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quinnm\Desktop\"/>
    </mc:Choice>
  </mc:AlternateContent>
  <bookViews>
    <workbookView xWindow="-105" yWindow="-105" windowWidth="23258" windowHeight="12578" tabRatio="707"/>
  </bookViews>
  <sheets>
    <sheet name="Explanation" sheetId="18" r:id="rId1"/>
    <sheet name="List of Tariffs_All" sheetId="1" r:id="rId2"/>
    <sheet name="Flooring_IA" sheetId="4" r:id="rId3"/>
    <sheet name="Banding_IA" sheetId="5" r:id="rId4"/>
    <sheet name="Original" sheetId="9" r:id="rId5"/>
    <sheet name="WACM1" sheetId="10" r:id="rId6"/>
    <sheet name="WACM2" sheetId="11" r:id="rId7"/>
    <sheet name="WACM3" sheetId="12" r:id="rId8"/>
    <sheet name="WACM4" sheetId="13" r:id="rId9"/>
    <sheet name="WACM5" sheetId="14" r:id="rId10"/>
    <sheet name="WACM6" sheetId="15" r:id="rId11"/>
    <sheet name="WACM7" sheetId="16" r:id="rId12"/>
    <sheet name="WACM8" sheetId="7" r:id="rId13"/>
    <sheet name="WACM9" sheetId="17" r:id="rId14"/>
    <sheet name="Assumptions" sheetId="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7" l="1"/>
  <c r="E5" i="17"/>
  <c r="E26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E10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F5" i="7"/>
  <c r="G5" i="7"/>
  <c r="H5" i="7"/>
  <c r="I5" i="7"/>
  <c r="J5" i="7"/>
  <c r="K5" i="7"/>
  <c r="L5" i="7"/>
  <c r="M5" i="7"/>
  <c r="N5" i="7"/>
  <c r="O5" i="7"/>
  <c r="P5" i="7"/>
  <c r="Q5" i="7"/>
  <c r="R5" i="7"/>
  <c r="E5" i="7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E5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E7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E5" i="15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8" i="14"/>
  <c r="E10" i="14"/>
  <c r="E6" i="14"/>
  <c r="E7" i="14"/>
  <c r="E8" i="14"/>
  <c r="E5" i="14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6" i="13"/>
  <c r="E8" i="13"/>
  <c r="E6" i="13"/>
  <c r="E5" i="13"/>
  <c r="E25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7" i="12"/>
  <c r="E5" i="12"/>
  <c r="E28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10" i="11"/>
  <c r="E6" i="11"/>
  <c r="E7" i="11"/>
  <c r="E8" i="11"/>
  <c r="E5" i="11"/>
  <c r="E26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8" i="10"/>
  <c r="E6" i="10"/>
  <c r="E5" i="10"/>
  <c r="E25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7" i="9"/>
  <c r="E5" i="9"/>
  <c r="D12" i="8"/>
  <c r="D10" i="8"/>
  <c r="D9" i="8"/>
  <c r="D7" i="8"/>
  <c r="D6" i="8"/>
  <c r="D5" i="8"/>
  <c r="D4" i="8"/>
  <c r="H24" i="4"/>
  <c r="D13" i="8" l="1"/>
  <c r="J6" i="5"/>
  <c r="J7" i="5"/>
  <c r="J8" i="5"/>
  <c r="J9" i="5"/>
  <c r="J10" i="5"/>
  <c r="J11" i="5"/>
  <c r="J5" i="5"/>
  <c r="I6" i="5"/>
  <c r="I7" i="5"/>
  <c r="I8" i="5"/>
  <c r="I9" i="5"/>
  <c r="I10" i="5"/>
  <c r="I11" i="5"/>
  <c r="I5" i="5"/>
  <c r="H6" i="5"/>
  <c r="H7" i="5"/>
  <c r="H8" i="5"/>
  <c r="H9" i="5"/>
  <c r="H10" i="5"/>
  <c r="H11" i="5"/>
  <c r="H5" i="5"/>
  <c r="H22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5" i="4"/>
</calcChain>
</file>

<file path=xl/sharedStrings.xml><?xml version="1.0" encoding="utf-8"?>
<sst xmlns="http://schemas.openxmlformats.org/spreadsheetml/2006/main" count="508" uniqueCount="82">
  <si>
    <t>Description of Proposed Solution</t>
  </si>
  <si>
    <t>Domestic</t>
  </si>
  <si>
    <t>Band 1</t>
  </si>
  <si>
    <t>Band 2</t>
  </si>
  <si>
    <t>Band 3</t>
  </si>
  <si>
    <t>Band 4</t>
  </si>
  <si>
    <t>LV No MIC</t>
  </si>
  <si>
    <t>LV MIC</t>
  </si>
  <si>
    <t>HV</t>
  </si>
  <si>
    <t>EHV</t>
  </si>
  <si>
    <t>Transmission Connected</t>
  </si>
  <si>
    <t>Unmetered</t>
  </si>
  <si>
    <t>£/site/year</t>
  </si>
  <si>
    <t>n/a</t>
  </si>
  <si>
    <t>•</t>
  </si>
  <si>
    <t>Embedded Export (£)</t>
  </si>
  <si>
    <t>Northern Scotland</t>
  </si>
  <si>
    <t>Southern Scotland</t>
  </si>
  <si>
    <t>Northern</t>
  </si>
  <si>
    <t>North West</t>
  </si>
  <si>
    <t>Yorkshire</t>
  </si>
  <si>
    <t>N Wales &amp; Mersey</t>
  </si>
  <si>
    <t>East Midlands</t>
  </si>
  <si>
    <t>Midlands</t>
  </si>
  <si>
    <t>Eastern</t>
  </si>
  <si>
    <t>South Wales</t>
  </si>
  <si>
    <t>South East</t>
  </si>
  <si>
    <t>London</t>
  </si>
  <si>
    <t>Southern</t>
  </si>
  <si>
    <t>South Western</t>
  </si>
  <si>
    <t>*includes unmetered supplies volumes</t>
  </si>
  <si>
    <t>Consumption Assumption</t>
  </si>
  <si>
    <t>Total Recovered from Locational - floored (£)</t>
  </si>
  <si>
    <t>Total Recovered from Locational - unfloored (£)</t>
  </si>
  <si>
    <t>Total to be recovered from TDR (£) floored</t>
  </si>
  <si>
    <t>Total to be recovered from TDR (£) unfloored</t>
  </si>
  <si>
    <t>Total to be recovered from demand TNUoS (£)*</t>
  </si>
  <si>
    <t>*does not include embedded export</t>
  </si>
  <si>
    <t>Flooring approach</t>
  </si>
  <si>
    <t>GB-wide</t>
  </si>
  <si>
    <t>No Floor (WACMs 3, 4, 5)</t>
  </si>
  <si>
    <t>Locational Adjustment (WACMs 6, 7, 8)</t>
  </si>
  <si>
    <t>One Band (Original, WACMs 3, 6)</t>
  </si>
  <si>
    <t>Single band</t>
  </si>
  <si>
    <t>Transmission</t>
  </si>
  <si>
    <t>Floor at 0</t>
  </si>
  <si>
    <t>No Floor</t>
  </si>
  <si>
    <t>Locational Adjustment</t>
  </si>
  <si>
    <t>Lowest (All Northern Scotland)</t>
  </si>
  <si>
    <t>Highest (Various)</t>
  </si>
  <si>
    <t>Lowest (various)</t>
  </si>
  <si>
    <t>Highest (various)</t>
  </si>
  <si>
    <t>One Band</t>
  </si>
  <si>
    <t>&gt;132kV</t>
  </si>
  <si>
    <t>&lt;=132kV</t>
  </si>
  <si>
    <t>p/kWh</t>
  </si>
  <si>
    <t>Lower bound (MWh/yr)</t>
  </si>
  <si>
    <t>Upper bound (MWh/yr)</t>
  </si>
  <si>
    <t>Band</t>
  </si>
  <si>
    <t>Banding approach</t>
  </si>
  <si>
    <t>Two - consumption (85th) (WACMs 1, 4, 7)</t>
  </si>
  <si>
    <t>Two - voltage (WACM9)</t>
  </si>
  <si>
    <t>Two - consumption (85th)</t>
  </si>
  <si>
    <t>Four - consumption (40th, 70th and 85th)</t>
  </si>
  <si>
    <t>Two - voltage</t>
  </si>
  <si>
    <t>Floor at 0  (Original, WACMs 1, 2, 9)</t>
  </si>
  <si>
    <t>WACM8</t>
  </si>
  <si>
    <t>Original</t>
  </si>
  <si>
    <t>WACM1</t>
  </si>
  <si>
    <t>Four - consumption
(40th,70th and 85th)</t>
  </si>
  <si>
    <t>WACM2</t>
  </si>
  <si>
    <t>WACM3</t>
  </si>
  <si>
    <t>WACM4</t>
  </si>
  <si>
    <t>WACM5</t>
  </si>
  <si>
    <t>WACM6</t>
  </si>
  <si>
    <t>WACM7</t>
  </si>
  <si>
    <t>WACM9</t>
  </si>
  <si>
    <t>Four - consumption
(40th, 70th and 85th) (WACMs 2, 5, 8)</t>
  </si>
  <si>
    <t>TNUoS Revenue Assumptions</t>
  </si>
  <si>
    <t>Generation TNUoS Value (£)</t>
  </si>
  <si>
    <t>2020/21 Transmission Owner  Maximum Allowed Revenue (£)</t>
  </si>
  <si>
    <t>Total Annual Final Demand Sites Volume (MWh)*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</si>
</sst>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_-;\-* #,##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3" borderId="0" xfId="2" applyNumberFormat="1" applyFont="1" applyFill="1"/>
    <xf numFmtId="165" fontId="3" fillId="3" borderId="0" xfId="1" applyNumberFormat="1" applyFont="1" applyFill="1"/>
    <xf numFmtId="0" fontId="0" fillId="0" borderId="0" xfId="0" applyAlignment="1">
      <alignment vertical="top"/>
    </xf>
    <xf numFmtId="164" fontId="0" fillId="0" borderId="0" xfId="2" applyNumberFormat="1" applyFont="1" applyFill="1"/>
    <xf numFmtId="9" fontId="0" fillId="0" borderId="0" xfId="3" applyFont="1"/>
    <xf numFmtId="166" fontId="0" fillId="0" borderId="0" xfId="3" applyNumberFormat="1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164" fontId="0" fillId="3" borderId="0" xfId="2" applyNumberFormat="1" applyFont="1" applyFill="1" applyAlignment="1">
      <alignment horizontal="left"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6" fontId="5" fillId="0" borderId="0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2" fontId="5" fillId="0" borderId="1" xfId="0" applyNumberFormat="1" applyFont="1" applyBorder="1"/>
    <xf numFmtId="0" fontId="6" fillId="2" borderId="2" xfId="0" applyFont="1" applyFill="1" applyBorder="1" applyAlignment="1">
      <alignment horizontal="center" vertical="center" wrapText="1"/>
    </xf>
    <xf numFmtId="164" fontId="5" fillId="0" borderId="0" xfId="2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3" fontId="5" fillId="0" borderId="1" xfId="2" applyNumberFormat="1" applyFon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0" xfId="0" applyNumberFormat="1" applyFont="1"/>
    <xf numFmtId="0" fontId="6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3" fontId="5" fillId="4" borderId="0" xfId="0" applyNumberFormat="1" applyFont="1" applyFill="1" applyBorder="1"/>
    <xf numFmtId="3" fontId="5" fillId="4" borderId="0" xfId="0" applyNumberFormat="1" applyFont="1" applyFill="1"/>
    <xf numFmtId="3" fontId="0" fillId="4" borderId="0" xfId="0" applyNumberFormat="1" applyFill="1"/>
    <xf numFmtId="0" fontId="5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right"/>
    </xf>
    <xf numFmtId="3" fontId="5" fillId="0" borderId="22" xfId="2" applyNumberFormat="1" applyFont="1" applyBorder="1" applyAlignment="1">
      <alignment horizontal="right"/>
    </xf>
    <xf numFmtId="0" fontId="6" fillId="2" borderId="27" xfId="0" applyFont="1" applyFill="1" applyBorder="1" applyAlignment="1">
      <alignment horizontal="center" vertical="center" wrapText="1"/>
    </xf>
    <xf numFmtId="3" fontId="5" fillId="0" borderId="27" xfId="2" applyNumberFormat="1" applyFont="1" applyFill="1" applyBorder="1" applyAlignment="1">
      <alignment horizontal="right"/>
    </xf>
    <xf numFmtId="3" fontId="5" fillId="0" borderId="28" xfId="2" applyNumberFormat="1" applyFont="1" applyFill="1" applyBorder="1" applyAlignment="1">
      <alignment horizontal="right"/>
    </xf>
    <xf numFmtId="3" fontId="5" fillId="0" borderId="9" xfId="2" applyNumberFormat="1" applyFont="1" applyFill="1" applyBorder="1" applyAlignment="1">
      <alignment horizontal="right"/>
    </xf>
    <xf numFmtId="3" fontId="5" fillId="0" borderId="29" xfId="2" applyNumberFormat="1" applyFont="1" applyFill="1" applyBorder="1" applyAlignment="1">
      <alignment horizontal="right"/>
    </xf>
    <xf numFmtId="3" fontId="5" fillId="0" borderId="30" xfId="2" applyNumberFormat="1" applyFont="1" applyFill="1" applyBorder="1" applyAlignment="1">
      <alignment horizontal="right"/>
    </xf>
    <xf numFmtId="3" fontId="5" fillId="0" borderId="28" xfId="0" applyNumberFormat="1" applyFont="1" applyFill="1" applyBorder="1"/>
    <xf numFmtId="3" fontId="5" fillId="0" borderId="29" xfId="0" applyNumberFormat="1" applyFont="1" applyFill="1" applyBorder="1"/>
    <xf numFmtId="0" fontId="5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3" fontId="5" fillId="0" borderId="27" xfId="2" applyNumberFormat="1" applyFont="1" applyBorder="1" applyAlignment="1">
      <alignment horizontal="right"/>
    </xf>
    <xf numFmtId="3" fontId="5" fillId="0" borderId="28" xfId="2" applyNumberFormat="1" applyFont="1" applyBorder="1" applyAlignment="1">
      <alignment horizontal="right"/>
    </xf>
    <xf numFmtId="3" fontId="5" fillId="0" borderId="30" xfId="2" applyNumberFormat="1" applyFont="1" applyBorder="1" applyAlignment="1">
      <alignment horizontal="right"/>
    </xf>
    <xf numFmtId="3" fontId="5" fillId="0" borderId="9" xfId="2" applyNumberFormat="1" applyFont="1" applyBorder="1" applyAlignment="1">
      <alignment horizontal="right"/>
    </xf>
    <xf numFmtId="3" fontId="5" fillId="0" borderId="29" xfId="2" applyNumberFormat="1" applyFont="1" applyBorder="1" applyAlignment="1">
      <alignment horizontal="right"/>
    </xf>
    <xf numFmtId="2" fontId="5" fillId="0" borderId="21" xfId="0" applyNumberFormat="1" applyFont="1" applyBorder="1"/>
    <xf numFmtId="2" fontId="5" fillId="0" borderId="22" xfId="0" applyNumberFormat="1" applyFont="1" applyBorder="1"/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right"/>
    </xf>
    <xf numFmtId="3" fontId="5" fillId="0" borderId="38" xfId="2" applyNumberFormat="1" applyFont="1" applyFill="1" applyBorder="1" applyAlignment="1">
      <alignment horizontal="right"/>
    </xf>
    <xf numFmtId="3" fontId="5" fillId="0" borderId="36" xfId="2" applyNumberFormat="1" applyFont="1" applyFill="1" applyBorder="1" applyAlignment="1">
      <alignment horizontal="right"/>
    </xf>
    <xf numFmtId="3" fontId="5" fillId="0" borderId="3" xfId="2" applyNumberFormat="1" applyFont="1" applyFill="1" applyBorder="1" applyAlignment="1">
      <alignment horizontal="right"/>
    </xf>
    <xf numFmtId="0" fontId="5" fillId="3" borderId="31" xfId="0" applyFont="1" applyFill="1" applyBorder="1" applyAlignment="1">
      <alignment horizontal="center" vertical="center" wrapText="1"/>
    </xf>
    <xf numFmtId="3" fontId="5" fillId="0" borderId="25" xfId="2" applyNumberFormat="1" applyFont="1" applyFill="1" applyBorder="1" applyAlignment="1">
      <alignment horizontal="right" vertical="center"/>
    </xf>
    <xf numFmtId="3" fontId="5" fillId="0" borderId="31" xfId="2" applyNumberFormat="1" applyFont="1" applyFill="1" applyBorder="1" applyAlignment="1">
      <alignment horizontal="right" vertical="center"/>
    </xf>
    <xf numFmtId="3" fontId="5" fillId="0" borderId="31" xfId="2" applyNumberFormat="1" applyFont="1" applyFill="1" applyBorder="1" applyAlignment="1">
      <alignment horizontal="right"/>
    </xf>
    <xf numFmtId="3" fontId="5" fillId="0" borderId="32" xfId="2" applyNumberFormat="1" applyFont="1" applyFill="1" applyBorder="1" applyAlignment="1">
      <alignment horizontal="right"/>
    </xf>
    <xf numFmtId="3" fontId="5" fillId="0" borderId="15" xfId="2" applyNumberFormat="1" applyFont="1" applyFill="1" applyBorder="1" applyAlignment="1">
      <alignment horizontal="right"/>
    </xf>
    <xf numFmtId="3" fontId="5" fillId="0" borderId="15" xfId="2" applyNumberFormat="1" applyFont="1" applyFill="1" applyBorder="1" applyAlignment="1">
      <alignment horizontal="right" vertical="center"/>
    </xf>
    <xf numFmtId="3" fontId="5" fillId="0" borderId="32" xfId="2" applyNumberFormat="1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center" vertical="center" wrapText="1"/>
    </xf>
    <xf numFmtId="3" fontId="5" fillId="0" borderId="38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5" fillId="0" borderId="36" xfId="2" applyNumberFormat="1" applyFont="1" applyBorder="1" applyAlignment="1">
      <alignment horizontal="right"/>
    </xf>
    <xf numFmtId="2" fontId="5" fillId="0" borderId="37" xfId="0" applyNumberFormat="1" applyFont="1" applyBorder="1"/>
    <xf numFmtId="2" fontId="5" fillId="0" borderId="20" xfId="0" applyNumberFormat="1" applyFont="1" applyBorder="1"/>
    <xf numFmtId="0" fontId="5" fillId="0" borderId="39" xfId="0" applyFont="1" applyBorder="1"/>
    <xf numFmtId="3" fontId="5" fillId="0" borderId="43" xfId="2" applyNumberFormat="1" applyFont="1" applyBorder="1" applyAlignment="1">
      <alignment horizontal="right"/>
    </xf>
    <xf numFmtId="3" fontId="5" fillId="0" borderId="44" xfId="2" applyNumberFormat="1" applyFont="1" applyBorder="1" applyAlignment="1">
      <alignment horizontal="right"/>
    </xf>
    <xf numFmtId="3" fontId="5" fillId="0" borderId="45" xfId="2" applyNumberFormat="1" applyFont="1" applyBorder="1" applyAlignment="1">
      <alignment horizontal="right"/>
    </xf>
    <xf numFmtId="3" fontId="5" fillId="0" borderId="46" xfId="2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3" fontId="5" fillId="0" borderId="31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5" fillId="0" borderId="32" xfId="0" applyNumberFormat="1" applyFont="1" applyBorder="1" applyAlignment="1">
      <alignment horizontal="right"/>
    </xf>
    <xf numFmtId="2" fontId="5" fillId="0" borderId="43" xfId="0" applyNumberFormat="1" applyFont="1" applyBorder="1"/>
    <xf numFmtId="2" fontId="5" fillId="0" borderId="25" xfId="0" applyNumberFormat="1" applyFont="1" applyBorder="1"/>
    <xf numFmtId="0" fontId="6" fillId="2" borderId="4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3" fontId="5" fillId="0" borderId="53" xfId="2" applyNumberFormat="1" applyFont="1" applyBorder="1" applyAlignment="1">
      <alignment horizontal="right"/>
    </xf>
    <xf numFmtId="3" fontId="5" fillId="0" borderId="55" xfId="2" applyNumberFormat="1" applyFont="1" applyBorder="1" applyAlignment="1">
      <alignment horizontal="right"/>
    </xf>
    <xf numFmtId="0" fontId="6" fillId="2" borderId="58" xfId="0" applyFont="1" applyFill="1" applyBorder="1" applyAlignment="1">
      <alignment horizontal="center" vertical="center" wrapText="1"/>
    </xf>
    <xf numFmtId="3" fontId="5" fillId="0" borderId="52" xfId="2" applyNumberFormat="1" applyFont="1" applyBorder="1" applyAlignment="1">
      <alignment horizontal="right"/>
    </xf>
    <xf numFmtId="3" fontId="5" fillId="0" borderId="54" xfId="2" applyNumberFormat="1" applyFont="1" applyBorder="1" applyAlignment="1">
      <alignment horizontal="right"/>
    </xf>
    <xf numFmtId="3" fontId="5" fillId="0" borderId="54" xfId="2" applyNumberFormat="1" applyFont="1" applyFill="1" applyBorder="1" applyAlignment="1">
      <alignment horizontal="right"/>
    </xf>
    <xf numFmtId="3" fontId="5" fillId="0" borderId="56" xfId="2" applyNumberFormat="1" applyFont="1" applyBorder="1" applyAlignment="1">
      <alignment horizontal="right"/>
    </xf>
    <xf numFmtId="3" fontId="5" fillId="0" borderId="57" xfId="2" applyNumberFormat="1" applyFont="1" applyBorder="1" applyAlignment="1">
      <alignment horizontal="right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vertical="center" wrapText="1"/>
    </xf>
    <xf numFmtId="3" fontId="5" fillId="0" borderId="61" xfId="2" applyNumberFormat="1" applyFont="1" applyBorder="1" applyAlignment="1">
      <alignment horizontal="right"/>
    </xf>
    <xf numFmtId="3" fontId="5" fillId="0" borderId="62" xfId="2" applyNumberFormat="1" applyFont="1" applyBorder="1" applyAlignment="1">
      <alignment horizontal="right"/>
    </xf>
    <xf numFmtId="3" fontId="5" fillId="0" borderId="63" xfId="2" applyNumberFormat="1" applyFont="1" applyFill="1" applyBorder="1" applyAlignment="1">
      <alignment horizontal="right" vertical="center"/>
    </xf>
    <xf numFmtId="3" fontId="5" fillId="0" borderId="64" xfId="0" applyNumberFormat="1" applyFont="1" applyBorder="1" applyAlignment="1">
      <alignment horizontal="right"/>
    </xf>
    <xf numFmtId="3" fontId="5" fillId="0" borderId="65" xfId="2" applyNumberFormat="1" applyFont="1" applyFill="1" applyBorder="1" applyAlignment="1">
      <alignment horizontal="right" vertical="center"/>
    </xf>
    <xf numFmtId="165" fontId="5" fillId="3" borderId="27" xfId="1" applyNumberFormat="1" applyFont="1" applyFill="1" applyBorder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165" fontId="5" fillId="3" borderId="9" xfId="1" applyNumberFormat="1" applyFont="1" applyFill="1" applyBorder="1" applyAlignment="1">
      <alignment vertical="center" wrapText="1"/>
    </xf>
    <xf numFmtId="0" fontId="5" fillId="3" borderId="27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3" fontId="5" fillId="0" borderId="31" xfId="0" applyNumberFormat="1" applyFont="1" applyFill="1" applyBorder="1"/>
    <xf numFmtId="3" fontId="5" fillId="0" borderId="32" xfId="0" applyNumberFormat="1" applyFont="1" applyFill="1" applyBorder="1"/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horizontal="left" vertical="center" wrapText="1"/>
    </xf>
    <xf numFmtId="0" fontId="5" fillId="3" borderId="4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</xdr:row>
      <xdr:rowOff>125730</xdr:rowOff>
    </xdr:from>
    <xdr:to>
      <xdr:col>7</xdr:col>
      <xdr:colOff>419100</xdr:colOff>
      <xdr:row>16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C34102-5FA1-4A28-800B-5ED57C11F75C}"/>
            </a:ext>
          </a:extLst>
        </xdr:cNvPr>
        <xdr:cNvSpPr txBox="1"/>
      </xdr:nvSpPr>
      <xdr:spPr>
        <a:xfrm>
          <a:off x="510540" y="306705"/>
          <a:ext cx="4175760" cy="2703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Appendix</a:t>
          </a:r>
          <a:r>
            <a:rPr lang="en-GB" sz="1100" baseline="0"/>
            <a:t> has been published alongside the Ofgem consultation: </a:t>
          </a:r>
          <a:r>
            <a:rPr lang="en-GB" sz="1100" i="1" baseline="0"/>
            <a:t>CMP343 - Minded-to decision and draft impact assessment</a:t>
          </a:r>
          <a:r>
            <a:rPr lang="en-GB" sz="1100" baseline="0"/>
            <a:t>, and should be read alongside that document.</a:t>
          </a:r>
        </a:p>
        <a:p>
          <a:endParaRPr lang="en-GB" sz="1100" baseline="0"/>
        </a:p>
        <a:p>
          <a:r>
            <a:rPr lang="en-GB" sz="1100" baseline="0"/>
            <a:t>It includes draft tariffs impacts for the different WACMs according to the assumptions in the Assumptions tab. </a:t>
          </a:r>
        </a:p>
        <a:p>
          <a:endParaRPr lang="en-GB" sz="1100" baseline="0"/>
        </a:p>
        <a:p>
          <a:r>
            <a:rPr lang="en-GB" sz="1100" baseline="0"/>
            <a:t>'List of Tariffs_All' includes tariffs for all of the WACMs.</a:t>
          </a:r>
        </a:p>
        <a:p>
          <a:endParaRPr lang="en-GB" sz="1100" baseline="0"/>
        </a:p>
        <a:p>
          <a:r>
            <a:rPr lang="en-GB" sz="1100" baseline="0"/>
            <a:t>'Flooring_IA' and 'Banding_IA' contain the source data for the tariff tables that appear in the consultation document. </a:t>
          </a:r>
        </a:p>
        <a:p>
          <a:endParaRPr lang="en-GB" sz="1100" baseline="0"/>
        </a:p>
        <a:p>
          <a:r>
            <a:rPr lang="en-GB" sz="1100" baseline="0"/>
            <a:t>Subsequent tabs separate out the draft tariff impacts for each of the different options, from the Original to WACM9.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6328125" defaultRowHeight="14.25" x14ac:dyDescent="0.45"/>
  <cols>
    <col min="1" max="16384" width="8.86328125" style="33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8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</cols>
  <sheetData>
    <row r="3" spans="2:5" x14ac:dyDescent="0.45">
      <c r="E3" s="14" t="s">
        <v>46</v>
      </c>
    </row>
    <row r="4" spans="2:5" ht="44.1" customHeight="1" x14ac:dyDescent="0.45">
      <c r="B4" s="177" t="s">
        <v>73</v>
      </c>
      <c r="C4" s="178"/>
      <c r="D4" s="31" t="s">
        <v>12</v>
      </c>
      <c r="E4" s="21" t="s">
        <v>39</v>
      </c>
    </row>
    <row r="5" spans="2:5" ht="14.45" customHeight="1" x14ac:dyDescent="0.45">
      <c r="B5" s="132" t="s">
        <v>10</v>
      </c>
      <c r="C5" s="180" t="s">
        <v>69</v>
      </c>
      <c r="D5" s="18" t="s">
        <v>2</v>
      </c>
      <c r="E5" s="27">
        <f>'List of Tariffs_All'!F8</f>
        <v>133151.37726708071</v>
      </c>
    </row>
    <row r="6" spans="2:5" ht="14.45" customHeight="1" x14ac:dyDescent="0.45">
      <c r="B6" s="132"/>
      <c r="C6" s="182"/>
      <c r="D6" s="18" t="s">
        <v>3</v>
      </c>
      <c r="E6" s="27">
        <f>'List of Tariffs_All'!F9</f>
        <v>472692.92891408049</v>
      </c>
    </row>
    <row r="7" spans="2:5" ht="14.45" customHeight="1" x14ac:dyDescent="0.45">
      <c r="B7" s="132"/>
      <c r="C7" s="182"/>
      <c r="D7" s="18" t="s">
        <v>4</v>
      </c>
      <c r="E7" s="27">
        <f>'List of Tariffs_All'!F10</f>
        <v>929885.67921839526</v>
      </c>
    </row>
    <row r="8" spans="2:5" ht="14.45" customHeight="1" x14ac:dyDescent="0.45">
      <c r="B8" s="132"/>
      <c r="C8" s="182"/>
      <c r="D8" s="23" t="s">
        <v>5</v>
      </c>
      <c r="E8" s="27">
        <f>'List of Tariffs_All'!F11</f>
        <v>2802932.7355697858</v>
      </c>
    </row>
    <row r="9" spans="2:5" x14ac:dyDescent="0.45">
      <c r="B9" s="40"/>
      <c r="C9" s="41"/>
      <c r="D9" s="40"/>
    </row>
    <row r="10" spans="2:5" x14ac:dyDescent="0.45">
      <c r="B10" s="131" t="s">
        <v>1</v>
      </c>
      <c r="C10" s="179"/>
      <c r="D10" s="132"/>
      <c r="E10" s="25">
        <f>'List of Tariffs_All'!F15</f>
        <v>29.589806783164505</v>
      </c>
    </row>
    <row r="11" spans="2:5" ht="15" customHeight="1" x14ac:dyDescent="0.45">
      <c r="B11" s="171" t="s">
        <v>6</v>
      </c>
      <c r="C11" s="172"/>
      <c r="D11" s="18" t="s">
        <v>2</v>
      </c>
      <c r="E11" s="25">
        <f>'List of Tariffs_All'!F16</f>
        <v>13.151025236962003</v>
      </c>
    </row>
    <row r="12" spans="2:5" x14ac:dyDescent="0.45">
      <c r="B12" s="173"/>
      <c r="C12" s="174"/>
      <c r="D12" s="18" t="s">
        <v>3</v>
      </c>
      <c r="E12" s="25">
        <f>'List of Tariffs_All'!F17</f>
        <v>71.234720033544178</v>
      </c>
    </row>
    <row r="13" spans="2:5" ht="15" customHeight="1" x14ac:dyDescent="0.45">
      <c r="B13" s="173"/>
      <c r="C13" s="174"/>
      <c r="D13" s="18" t="s">
        <v>4</v>
      </c>
      <c r="E13" s="25">
        <f>'List of Tariffs_All'!F18</f>
        <v>170.96332808050605</v>
      </c>
    </row>
    <row r="14" spans="2:5" x14ac:dyDescent="0.45">
      <c r="B14" s="175"/>
      <c r="C14" s="176"/>
      <c r="D14" s="18" t="s">
        <v>5</v>
      </c>
      <c r="E14" s="25">
        <f>'List of Tariffs_All'!F19</f>
        <v>534.80835963645472</v>
      </c>
    </row>
    <row r="15" spans="2:5" x14ac:dyDescent="0.45">
      <c r="B15" s="171" t="s">
        <v>7</v>
      </c>
      <c r="C15" s="172"/>
      <c r="D15" s="18" t="s">
        <v>2</v>
      </c>
      <c r="E15" s="25">
        <f>'List of Tariffs_All'!F20</f>
        <v>929.33911674531487</v>
      </c>
    </row>
    <row r="16" spans="2:5" x14ac:dyDescent="0.45">
      <c r="B16" s="173"/>
      <c r="C16" s="174"/>
      <c r="D16" s="18" t="s">
        <v>3</v>
      </c>
      <c r="E16" s="25">
        <f>'List of Tariffs_All'!F21</f>
        <v>1692.0985804891111</v>
      </c>
    </row>
    <row r="17" spans="2:5" x14ac:dyDescent="0.45">
      <c r="B17" s="173"/>
      <c r="C17" s="174"/>
      <c r="D17" s="18" t="s">
        <v>4</v>
      </c>
      <c r="E17" s="25">
        <f>'List of Tariffs_All'!F22</f>
        <v>2713.4948738931598</v>
      </c>
    </row>
    <row r="18" spans="2:5" x14ac:dyDescent="0.45">
      <c r="B18" s="175"/>
      <c r="C18" s="176"/>
      <c r="D18" s="18" t="s">
        <v>5</v>
      </c>
      <c r="E18" s="25">
        <f>'List of Tariffs_All'!F23</f>
        <v>6175.5022675234068</v>
      </c>
    </row>
    <row r="19" spans="2:5" x14ac:dyDescent="0.45">
      <c r="B19" s="171" t="s">
        <v>8</v>
      </c>
      <c r="C19" s="172"/>
      <c r="D19" s="18" t="s">
        <v>2</v>
      </c>
      <c r="E19" s="25">
        <f>'List of Tariffs_All'!F24</f>
        <v>4008.8708597339173</v>
      </c>
    </row>
    <row r="20" spans="2:5" x14ac:dyDescent="0.45">
      <c r="B20" s="173"/>
      <c r="C20" s="174"/>
      <c r="D20" s="18" t="s">
        <v>3</v>
      </c>
      <c r="E20" s="25">
        <f>'List of Tariffs_All'!F25</f>
        <v>14005.841877364534</v>
      </c>
    </row>
    <row r="21" spans="2:5" x14ac:dyDescent="0.45">
      <c r="B21" s="173"/>
      <c r="C21" s="174"/>
      <c r="D21" s="18" t="s">
        <v>4</v>
      </c>
      <c r="E21" s="25">
        <f>'List of Tariffs_All'!F26</f>
        <v>28567.314570990711</v>
      </c>
    </row>
    <row r="22" spans="2:5" x14ac:dyDescent="0.45">
      <c r="B22" s="175"/>
      <c r="C22" s="176"/>
      <c r="D22" s="18" t="s">
        <v>5</v>
      </c>
      <c r="E22" s="25">
        <f>'List of Tariffs_All'!F27</f>
        <v>74847.964217399494</v>
      </c>
    </row>
    <row r="23" spans="2:5" x14ac:dyDescent="0.45">
      <c r="B23" s="171" t="s">
        <v>9</v>
      </c>
      <c r="C23" s="172"/>
      <c r="D23" s="18" t="s">
        <v>2</v>
      </c>
      <c r="E23" s="25">
        <f>'List of Tariffs_All'!F28</f>
        <v>33313.738762764246</v>
      </c>
    </row>
    <row r="24" spans="2:5" x14ac:dyDescent="0.45">
      <c r="B24" s="173"/>
      <c r="C24" s="174"/>
      <c r="D24" s="18" t="s">
        <v>3</v>
      </c>
      <c r="E24" s="25">
        <f>'List of Tariffs_All'!F29</f>
        <v>171025.79545038161</v>
      </c>
    </row>
    <row r="25" spans="2:5" x14ac:dyDescent="0.45">
      <c r="B25" s="173"/>
      <c r="C25" s="174"/>
      <c r="D25" s="18" t="s">
        <v>4</v>
      </c>
      <c r="E25" s="25">
        <f>'List of Tariffs_All'!F30</f>
        <v>360174.79959606659</v>
      </c>
    </row>
    <row r="26" spans="2:5" x14ac:dyDescent="0.45">
      <c r="B26" s="175"/>
      <c r="C26" s="176"/>
      <c r="D26" s="18" t="s">
        <v>5</v>
      </c>
      <c r="E26" s="25">
        <f>'List of Tariffs_All'!F31</f>
        <v>895503.72064815112</v>
      </c>
    </row>
    <row r="27" spans="2:5" x14ac:dyDescent="0.45">
      <c r="E27" s="13"/>
    </row>
    <row r="28" spans="2:5" x14ac:dyDescent="0.45">
      <c r="B28" s="132" t="s">
        <v>11</v>
      </c>
      <c r="C28" s="132"/>
      <c r="D28" s="18" t="s">
        <v>55</v>
      </c>
      <c r="E28" s="22">
        <f>'List of Tariffs_All'!F33</f>
        <v>0.86713253298816406</v>
      </c>
    </row>
  </sheetData>
  <mergeCells count="9">
    <mergeCell ref="B19:C22"/>
    <mergeCell ref="B23:C26"/>
    <mergeCell ref="B28:C28"/>
    <mergeCell ref="B4:C4"/>
    <mergeCell ref="B5:B8"/>
    <mergeCell ref="C5:C8"/>
    <mergeCell ref="B10:D10"/>
    <mergeCell ref="B11:C14"/>
    <mergeCell ref="B15:C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5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  <col min="5" max="18" width="12" customWidth="1"/>
  </cols>
  <sheetData>
    <row r="4" spans="2:18" ht="44.1" customHeight="1" x14ac:dyDescent="0.45">
      <c r="B4" s="177" t="s">
        <v>74</v>
      </c>
      <c r="C4" s="178"/>
      <c r="D4" s="31" t="s">
        <v>12</v>
      </c>
      <c r="E4" s="15" t="s">
        <v>16</v>
      </c>
      <c r="F4" s="32" t="s">
        <v>17</v>
      </c>
      <c r="G4" s="32" t="s">
        <v>18</v>
      </c>
      <c r="H4" s="32" t="s">
        <v>19</v>
      </c>
      <c r="I4" s="32" t="s">
        <v>20</v>
      </c>
      <c r="J4" s="32" t="s">
        <v>21</v>
      </c>
      <c r="K4" s="32" t="s">
        <v>22</v>
      </c>
      <c r="L4" s="32" t="s">
        <v>23</v>
      </c>
      <c r="M4" s="32" t="s">
        <v>24</v>
      </c>
      <c r="N4" s="32" t="s">
        <v>25</v>
      </c>
      <c r="O4" s="32" t="s">
        <v>26</v>
      </c>
      <c r="P4" s="32" t="s">
        <v>27</v>
      </c>
      <c r="Q4" s="32" t="s">
        <v>28</v>
      </c>
      <c r="R4" s="32" t="s">
        <v>29</v>
      </c>
    </row>
    <row r="5" spans="2:18" x14ac:dyDescent="0.45">
      <c r="B5" s="132" t="s">
        <v>10</v>
      </c>
      <c r="C5" s="132"/>
      <c r="D5" s="16" t="s">
        <v>52</v>
      </c>
      <c r="E5" s="27">
        <f>'List of Tariffs_All'!G5</f>
        <v>338373.26173556503</v>
      </c>
      <c r="F5" s="27">
        <f>'List of Tariffs_All'!H5</f>
        <v>410123.18241585995</v>
      </c>
      <c r="G5" s="27">
        <f>'List of Tariffs_All'!I5</f>
        <v>626462.23767935473</v>
      </c>
      <c r="H5" s="27">
        <f>'List of Tariffs_All'!J5</f>
        <v>669853.32410932111</v>
      </c>
      <c r="I5" s="27">
        <f>'List of Tariffs_All'!K5</f>
        <v>686544.84003930597</v>
      </c>
      <c r="J5" s="27">
        <f>'List of Tariffs_All'!L5</f>
        <v>732433.42110215791</v>
      </c>
      <c r="K5" s="27">
        <f>'List of Tariffs_All'!M5</f>
        <v>702188.60118618968</v>
      </c>
      <c r="L5" s="27">
        <f>'List of Tariffs_All'!N5</f>
        <v>736633.32465633703</v>
      </c>
      <c r="M5" s="27">
        <f>'List of Tariffs_All'!O5</f>
        <v>728592.80956133071</v>
      </c>
      <c r="N5" s="27">
        <f>'List of Tariffs_All'!P5</f>
        <v>772328.09850877733</v>
      </c>
      <c r="O5" s="27">
        <f>'List of Tariffs_All'!Q5</f>
        <v>730057.02838934876</v>
      </c>
      <c r="P5" s="27">
        <f>'List of Tariffs_All'!R5</f>
        <v>741257.24367623136</v>
      </c>
      <c r="Q5" s="27">
        <f>'List of Tariffs_All'!S5</f>
        <v>722382.76646271546</v>
      </c>
      <c r="R5" s="27">
        <f>'List of Tariffs_All'!T5</f>
        <v>682671.85035262804</v>
      </c>
    </row>
    <row r="6" spans="2:18" x14ac:dyDescent="0.45">
      <c r="B6" s="42"/>
      <c r="C6" s="38"/>
      <c r="D6" s="3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2:18" x14ac:dyDescent="0.45">
      <c r="B7" s="132" t="s">
        <v>1</v>
      </c>
      <c r="C7" s="132"/>
      <c r="D7" s="132"/>
      <c r="E7" s="26">
        <f>'List of Tariffs_All'!G15</f>
        <v>6.207331722338111</v>
      </c>
      <c r="F7" s="26">
        <f>'List of Tariffs_All'!H15</f>
        <v>15.479516106553239</v>
      </c>
      <c r="G7" s="26">
        <f>'List of Tariffs_All'!I15</f>
        <v>22.731514188163555</v>
      </c>
      <c r="H7" s="26">
        <f>'List of Tariffs_All'!J15</f>
        <v>26.291352630783337</v>
      </c>
      <c r="I7" s="26">
        <f>'List of Tariffs_All'!K15</f>
        <v>27.178985529694277</v>
      </c>
      <c r="J7" s="26">
        <f>'List of Tariffs_All'!L15</f>
        <v>27.75616148517221</v>
      </c>
      <c r="K7" s="26">
        <f>'List of Tariffs_All'!M15</f>
        <v>29.277359024802983</v>
      </c>
      <c r="L7" s="26">
        <f>'List of Tariffs_All'!N15</f>
        <v>29.589454311854936</v>
      </c>
      <c r="M7" s="26">
        <f>'List of Tariffs_All'!O15</f>
        <v>29.592262258544171</v>
      </c>
      <c r="N7" s="26">
        <f>'List of Tariffs_All'!P15</f>
        <v>29.104380071691033</v>
      </c>
      <c r="O7" s="26">
        <f>'List of Tariffs_All'!Q15</f>
        <v>29.73642600008386</v>
      </c>
      <c r="P7" s="26">
        <f>'List of Tariffs_All'!R15</f>
        <v>29.620947744421954</v>
      </c>
      <c r="Q7" s="26">
        <f>'List of Tariffs_All'!S15</f>
        <v>29.85711963977883</v>
      </c>
      <c r="R7" s="26">
        <f>'List of Tariffs_All'!T15</f>
        <v>29.390745088152816</v>
      </c>
    </row>
    <row r="8" spans="2:18" ht="15" customHeight="1" x14ac:dyDescent="0.45">
      <c r="B8" s="132" t="s">
        <v>6</v>
      </c>
      <c r="C8" s="132"/>
      <c r="D8" s="18" t="s">
        <v>2</v>
      </c>
      <c r="E8" s="26">
        <f>'List of Tariffs_All'!G16</f>
        <v>2.4942556517263892</v>
      </c>
      <c r="F8" s="26">
        <f>'List of Tariffs_All'!H16</f>
        <v>4.5412128021456279</v>
      </c>
      <c r="G8" s="26">
        <f>'List of Tariffs_All'!I16</f>
        <v>9.5116536206256086</v>
      </c>
      <c r="H8" s="26">
        <f>'List of Tariffs_All'!J16</f>
        <v>11.62224449660609</v>
      </c>
      <c r="I8" s="26">
        <f>'List of Tariffs_All'!K16</f>
        <v>12.108186667877961</v>
      </c>
      <c r="J8" s="26">
        <f>'List of Tariffs_All'!L16</f>
        <v>12.457881823917866</v>
      </c>
      <c r="K8" s="26">
        <f>'List of Tariffs_All'!M16</f>
        <v>13.340602891766491</v>
      </c>
      <c r="L8" s="26">
        <f>'List of Tariffs_All'!N16</f>
        <v>13.375197158637954</v>
      </c>
      <c r="M8" s="26">
        <f>'List of Tariffs_All'!O16</f>
        <v>13.367147702868907</v>
      </c>
      <c r="N8" s="26">
        <f>'List of Tariffs_All'!P16</f>
        <v>13.193158837492177</v>
      </c>
      <c r="O8" s="26">
        <f>'List of Tariffs_All'!Q16</f>
        <v>13.288365199385225</v>
      </c>
      <c r="P8" s="26">
        <f>'List of Tariffs_All'!R16</f>
        <v>13.28963552371324</v>
      </c>
      <c r="Q8" s="26">
        <f>'List of Tariffs_All'!S16</f>
        <v>13.426184399005308</v>
      </c>
      <c r="R8" s="26">
        <f>'List of Tariffs_All'!T16</f>
        <v>13.126490778572444</v>
      </c>
    </row>
    <row r="9" spans="2:18" x14ac:dyDescent="0.45">
      <c r="B9" s="132"/>
      <c r="C9" s="132"/>
      <c r="D9" s="18" t="s">
        <v>3</v>
      </c>
      <c r="E9" s="26">
        <f>'List of Tariffs_All'!G17</f>
        <v>18.286438858286658</v>
      </c>
      <c r="F9" s="26">
        <f>'List of Tariffs_All'!H17</f>
        <v>28.345688770466616</v>
      </c>
      <c r="G9" s="26">
        <f>'List of Tariffs_All'!I17</f>
        <v>52.771655067098713</v>
      </c>
      <c r="H9" s="26">
        <f>'List of Tariffs_All'!J17</f>
        <v>63.143616727119849</v>
      </c>
      <c r="I9" s="26">
        <f>'List of Tariffs_All'!K17</f>
        <v>65.531655842980172</v>
      </c>
      <c r="J9" s="26">
        <f>'List of Tariffs_All'!L17</f>
        <v>67.25014368087345</v>
      </c>
      <c r="K9" s="26">
        <f>'List of Tariffs_All'!M17</f>
        <v>71.588051693465246</v>
      </c>
      <c r="L9" s="26">
        <f>'List of Tariffs_All'!N17</f>
        <v>71.758056412869081</v>
      </c>
      <c r="M9" s="26">
        <f>'List of Tariffs_All'!O17</f>
        <v>71.718499411286857</v>
      </c>
      <c r="N9" s="26">
        <f>'List of Tariffs_All'!P17</f>
        <v>70.863475417060741</v>
      </c>
      <c r="O9" s="26">
        <f>'List of Tariffs_All'!Q17</f>
        <v>71.331342850101763</v>
      </c>
      <c r="P9" s="26">
        <f>'List of Tariffs_All'!R17</f>
        <v>71.337585535681384</v>
      </c>
      <c r="Q9" s="26">
        <f>'List of Tariffs_All'!S17</f>
        <v>72.008620228082577</v>
      </c>
      <c r="R9" s="26">
        <f>'List of Tariffs_All'!T17</f>
        <v>70.535852210245608</v>
      </c>
    </row>
    <row r="10" spans="2:18" ht="15" customHeight="1" x14ac:dyDescent="0.45">
      <c r="B10" s="132"/>
      <c r="C10" s="132"/>
      <c r="D10" s="18" t="s">
        <v>4</v>
      </c>
      <c r="E10" s="26">
        <f>'List of Tariffs_All'!G18</f>
        <v>47.288513567836077</v>
      </c>
      <c r="F10" s="26">
        <f>'List of Tariffs_All'!H18</f>
        <v>70.698332550127191</v>
      </c>
      <c r="G10" s="26">
        <f>'List of Tariffs_All'!I18</f>
        <v>127.5422776219505</v>
      </c>
      <c r="H10" s="26">
        <f>'List of Tariffs_All'!J18</f>
        <v>151.67983728814033</v>
      </c>
      <c r="I10" s="26">
        <f>'List of Tariffs_All'!K18</f>
        <v>157.23726591482466</v>
      </c>
      <c r="J10" s="26">
        <f>'List of Tariffs_All'!L18</f>
        <v>161.23651929450656</v>
      </c>
      <c r="K10" s="26">
        <f>'List of Tariffs_All'!M18</f>
        <v>171.33166975037162</v>
      </c>
      <c r="L10" s="26">
        <f>'List of Tariffs_All'!N18</f>
        <v>171.72730359406015</v>
      </c>
      <c r="M10" s="26">
        <f>'List of Tariffs_All'!O18</f>
        <v>171.63524680507422</v>
      </c>
      <c r="N10" s="26">
        <f>'List of Tariffs_All'!P18</f>
        <v>169.64544069576252</v>
      </c>
      <c r="O10" s="26">
        <f>'List of Tariffs_All'!Q18</f>
        <v>170.73425865046286</v>
      </c>
      <c r="P10" s="26">
        <f>'List of Tariffs_All'!R18</f>
        <v>170.74878658650763</v>
      </c>
      <c r="Q10" s="26">
        <f>'List of Tariffs_All'!S18</f>
        <v>172.31041402563991</v>
      </c>
      <c r="R10" s="26">
        <f>'List of Tariffs_All'!T18</f>
        <v>168.88299816447065</v>
      </c>
    </row>
    <row r="11" spans="2:18" x14ac:dyDescent="0.45">
      <c r="B11" s="132"/>
      <c r="C11" s="132"/>
      <c r="D11" s="18" t="s">
        <v>5</v>
      </c>
      <c r="E11" s="26">
        <f>'List of Tariffs_All'!G19</f>
        <v>179.27601791426838</v>
      </c>
      <c r="F11" s="26">
        <f>'List of Tariffs_All'!H19</f>
        <v>245.75632071675855</v>
      </c>
      <c r="G11" s="26">
        <f>'List of Tariffs_All'!I19</f>
        <v>407.18442418571942</v>
      </c>
      <c r="H11" s="26">
        <f>'List of Tariffs_All'!J19</f>
        <v>475.73139914248287</v>
      </c>
      <c r="I11" s="26">
        <f>'List of Tariffs_All'!K19</f>
        <v>491.51364582216399</v>
      </c>
      <c r="J11" s="26">
        <f>'List of Tariffs_All'!L19</f>
        <v>502.87091329468313</v>
      </c>
      <c r="K11" s="26">
        <f>'List of Tariffs_All'!M19</f>
        <v>531.5395954254717</v>
      </c>
      <c r="L11" s="26">
        <f>'List of Tariffs_All'!N19</f>
        <v>532.66313498582554</v>
      </c>
      <c r="M11" s="26">
        <f>'List of Tariffs_All'!O19</f>
        <v>532.401707795319</v>
      </c>
      <c r="N11" s="26">
        <f>'List of Tariffs_All'!P19</f>
        <v>526.75096300462428</v>
      </c>
      <c r="O11" s="26">
        <f>'List of Tariffs_All'!Q19</f>
        <v>529.84303934148215</v>
      </c>
      <c r="P11" s="26">
        <f>'List of Tariffs_All'!R19</f>
        <v>529.88429645620317</v>
      </c>
      <c r="Q11" s="26">
        <f>'List of Tariffs_All'!S19</f>
        <v>534.31907936062146</v>
      </c>
      <c r="R11" s="26">
        <f>'List of Tariffs_All'!T19</f>
        <v>524.58574291521973</v>
      </c>
    </row>
    <row r="12" spans="2:18" x14ac:dyDescent="0.45">
      <c r="B12" s="132" t="s">
        <v>7</v>
      </c>
      <c r="C12" s="132"/>
      <c r="D12" s="18" t="s">
        <v>2</v>
      </c>
      <c r="E12" s="26">
        <f>'List of Tariffs_All'!G20</f>
        <v>298.63184498475368</v>
      </c>
      <c r="F12" s="26">
        <f>'List of Tariffs_All'!H20</f>
        <v>422.34502385251648</v>
      </c>
      <c r="G12" s="26">
        <f>'List of Tariffs_All'!I20</f>
        <v>732.16247562176056</v>
      </c>
      <c r="H12" s="26">
        <f>'List of Tariffs_All'!J20</f>
        <v>827.64202632603826</v>
      </c>
      <c r="I12" s="26">
        <f>'List of Tariffs_All'!K20</f>
        <v>853.19754039013981</v>
      </c>
      <c r="J12" s="26">
        <f>'List of Tariffs_All'!L20</f>
        <v>875.07353912729775</v>
      </c>
      <c r="K12" s="26">
        <f>'List of Tariffs_All'!M20</f>
        <v>912.80699568034981</v>
      </c>
      <c r="L12" s="26">
        <f>'List of Tariffs_All'!N20</f>
        <v>919.55586516379014</v>
      </c>
      <c r="M12" s="26">
        <f>'List of Tariffs_All'!O20</f>
        <v>952.20231268363204</v>
      </c>
      <c r="N12" s="26">
        <f>'List of Tariffs_All'!P20</f>
        <v>912.48359358448931</v>
      </c>
      <c r="O12" s="26">
        <f>'List of Tariffs_All'!Q20</f>
        <v>955.01724122951578</v>
      </c>
      <c r="P12" s="26">
        <f>'List of Tariffs_All'!R20</f>
        <v>967.01266710260745</v>
      </c>
      <c r="Q12" s="26">
        <f>'List of Tariffs_All'!S20</f>
        <v>927.49757361584273</v>
      </c>
      <c r="R12" s="26">
        <f>'List of Tariffs_All'!T20</f>
        <v>909.77341731309275</v>
      </c>
    </row>
    <row r="13" spans="2:18" x14ac:dyDescent="0.45">
      <c r="B13" s="132"/>
      <c r="C13" s="132"/>
      <c r="D13" s="18" t="s">
        <v>3</v>
      </c>
      <c r="E13" s="26">
        <f>'List of Tariffs_All'!G21</f>
        <v>498.28468981077685</v>
      </c>
      <c r="F13" s="26">
        <f>'List of Tariffs_All'!H21</f>
        <v>782.96862517049124</v>
      </c>
      <c r="G13" s="26">
        <f>'List of Tariffs_All'!I21</f>
        <v>1275.6295238533583</v>
      </c>
      <c r="H13" s="26">
        <f>'List of Tariffs_All'!J21</f>
        <v>1504.2608943865134</v>
      </c>
      <c r="I13" s="26">
        <f>'List of Tariffs_All'!K21</f>
        <v>1554.1648603886574</v>
      </c>
      <c r="J13" s="26">
        <f>'List of Tariffs_All'!L21</f>
        <v>1596.8842814619538</v>
      </c>
      <c r="K13" s="26">
        <f>'List of Tariffs_All'!M21</f>
        <v>1659.6403928750024</v>
      </c>
      <c r="L13" s="26">
        <f>'List of Tariffs_All'!N21</f>
        <v>1676.8305004669296</v>
      </c>
      <c r="M13" s="26">
        <f>'List of Tariffs_All'!O21</f>
        <v>1695.8759643697992</v>
      </c>
      <c r="N13" s="26">
        <f>'List of Tariffs_All'!P21</f>
        <v>1679.5963325473469</v>
      </c>
      <c r="O13" s="26">
        <f>'List of Tariffs_All'!Q21</f>
        <v>1724.4476731640088</v>
      </c>
      <c r="P13" s="26">
        <f>'List of Tariffs_All'!R21</f>
        <v>1719.6453172934732</v>
      </c>
      <c r="Q13" s="26">
        <f>'List of Tariffs_All'!S21</f>
        <v>1693.894115951668</v>
      </c>
      <c r="R13" s="26">
        <f>'List of Tariffs_All'!T21</f>
        <v>1669.9605789149691</v>
      </c>
    </row>
    <row r="14" spans="2:18" x14ac:dyDescent="0.45">
      <c r="B14" s="132"/>
      <c r="C14" s="132"/>
      <c r="D14" s="18" t="s">
        <v>4</v>
      </c>
      <c r="E14" s="26">
        <f>'List of Tariffs_All'!G22</f>
        <v>774.99278452053727</v>
      </c>
      <c r="F14" s="26">
        <f>'List of Tariffs_All'!H22</f>
        <v>1225.037175775931</v>
      </c>
      <c r="G14" s="26">
        <f>'List of Tariffs_All'!I22</f>
        <v>2073.7891279075852</v>
      </c>
      <c r="H14" s="26">
        <f>'List of Tariffs_All'!J22</f>
        <v>2410.7231340102467</v>
      </c>
      <c r="I14" s="26">
        <f>'List of Tariffs_All'!K22</f>
        <v>2491.8751717218156</v>
      </c>
      <c r="J14" s="26">
        <f>'List of Tariffs_All'!L22</f>
        <v>2557.0208332918446</v>
      </c>
      <c r="K14" s="26">
        <f>'List of Tariffs_All'!M22</f>
        <v>2659.0015961291133</v>
      </c>
      <c r="L14" s="26">
        <f>'List of Tariffs_All'!N22</f>
        <v>2677.556752838831</v>
      </c>
      <c r="M14" s="26">
        <f>'List of Tariffs_All'!O22</f>
        <v>2721.023718652345</v>
      </c>
      <c r="N14" s="26">
        <f>'List of Tariffs_All'!P22</f>
        <v>2681.2079374742975</v>
      </c>
      <c r="O14" s="26">
        <f>'List of Tariffs_All'!Q22</f>
        <v>2760.4394469593153</v>
      </c>
      <c r="P14" s="26">
        <f>'List of Tariffs_All'!R22</f>
        <v>2783.6723584514971</v>
      </c>
      <c r="Q14" s="26">
        <f>'List of Tariffs_All'!S22</f>
        <v>2706.2177480725722</v>
      </c>
      <c r="R14" s="26">
        <f>'List of Tariffs_All'!T22</f>
        <v>2675.7240895893692</v>
      </c>
    </row>
    <row r="15" spans="2:18" x14ac:dyDescent="0.45">
      <c r="B15" s="132"/>
      <c r="C15" s="132"/>
      <c r="D15" s="18" t="s">
        <v>5</v>
      </c>
      <c r="E15" s="26">
        <f>'List of Tariffs_All'!G23</f>
        <v>1700.8868770604172</v>
      </c>
      <c r="F15" s="26">
        <f>'List of Tariffs_All'!H23</f>
        <v>2914.2312653163408</v>
      </c>
      <c r="G15" s="26">
        <f>'List of Tariffs_All'!I23</f>
        <v>4582.5948076478217</v>
      </c>
      <c r="H15" s="26">
        <f>'List of Tariffs_All'!J23</f>
        <v>5489.4490540702254</v>
      </c>
      <c r="I15" s="26">
        <f>'List of Tariffs_All'!K23</f>
        <v>5667.9929152442037</v>
      </c>
      <c r="J15" s="26">
        <f>'List of Tariffs_All'!L23</f>
        <v>5824.1021010856148</v>
      </c>
      <c r="K15" s="26">
        <f>'List of Tariffs_All'!M23</f>
        <v>6003.7510056718911</v>
      </c>
      <c r="L15" s="26">
        <f>'List of Tariffs_All'!N23</f>
        <v>5975.338802143031</v>
      </c>
      <c r="M15" s="26">
        <f>'List of Tariffs_All'!O23</f>
        <v>6098.8881695374694</v>
      </c>
      <c r="N15" s="26">
        <f>'List of Tariffs_All'!P23</f>
        <v>6153.0618590209651</v>
      </c>
      <c r="O15" s="26">
        <f>'List of Tariffs_All'!Q23</f>
        <v>6250.793232159137</v>
      </c>
      <c r="P15" s="26">
        <f>'List of Tariffs_All'!R23</f>
        <v>6450.0932522716057</v>
      </c>
      <c r="Q15" s="26">
        <f>'List of Tariffs_All'!S23</f>
        <v>6233.0471898518072</v>
      </c>
      <c r="R15" s="26">
        <f>'List of Tariffs_All'!T23</f>
        <v>6046.078562353814</v>
      </c>
    </row>
    <row r="16" spans="2:18" x14ac:dyDescent="0.45">
      <c r="B16" s="132" t="s">
        <v>8</v>
      </c>
      <c r="C16" s="132"/>
      <c r="D16" s="18" t="s">
        <v>2</v>
      </c>
      <c r="E16" s="26">
        <f>'List of Tariffs_All'!G24</f>
        <v>2671.1986807310518</v>
      </c>
      <c r="F16" s="26">
        <f>'List of Tariffs_All'!H24</f>
        <v>2278.2465777009584</v>
      </c>
      <c r="G16" s="26">
        <f>'List of Tariffs_All'!I24</f>
        <v>3013.6750398219192</v>
      </c>
      <c r="H16" s="26">
        <f>'List of Tariffs_All'!J24</f>
        <v>3571.25989460148</v>
      </c>
      <c r="I16" s="26">
        <f>'List of Tariffs_All'!K24</f>
        <v>3684.2744896877798</v>
      </c>
      <c r="J16" s="26">
        <f>'List of Tariffs_All'!L24</f>
        <v>3766.9565052345756</v>
      </c>
      <c r="K16" s="26">
        <f>'List of Tariffs_All'!M24</f>
        <v>3927.3300588035568</v>
      </c>
      <c r="L16" s="26">
        <f>'List of Tariffs_All'!N24</f>
        <v>3954.5083692095914</v>
      </c>
      <c r="M16" s="26">
        <f>'List of Tariffs_All'!O24</f>
        <v>4152.2681011736158</v>
      </c>
      <c r="N16" s="26">
        <f>'List of Tariffs_All'!P24</f>
        <v>3834.8011474491759</v>
      </c>
      <c r="O16" s="26">
        <f>'List of Tariffs_All'!Q24</f>
        <v>4174.5739066982624</v>
      </c>
      <c r="P16" s="26">
        <f>'List of Tariffs_All'!R24</f>
        <v>4489.2950843078279</v>
      </c>
      <c r="Q16" s="26">
        <f>'List of Tariffs_All'!S24</f>
        <v>4016.9257494087515</v>
      </c>
      <c r="R16" s="26">
        <f>'List of Tariffs_All'!T24</f>
        <v>4067.8349478821601</v>
      </c>
    </row>
    <row r="17" spans="2:18" x14ac:dyDescent="0.45">
      <c r="B17" s="132"/>
      <c r="C17" s="132"/>
      <c r="D17" s="18" t="s">
        <v>3</v>
      </c>
      <c r="E17" s="27">
        <f>'List of Tariffs_All'!G25</f>
        <v>5185.6389922535845</v>
      </c>
      <c r="F17" s="27">
        <f>'List of Tariffs_All'!H25</f>
        <v>6250.769595655308</v>
      </c>
      <c r="G17" s="27">
        <f>'List of Tariffs_All'!I25</f>
        <v>10666.912952186969</v>
      </c>
      <c r="H17" s="27">
        <f>'List of Tariffs_All'!J25</f>
        <v>12473.417968415959</v>
      </c>
      <c r="I17" s="27">
        <f>'List of Tariffs_All'!K25</f>
        <v>12870.39122867966</v>
      </c>
      <c r="J17" s="27">
        <f>'List of Tariffs_All'!L25</f>
        <v>13158.733680775589</v>
      </c>
      <c r="K17" s="27">
        <f>'List of Tariffs_All'!M25</f>
        <v>13720.576219635106</v>
      </c>
      <c r="L17" s="27">
        <f>'List of Tariffs_All'!N25</f>
        <v>13750.736093641783</v>
      </c>
      <c r="M17" s="27">
        <f>'List of Tariffs_All'!O25</f>
        <v>14093.586406174771</v>
      </c>
      <c r="N17" s="27">
        <f>'List of Tariffs_All'!P25</f>
        <v>13781.13402410269</v>
      </c>
      <c r="O17" s="27">
        <f>'List of Tariffs_All'!Q25</f>
        <v>14179.62745929533</v>
      </c>
      <c r="P17" s="27">
        <f>'List of Tariffs_All'!R25</f>
        <v>14441.353431237494</v>
      </c>
      <c r="Q17" s="27">
        <f>'List of Tariffs_All'!S25</f>
        <v>13939.450453643472</v>
      </c>
      <c r="R17" s="27">
        <f>'List of Tariffs_All'!T25</f>
        <v>14417.896464124578</v>
      </c>
    </row>
    <row r="18" spans="2:18" x14ac:dyDescent="0.45">
      <c r="B18" s="132"/>
      <c r="C18" s="132"/>
      <c r="D18" s="18" t="s">
        <v>4</v>
      </c>
      <c r="E18" s="27">
        <f>'List of Tariffs_All'!G26</f>
        <v>13067.463874449799</v>
      </c>
      <c r="F18" s="27">
        <f>'List of Tariffs_All'!H26</f>
        <v>14808.254550741409</v>
      </c>
      <c r="G18" s="27">
        <f>'List of Tariffs_All'!I26</f>
        <v>22326.419013086092</v>
      </c>
      <c r="H18" s="27">
        <f>'List of Tariffs_All'!J26</f>
        <v>25497.066285186054</v>
      </c>
      <c r="I18" s="27">
        <f>'List of Tariffs_All'!K26</f>
        <v>26225.226081489996</v>
      </c>
      <c r="J18" s="27">
        <f>'List of Tariffs_All'!L26</f>
        <v>26881.778398453433</v>
      </c>
      <c r="K18" s="27">
        <f>'List of Tariffs_All'!M26</f>
        <v>27863.32029659953</v>
      </c>
      <c r="L18" s="27">
        <f>'List of Tariffs_All'!N26</f>
        <v>28013.713477971847</v>
      </c>
      <c r="M18" s="27">
        <f>'List of Tariffs_All'!O26</f>
        <v>28287.779099842981</v>
      </c>
      <c r="N18" s="27">
        <f>'List of Tariffs_All'!P26</f>
        <v>28053.296867956124</v>
      </c>
      <c r="O18" s="27">
        <f>'List of Tariffs_All'!Q26</f>
        <v>28183.582666627019</v>
      </c>
      <c r="P18" s="27">
        <f>'List of Tariffs_All'!R26</f>
        <v>28572.661105542411</v>
      </c>
      <c r="Q18" s="27">
        <f>'List of Tariffs_All'!S26</f>
        <v>28054.774544563687</v>
      </c>
      <c r="R18" s="27">
        <f>'List of Tariffs_All'!T26</f>
        <v>29454.298390936685</v>
      </c>
    </row>
    <row r="19" spans="2:18" x14ac:dyDescent="0.45">
      <c r="B19" s="132"/>
      <c r="C19" s="132"/>
      <c r="D19" s="18" t="s">
        <v>5</v>
      </c>
      <c r="E19" s="27">
        <f>'List of Tariffs_All'!G27</f>
        <v>32726.921028550576</v>
      </c>
      <c r="F19" s="27">
        <f>'List of Tariffs_All'!H27</f>
        <v>33527.769772938744</v>
      </c>
      <c r="G19" s="27">
        <f>'List of Tariffs_All'!I27</f>
        <v>57958.827411817168</v>
      </c>
      <c r="H19" s="27">
        <f>'List of Tariffs_All'!J27</f>
        <v>66725.614994154399</v>
      </c>
      <c r="I19" s="27">
        <f>'List of Tariffs_All'!K27</f>
        <v>68739.125975698043</v>
      </c>
      <c r="J19" s="27">
        <f>'List of Tariffs_All'!L27</f>
        <v>69970.26940913545</v>
      </c>
      <c r="K19" s="27">
        <f>'List of Tariffs_All'!M27</f>
        <v>73811.524943015989</v>
      </c>
      <c r="L19" s="27">
        <f>'List of Tariffs_All'!N27</f>
        <v>74907.000811392616</v>
      </c>
      <c r="M19" s="27">
        <f>'List of Tariffs_All'!O27</f>
        <v>74639.241690283132</v>
      </c>
      <c r="N19" s="27">
        <f>'List of Tariffs_All'!P27</f>
        <v>73285.782482873445</v>
      </c>
      <c r="O19" s="27">
        <f>'List of Tariffs_All'!Q27</f>
        <v>74642.04941710936</v>
      </c>
      <c r="P19" s="27">
        <f>'List of Tariffs_All'!R27</f>
        <v>75754.676492739789</v>
      </c>
      <c r="Q19" s="27">
        <f>'List of Tariffs_All'!S27</f>
        <v>73973.871654647985</v>
      </c>
      <c r="R19" s="27">
        <f>'List of Tariffs_All'!T27</f>
        <v>77601.307343699926</v>
      </c>
    </row>
    <row r="20" spans="2:18" x14ac:dyDescent="0.45">
      <c r="B20" s="132" t="s">
        <v>9</v>
      </c>
      <c r="C20" s="132"/>
      <c r="D20" s="18" t="s">
        <v>2</v>
      </c>
      <c r="E20" s="26">
        <f>'List of Tariffs_All'!G28</f>
        <v>23713.910934505577</v>
      </c>
      <c r="F20" s="26">
        <f>'List of Tariffs_All'!H28</f>
        <v>25765.029259131818</v>
      </c>
      <c r="G20" s="26">
        <f>'List of Tariffs_All'!I28</f>
        <v>28689.353623184943</v>
      </c>
      <c r="H20" s="26">
        <f>'List of Tariffs_All'!J28</f>
        <v>30126.175903170159</v>
      </c>
      <c r="I20" s="26">
        <f>'List of Tariffs_All'!K28</f>
        <v>30467.367526778206</v>
      </c>
      <c r="J20" s="26">
        <f>'List of Tariffs_All'!L28</f>
        <v>30693.41891905466</v>
      </c>
      <c r="K20" s="26">
        <f>'List of Tariffs_All'!M28</f>
        <v>31195.233233003361</v>
      </c>
      <c r="L20" s="26">
        <f>'List of Tariffs_All'!N28</f>
        <v>31301.048395761623</v>
      </c>
      <c r="M20" s="26">
        <f>'List of Tariffs_All'!O28</f>
        <v>31265.199780521609</v>
      </c>
      <c r="N20" s="26">
        <f>'List of Tariffs_All'!P28</f>
        <v>31226.146612667122</v>
      </c>
      <c r="O20" s="26">
        <f>'List of Tariffs_All'!Q28</f>
        <v>31331.755258405788</v>
      </c>
      <c r="P20" s="26">
        <f>'List of Tariffs_All'!R28</f>
        <v>31442.048159248781</v>
      </c>
      <c r="Q20" s="26">
        <f>'List of Tariffs_All'!S28</f>
        <v>31338.894400215431</v>
      </c>
      <c r="R20" s="26">
        <f>'List of Tariffs_All'!T28</f>
        <v>31211.780394372356</v>
      </c>
    </row>
    <row r="21" spans="2:18" x14ac:dyDescent="0.45">
      <c r="B21" s="132"/>
      <c r="C21" s="132"/>
      <c r="D21" s="18" t="s">
        <v>3</v>
      </c>
      <c r="E21" s="26">
        <f>'List of Tariffs_All'!G29</f>
        <v>86815.189415984467</v>
      </c>
      <c r="F21" s="26">
        <f>'List of Tariffs_All'!H29</f>
        <v>108063.13287208622</v>
      </c>
      <c r="G21" s="26">
        <f>'List of Tariffs_All'!I29</f>
        <v>138356.79169648583</v>
      </c>
      <c r="H21" s="26">
        <f>'List of Tariffs_All'!J29</f>
        <v>153241.12001389588</v>
      </c>
      <c r="I21" s="26">
        <f>'List of Tariffs_All'!K29</f>
        <v>156775.59203292991</v>
      </c>
      <c r="J21" s="26">
        <f>'List of Tariffs_All'!L29</f>
        <v>159117.30345132816</v>
      </c>
      <c r="K21" s="26">
        <f>'List of Tariffs_All'!M29</f>
        <v>164315.69792727212</v>
      </c>
      <c r="L21" s="26">
        <f>'List of Tariffs_All'!N29</f>
        <v>165411.85828432781</v>
      </c>
      <c r="M21" s="26">
        <f>'List of Tariffs_All'!O29</f>
        <v>165040.49533541643</v>
      </c>
      <c r="N21" s="26">
        <f>'List of Tariffs_All'!P29</f>
        <v>164635.93578739278</v>
      </c>
      <c r="O21" s="26">
        <f>'List of Tariffs_All'!Q29</f>
        <v>165729.95679348934</v>
      </c>
      <c r="P21" s="26">
        <f>'List of Tariffs_All'!R29</f>
        <v>166872.50293165442</v>
      </c>
      <c r="Q21" s="26">
        <f>'List of Tariffs_All'!S29</f>
        <v>165803.91258612945</v>
      </c>
      <c r="R21" s="26">
        <f>'List of Tariffs_All'!T29</f>
        <v>164487.11326928632</v>
      </c>
    </row>
    <row r="22" spans="2:18" x14ac:dyDescent="0.45">
      <c r="B22" s="132"/>
      <c r="C22" s="132"/>
      <c r="D22" s="18" t="s">
        <v>4</v>
      </c>
      <c r="E22" s="26">
        <f>'List of Tariffs_All'!G30</f>
        <v>142583.53769344927</v>
      </c>
      <c r="F22" s="26">
        <f>'List of Tariffs_All'!H30</f>
        <v>199681.2779859686</v>
      </c>
      <c r="G22" s="26">
        <f>'List of Tariffs_All'!I30</f>
        <v>281086.77812951489</v>
      </c>
      <c r="H22" s="26">
        <f>'List of Tariffs_All'!J30</f>
        <v>321084.13196528185</v>
      </c>
      <c r="I22" s="26">
        <f>'List of Tariffs_All'!K30</f>
        <v>330582.0095283938</v>
      </c>
      <c r="J22" s="26">
        <f>'List of Tariffs_All'!L30</f>
        <v>336874.68583770195</v>
      </c>
      <c r="K22" s="26">
        <f>'List of Tariffs_All'!M30</f>
        <v>350843.8767073378</v>
      </c>
      <c r="L22" s="26">
        <f>'List of Tariffs_All'!N30</f>
        <v>353789.49257437116</v>
      </c>
      <c r="M22" s="26">
        <f>'List of Tariffs_All'!O30</f>
        <v>352791.56139787805</v>
      </c>
      <c r="N22" s="26">
        <f>'List of Tariffs_All'!P30</f>
        <v>351704.42390367133</v>
      </c>
      <c r="O22" s="26">
        <f>'List of Tariffs_All'!Q30</f>
        <v>354644.29087996093</v>
      </c>
      <c r="P22" s="26">
        <f>'List of Tariffs_All'!R30</f>
        <v>357714.55520007975</v>
      </c>
      <c r="Q22" s="26">
        <f>'List of Tariffs_All'!S30</f>
        <v>354843.02581400366</v>
      </c>
      <c r="R22" s="26">
        <f>'List of Tariffs_All'!T30</f>
        <v>351304.50616546394</v>
      </c>
    </row>
    <row r="23" spans="2:18" x14ac:dyDescent="0.45">
      <c r="B23" s="132"/>
      <c r="C23" s="132"/>
      <c r="D23" s="18" t="s">
        <v>5</v>
      </c>
      <c r="E23" s="26">
        <f>'List of Tariffs_All'!G31</f>
        <v>330753.90480441402</v>
      </c>
      <c r="F23" s="26">
        <f>'List of Tariffs_All'!H31</f>
        <v>480004.86589535995</v>
      </c>
      <c r="G23" s="26">
        <f>'List of Tariffs_All'!I31</f>
        <v>692795.23329463217</v>
      </c>
      <c r="H23" s="26">
        <f>'List of Tariffs_All'!J31</f>
        <v>797346.54251456936</v>
      </c>
      <c r="I23" s="26">
        <f>'List of Tariffs_All'!K31</f>
        <v>822173.57327544026</v>
      </c>
      <c r="J23" s="26">
        <f>'List of Tariffs_All'!L31</f>
        <v>838622.35009544902</v>
      </c>
      <c r="K23" s="26">
        <f>'List of Tariffs_All'!M31</f>
        <v>875137.19555649022</v>
      </c>
      <c r="L23" s="26">
        <f>'List of Tariffs_All'!N31</f>
        <v>882836.90480780485</v>
      </c>
      <c r="M23" s="26">
        <f>'List of Tariffs_All'!O31</f>
        <v>880228.35696631134</v>
      </c>
      <c r="N23" s="26">
        <f>'List of Tariffs_All'!P31</f>
        <v>877386.62776622211</v>
      </c>
      <c r="O23" s="26">
        <f>'List of Tariffs_All'!Q31</f>
        <v>885071.30967207067</v>
      </c>
      <c r="P23" s="26">
        <f>'List of Tariffs_All'!R31</f>
        <v>893096.84445213981</v>
      </c>
      <c r="Q23" s="26">
        <f>'List of Tariffs_All'!S31</f>
        <v>885590.79397663788</v>
      </c>
      <c r="R23" s="26">
        <f>'List of Tariffs_All'!T31</f>
        <v>876341.26053314121</v>
      </c>
    </row>
    <row r="24" spans="2:18" x14ac:dyDescent="0.45">
      <c r="B24" s="9"/>
      <c r="C24" s="9"/>
      <c r="D24" s="9"/>
    </row>
    <row r="25" spans="2:18" x14ac:dyDescent="0.45">
      <c r="B25" s="132" t="s">
        <v>11</v>
      </c>
      <c r="C25" s="132"/>
      <c r="D25" s="18" t="s">
        <v>55</v>
      </c>
      <c r="E25" s="22">
        <f>'List of Tariffs_All'!G33</f>
        <v>0.1401734069787739</v>
      </c>
      <c r="F25" s="22">
        <f>'List of Tariffs_All'!H33</f>
        <v>0.42392729543677382</v>
      </c>
      <c r="G25" s="22">
        <f>'List of Tariffs_All'!I33</f>
        <v>0.65274276259089781</v>
      </c>
      <c r="H25" s="22">
        <f>'List of Tariffs_All'!J33</f>
        <v>0.77018317341397391</v>
      </c>
      <c r="I25" s="22">
        <f>'List of Tariffs_All'!K33</f>
        <v>0.79661392538185805</v>
      </c>
      <c r="J25" s="22">
        <f>'List of Tariffs_All'!L33</f>
        <v>0.8138156470142498</v>
      </c>
      <c r="K25" s="22">
        <f>'List of Tariffs_All'!M33</f>
        <v>0.85312979553070023</v>
      </c>
      <c r="L25" s="22">
        <f>'List of Tariffs_All'!N33</f>
        <v>0.86119160029643316</v>
      </c>
      <c r="M25" s="22">
        <f>'List of Tariffs_All'!O33</f>
        <v>0.85855978535886945</v>
      </c>
      <c r="N25" s="22">
        <f>'List of Tariffs_All'!P33</f>
        <v>0.85542755762003164</v>
      </c>
      <c r="O25" s="22">
        <f>'List of Tariffs_All'!Q33</f>
        <v>0.86369971516542088</v>
      </c>
      <c r="P25" s="22">
        <f>'List of Tariffs_All'!R33</f>
        <v>0.87242439999215926</v>
      </c>
      <c r="Q25" s="22">
        <f>'List of Tariffs_All'!S33</f>
        <v>0.86441435417272938</v>
      </c>
      <c r="R25" s="22">
        <f>'List of Tariffs_All'!T33</f>
        <v>0.85439977185098126</v>
      </c>
    </row>
  </sheetData>
  <mergeCells count="8">
    <mergeCell ref="B16:C19"/>
    <mergeCell ref="B20:C23"/>
    <mergeCell ref="B25:C25"/>
    <mergeCell ref="B5:C5"/>
    <mergeCell ref="B4:C4"/>
    <mergeCell ref="B7:D7"/>
    <mergeCell ref="B8:C11"/>
    <mergeCell ref="B12:C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6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  <col min="5" max="18" width="12" customWidth="1"/>
  </cols>
  <sheetData>
    <row r="4" spans="2:18" ht="44.1" customHeight="1" x14ac:dyDescent="0.45">
      <c r="B4" s="177" t="s">
        <v>75</v>
      </c>
      <c r="C4" s="178"/>
      <c r="D4" s="31" t="s">
        <v>12</v>
      </c>
      <c r="E4" s="15" t="s">
        <v>16</v>
      </c>
      <c r="F4" s="32" t="s">
        <v>17</v>
      </c>
      <c r="G4" s="32" t="s">
        <v>18</v>
      </c>
      <c r="H4" s="32" t="s">
        <v>19</v>
      </c>
      <c r="I4" s="32" t="s">
        <v>20</v>
      </c>
      <c r="J4" s="32" t="s">
        <v>21</v>
      </c>
      <c r="K4" s="32" t="s">
        <v>22</v>
      </c>
      <c r="L4" s="32" t="s">
        <v>23</v>
      </c>
      <c r="M4" s="32" t="s">
        <v>24</v>
      </c>
      <c r="N4" s="32" t="s">
        <v>25</v>
      </c>
      <c r="O4" s="32" t="s">
        <v>26</v>
      </c>
      <c r="P4" s="32" t="s">
        <v>27</v>
      </c>
      <c r="Q4" s="32" t="s">
        <v>28</v>
      </c>
      <c r="R4" s="32" t="s">
        <v>29</v>
      </c>
    </row>
    <row r="5" spans="2:18" ht="14.45" customHeight="1" x14ac:dyDescent="0.45">
      <c r="B5" s="132" t="s">
        <v>10</v>
      </c>
      <c r="C5" s="180" t="s">
        <v>62</v>
      </c>
      <c r="D5" s="18" t="s">
        <v>2</v>
      </c>
      <c r="E5" s="27">
        <f>'List of Tariffs_All'!G6</f>
        <v>0</v>
      </c>
      <c r="F5" s="27">
        <f>'List of Tariffs_All'!H6</f>
        <v>214185.00016881814</v>
      </c>
      <c r="G5" s="27">
        <f>'List of Tariffs_All'!I6</f>
        <v>208756.74608397947</v>
      </c>
      <c r="H5" s="27">
        <f>'List of Tariffs_All'!J6</f>
        <v>350267.59856462828</v>
      </c>
      <c r="I5" s="27">
        <f>'List of Tariffs_All'!K6</f>
        <v>363616.87009453046</v>
      </c>
      <c r="J5" s="27">
        <f>'List of Tariffs_All'!L6</f>
        <v>371902.46345548081</v>
      </c>
      <c r="K5" s="27">
        <f>'List of Tariffs_All'!M6</f>
        <v>382602.87564149685</v>
      </c>
      <c r="L5" s="27">
        <f>'List of Tariffs_All'!N6</f>
        <v>417047.59911164426</v>
      </c>
      <c r="M5" s="27">
        <f>'List of Tariffs_All'!O6</f>
        <v>409007.08401663788</v>
      </c>
      <c r="N5" s="27">
        <f>'List of Tariffs_All'!P6</f>
        <v>378776.91654623067</v>
      </c>
      <c r="O5" s="27">
        <f>'List of Tariffs_All'!Q6</f>
        <v>383893.60795912496</v>
      </c>
      <c r="P5" s="27">
        <f>'List of Tariffs_All'!R6</f>
        <v>388461.80745877716</v>
      </c>
      <c r="Q5" s="27">
        <f>'List of Tariffs_All'!S6</f>
        <v>402797.04091802263</v>
      </c>
      <c r="R5" s="27">
        <f>'List of Tariffs_All'!T6</f>
        <v>363086.12480793521</v>
      </c>
    </row>
    <row r="6" spans="2:18" x14ac:dyDescent="0.45">
      <c r="B6" s="132"/>
      <c r="C6" s="181"/>
      <c r="D6" s="18" t="s">
        <v>3</v>
      </c>
      <c r="E6" s="27" t="str">
        <f>'List of Tariffs_All'!G7</f>
        <v>n/a</v>
      </c>
      <c r="F6" s="27">
        <f>'List of Tariffs_All'!H7</f>
        <v>1241123.8925934616</v>
      </c>
      <c r="G6" s="27" t="str">
        <f>'List of Tariffs_All'!I7</f>
        <v>n/a</v>
      </c>
      <c r="H6" s="27" t="str">
        <f>'List of Tariffs_All'!J7</f>
        <v>n/a</v>
      </c>
      <c r="I6" s="27">
        <f>'List of Tariffs_All'!K7</f>
        <v>2570220.7904469827</v>
      </c>
      <c r="J6" s="27">
        <f>'List of Tariffs_All'!L7</f>
        <v>2715954.5635094903</v>
      </c>
      <c r="K6" s="27" t="str">
        <f>'List of Tariffs_All'!M7</f>
        <v>n/a</v>
      </c>
      <c r="L6" s="27" t="str">
        <f>'List of Tariffs_All'!N7</f>
        <v>n/a</v>
      </c>
      <c r="M6" s="27" t="str">
        <f>'List of Tariffs_All'!O7</f>
        <v>n/a</v>
      </c>
      <c r="N6" s="27">
        <f>'List of Tariffs_All'!P7</f>
        <v>2728298.3831342668</v>
      </c>
      <c r="O6" s="27">
        <f>'List of Tariffs_All'!Q7</f>
        <v>2744950.3310246393</v>
      </c>
      <c r="P6" s="27">
        <f>'List of Tariffs_All'!R7</f>
        <v>2756100.9145749123</v>
      </c>
      <c r="Q6" s="27" t="str">
        <f>'List of Tariffs_All'!S7</f>
        <v>n/a</v>
      </c>
      <c r="R6" s="27" t="str">
        <f>'List of Tariffs_All'!T7</f>
        <v>n/a</v>
      </c>
    </row>
    <row r="7" spans="2:18" x14ac:dyDescent="0.45">
      <c r="B7" s="42"/>
      <c r="C7" s="38"/>
      <c r="D7" s="3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2:18" x14ac:dyDescent="0.45">
      <c r="B8" s="132" t="s">
        <v>1</v>
      </c>
      <c r="C8" s="132"/>
      <c r="D8" s="132"/>
      <c r="E8" s="26">
        <f>'List of Tariffs_All'!G15</f>
        <v>6.207331722338111</v>
      </c>
      <c r="F8" s="26">
        <f>'List of Tariffs_All'!H15</f>
        <v>15.479516106553239</v>
      </c>
      <c r="G8" s="26">
        <f>'List of Tariffs_All'!I15</f>
        <v>22.731514188163555</v>
      </c>
      <c r="H8" s="26">
        <f>'List of Tariffs_All'!J15</f>
        <v>26.291352630783337</v>
      </c>
      <c r="I8" s="26">
        <f>'List of Tariffs_All'!K15</f>
        <v>27.178985529694277</v>
      </c>
      <c r="J8" s="26">
        <f>'List of Tariffs_All'!L15</f>
        <v>27.75616148517221</v>
      </c>
      <c r="K8" s="26">
        <f>'List of Tariffs_All'!M15</f>
        <v>29.277359024802983</v>
      </c>
      <c r="L8" s="26">
        <f>'List of Tariffs_All'!N15</f>
        <v>29.589454311854936</v>
      </c>
      <c r="M8" s="26">
        <f>'List of Tariffs_All'!O15</f>
        <v>29.592262258544171</v>
      </c>
      <c r="N8" s="26">
        <f>'List of Tariffs_All'!P15</f>
        <v>29.104380071691033</v>
      </c>
      <c r="O8" s="26">
        <f>'List of Tariffs_All'!Q15</f>
        <v>29.73642600008386</v>
      </c>
      <c r="P8" s="26">
        <f>'List of Tariffs_All'!R15</f>
        <v>29.620947744421954</v>
      </c>
      <c r="Q8" s="26">
        <f>'List of Tariffs_All'!S15</f>
        <v>29.85711963977883</v>
      </c>
      <c r="R8" s="26">
        <f>'List of Tariffs_All'!T15</f>
        <v>29.390745088152816</v>
      </c>
    </row>
    <row r="9" spans="2:18" ht="15" customHeight="1" x14ac:dyDescent="0.45">
      <c r="B9" s="132" t="s">
        <v>6</v>
      </c>
      <c r="C9" s="132"/>
      <c r="D9" s="18" t="s">
        <v>2</v>
      </c>
      <c r="E9" s="26">
        <f>'List of Tariffs_All'!G16</f>
        <v>2.4942556517263892</v>
      </c>
      <c r="F9" s="26">
        <f>'List of Tariffs_All'!H16</f>
        <v>4.5412128021456279</v>
      </c>
      <c r="G9" s="26">
        <f>'List of Tariffs_All'!I16</f>
        <v>9.5116536206256086</v>
      </c>
      <c r="H9" s="26">
        <f>'List of Tariffs_All'!J16</f>
        <v>11.62224449660609</v>
      </c>
      <c r="I9" s="26">
        <f>'List of Tariffs_All'!K16</f>
        <v>12.108186667877961</v>
      </c>
      <c r="J9" s="26">
        <f>'List of Tariffs_All'!L16</f>
        <v>12.457881823917866</v>
      </c>
      <c r="K9" s="26">
        <f>'List of Tariffs_All'!M16</f>
        <v>13.340602891766491</v>
      </c>
      <c r="L9" s="26">
        <f>'List of Tariffs_All'!N16</f>
        <v>13.375197158637954</v>
      </c>
      <c r="M9" s="26">
        <f>'List of Tariffs_All'!O16</f>
        <v>13.367147702868907</v>
      </c>
      <c r="N9" s="26">
        <f>'List of Tariffs_All'!P16</f>
        <v>13.193158837492177</v>
      </c>
      <c r="O9" s="26">
        <f>'List of Tariffs_All'!Q16</f>
        <v>13.288365199385225</v>
      </c>
      <c r="P9" s="26">
        <f>'List of Tariffs_All'!R16</f>
        <v>13.28963552371324</v>
      </c>
      <c r="Q9" s="26">
        <f>'List of Tariffs_All'!S16</f>
        <v>13.426184399005308</v>
      </c>
      <c r="R9" s="26">
        <f>'List of Tariffs_All'!T16</f>
        <v>13.126490778572444</v>
      </c>
    </row>
    <row r="10" spans="2:18" x14ac:dyDescent="0.45">
      <c r="B10" s="132"/>
      <c r="C10" s="132"/>
      <c r="D10" s="18" t="s">
        <v>3</v>
      </c>
      <c r="E10" s="26">
        <f>'List of Tariffs_All'!G17</f>
        <v>18.286438858286658</v>
      </c>
      <c r="F10" s="26">
        <f>'List of Tariffs_All'!H17</f>
        <v>28.345688770466616</v>
      </c>
      <c r="G10" s="26">
        <f>'List of Tariffs_All'!I17</f>
        <v>52.771655067098713</v>
      </c>
      <c r="H10" s="26">
        <f>'List of Tariffs_All'!J17</f>
        <v>63.143616727119849</v>
      </c>
      <c r="I10" s="26">
        <f>'List of Tariffs_All'!K17</f>
        <v>65.531655842980172</v>
      </c>
      <c r="J10" s="26">
        <f>'List of Tariffs_All'!L17</f>
        <v>67.25014368087345</v>
      </c>
      <c r="K10" s="26">
        <f>'List of Tariffs_All'!M17</f>
        <v>71.588051693465246</v>
      </c>
      <c r="L10" s="26">
        <f>'List of Tariffs_All'!N17</f>
        <v>71.758056412869081</v>
      </c>
      <c r="M10" s="26">
        <f>'List of Tariffs_All'!O17</f>
        <v>71.718499411286857</v>
      </c>
      <c r="N10" s="26">
        <f>'List of Tariffs_All'!P17</f>
        <v>70.863475417060741</v>
      </c>
      <c r="O10" s="26">
        <f>'List of Tariffs_All'!Q17</f>
        <v>71.331342850101763</v>
      </c>
      <c r="P10" s="26">
        <f>'List of Tariffs_All'!R17</f>
        <v>71.337585535681384</v>
      </c>
      <c r="Q10" s="26">
        <f>'List of Tariffs_All'!S17</f>
        <v>72.008620228082577</v>
      </c>
      <c r="R10" s="26">
        <f>'List of Tariffs_All'!T17</f>
        <v>70.535852210245608</v>
      </c>
    </row>
    <row r="11" spans="2:18" ht="15" customHeight="1" x14ac:dyDescent="0.45">
      <c r="B11" s="132"/>
      <c r="C11" s="132"/>
      <c r="D11" s="18" t="s">
        <v>4</v>
      </c>
      <c r="E11" s="26">
        <f>'List of Tariffs_All'!G18</f>
        <v>47.288513567836077</v>
      </c>
      <c r="F11" s="26">
        <f>'List of Tariffs_All'!H18</f>
        <v>70.698332550127191</v>
      </c>
      <c r="G11" s="26">
        <f>'List of Tariffs_All'!I18</f>
        <v>127.5422776219505</v>
      </c>
      <c r="H11" s="26">
        <f>'List of Tariffs_All'!J18</f>
        <v>151.67983728814033</v>
      </c>
      <c r="I11" s="26">
        <f>'List of Tariffs_All'!K18</f>
        <v>157.23726591482466</v>
      </c>
      <c r="J11" s="26">
        <f>'List of Tariffs_All'!L18</f>
        <v>161.23651929450656</v>
      </c>
      <c r="K11" s="26">
        <f>'List of Tariffs_All'!M18</f>
        <v>171.33166975037162</v>
      </c>
      <c r="L11" s="26">
        <f>'List of Tariffs_All'!N18</f>
        <v>171.72730359406015</v>
      </c>
      <c r="M11" s="26">
        <f>'List of Tariffs_All'!O18</f>
        <v>171.63524680507422</v>
      </c>
      <c r="N11" s="26">
        <f>'List of Tariffs_All'!P18</f>
        <v>169.64544069576252</v>
      </c>
      <c r="O11" s="26">
        <f>'List of Tariffs_All'!Q18</f>
        <v>170.73425865046286</v>
      </c>
      <c r="P11" s="26">
        <f>'List of Tariffs_All'!R18</f>
        <v>170.74878658650763</v>
      </c>
      <c r="Q11" s="26">
        <f>'List of Tariffs_All'!S18</f>
        <v>172.31041402563991</v>
      </c>
      <c r="R11" s="26">
        <f>'List of Tariffs_All'!T18</f>
        <v>168.88299816447065</v>
      </c>
    </row>
    <row r="12" spans="2:18" x14ac:dyDescent="0.45">
      <c r="B12" s="132"/>
      <c r="C12" s="132"/>
      <c r="D12" s="18" t="s">
        <v>5</v>
      </c>
      <c r="E12" s="26">
        <f>'List of Tariffs_All'!G19</f>
        <v>179.27601791426838</v>
      </c>
      <c r="F12" s="26">
        <f>'List of Tariffs_All'!H19</f>
        <v>245.75632071675855</v>
      </c>
      <c r="G12" s="26">
        <f>'List of Tariffs_All'!I19</f>
        <v>407.18442418571942</v>
      </c>
      <c r="H12" s="26">
        <f>'List of Tariffs_All'!J19</f>
        <v>475.73139914248287</v>
      </c>
      <c r="I12" s="26">
        <f>'List of Tariffs_All'!K19</f>
        <v>491.51364582216399</v>
      </c>
      <c r="J12" s="26">
        <f>'List of Tariffs_All'!L19</f>
        <v>502.87091329468313</v>
      </c>
      <c r="K12" s="26">
        <f>'List of Tariffs_All'!M19</f>
        <v>531.5395954254717</v>
      </c>
      <c r="L12" s="26">
        <f>'List of Tariffs_All'!N19</f>
        <v>532.66313498582554</v>
      </c>
      <c r="M12" s="26">
        <f>'List of Tariffs_All'!O19</f>
        <v>532.401707795319</v>
      </c>
      <c r="N12" s="26">
        <f>'List of Tariffs_All'!P19</f>
        <v>526.75096300462428</v>
      </c>
      <c r="O12" s="26">
        <f>'List of Tariffs_All'!Q19</f>
        <v>529.84303934148215</v>
      </c>
      <c r="P12" s="26">
        <f>'List of Tariffs_All'!R19</f>
        <v>529.88429645620317</v>
      </c>
      <c r="Q12" s="26">
        <f>'List of Tariffs_All'!S19</f>
        <v>534.31907936062146</v>
      </c>
      <c r="R12" s="26">
        <f>'List of Tariffs_All'!T19</f>
        <v>524.58574291521973</v>
      </c>
    </row>
    <row r="13" spans="2:18" x14ac:dyDescent="0.45">
      <c r="B13" s="132" t="s">
        <v>7</v>
      </c>
      <c r="C13" s="132"/>
      <c r="D13" s="18" t="s">
        <v>2</v>
      </c>
      <c r="E13" s="26">
        <f>'List of Tariffs_All'!G20</f>
        <v>298.63184498475368</v>
      </c>
      <c r="F13" s="26">
        <f>'List of Tariffs_All'!H20</f>
        <v>422.34502385251648</v>
      </c>
      <c r="G13" s="26">
        <f>'List of Tariffs_All'!I20</f>
        <v>732.16247562176056</v>
      </c>
      <c r="H13" s="26">
        <f>'List of Tariffs_All'!J20</f>
        <v>827.64202632603826</v>
      </c>
      <c r="I13" s="26">
        <f>'List of Tariffs_All'!K20</f>
        <v>853.19754039013981</v>
      </c>
      <c r="J13" s="26">
        <f>'List of Tariffs_All'!L20</f>
        <v>875.07353912729775</v>
      </c>
      <c r="K13" s="26">
        <f>'List of Tariffs_All'!M20</f>
        <v>912.80699568034981</v>
      </c>
      <c r="L13" s="26">
        <f>'List of Tariffs_All'!N20</f>
        <v>919.55586516379014</v>
      </c>
      <c r="M13" s="26">
        <f>'List of Tariffs_All'!O20</f>
        <v>952.20231268363204</v>
      </c>
      <c r="N13" s="26">
        <f>'List of Tariffs_All'!P20</f>
        <v>912.48359358448931</v>
      </c>
      <c r="O13" s="26">
        <f>'List of Tariffs_All'!Q20</f>
        <v>955.01724122951578</v>
      </c>
      <c r="P13" s="26">
        <f>'List of Tariffs_All'!R20</f>
        <v>967.01266710260745</v>
      </c>
      <c r="Q13" s="26">
        <f>'List of Tariffs_All'!S20</f>
        <v>927.49757361584273</v>
      </c>
      <c r="R13" s="26">
        <f>'List of Tariffs_All'!T20</f>
        <v>909.77341731309275</v>
      </c>
    </row>
    <row r="14" spans="2:18" x14ac:dyDescent="0.45">
      <c r="B14" s="132"/>
      <c r="C14" s="132"/>
      <c r="D14" s="18" t="s">
        <v>3</v>
      </c>
      <c r="E14" s="26">
        <f>'List of Tariffs_All'!G21</f>
        <v>498.28468981077685</v>
      </c>
      <c r="F14" s="26">
        <f>'List of Tariffs_All'!H21</f>
        <v>782.96862517049124</v>
      </c>
      <c r="G14" s="26">
        <f>'List of Tariffs_All'!I21</f>
        <v>1275.6295238533583</v>
      </c>
      <c r="H14" s="26">
        <f>'List of Tariffs_All'!J21</f>
        <v>1504.2608943865134</v>
      </c>
      <c r="I14" s="26">
        <f>'List of Tariffs_All'!K21</f>
        <v>1554.1648603886574</v>
      </c>
      <c r="J14" s="26">
        <f>'List of Tariffs_All'!L21</f>
        <v>1596.8842814619538</v>
      </c>
      <c r="K14" s="26">
        <f>'List of Tariffs_All'!M21</f>
        <v>1659.6403928750024</v>
      </c>
      <c r="L14" s="26">
        <f>'List of Tariffs_All'!N21</f>
        <v>1676.8305004669296</v>
      </c>
      <c r="M14" s="26">
        <f>'List of Tariffs_All'!O21</f>
        <v>1695.8759643697992</v>
      </c>
      <c r="N14" s="26">
        <f>'List of Tariffs_All'!P21</f>
        <v>1679.5963325473469</v>
      </c>
      <c r="O14" s="26">
        <f>'List of Tariffs_All'!Q21</f>
        <v>1724.4476731640088</v>
      </c>
      <c r="P14" s="26">
        <f>'List of Tariffs_All'!R21</f>
        <v>1719.6453172934732</v>
      </c>
      <c r="Q14" s="26">
        <f>'List of Tariffs_All'!S21</f>
        <v>1693.894115951668</v>
      </c>
      <c r="R14" s="26">
        <f>'List of Tariffs_All'!T21</f>
        <v>1669.9605789149691</v>
      </c>
    </row>
    <row r="15" spans="2:18" x14ac:dyDescent="0.45">
      <c r="B15" s="132"/>
      <c r="C15" s="132"/>
      <c r="D15" s="18" t="s">
        <v>4</v>
      </c>
      <c r="E15" s="26">
        <f>'List of Tariffs_All'!G22</f>
        <v>774.99278452053727</v>
      </c>
      <c r="F15" s="26">
        <f>'List of Tariffs_All'!H22</f>
        <v>1225.037175775931</v>
      </c>
      <c r="G15" s="26">
        <f>'List of Tariffs_All'!I22</f>
        <v>2073.7891279075852</v>
      </c>
      <c r="H15" s="26">
        <f>'List of Tariffs_All'!J22</f>
        <v>2410.7231340102467</v>
      </c>
      <c r="I15" s="26">
        <f>'List of Tariffs_All'!K22</f>
        <v>2491.8751717218156</v>
      </c>
      <c r="J15" s="26">
        <f>'List of Tariffs_All'!L22</f>
        <v>2557.0208332918446</v>
      </c>
      <c r="K15" s="26">
        <f>'List of Tariffs_All'!M22</f>
        <v>2659.0015961291133</v>
      </c>
      <c r="L15" s="26">
        <f>'List of Tariffs_All'!N22</f>
        <v>2677.556752838831</v>
      </c>
      <c r="M15" s="26">
        <f>'List of Tariffs_All'!O22</f>
        <v>2721.023718652345</v>
      </c>
      <c r="N15" s="26">
        <f>'List of Tariffs_All'!P22</f>
        <v>2681.2079374742975</v>
      </c>
      <c r="O15" s="26">
        <f>'List of Tariffs_All'!Q22</f>
        <v>2760.4394469593153</v>
      </c>
      <c r="P15" s="26">
        <f>'List of Tariffs_All'!R22</f>
        <v>2783.6723584514971</v>
      </c>
      <c r="Q15" s="26">
        <f>'List of Tariffs_All'!S22</f>
        <v>2706.2177480725722</v>
      </c>
      <c r="R15" s="26">
        <f>'List of Tariffs_All'!T22</f>
        <v>2675.7240895893692</v>
      </c>
    </row>
    <row r="16" spans="2:18" x14ac:dyDescent="0.45">
      <c r="B16" s="132"/>
      <c r="C16" s="132"/>
      <c r="D16" s="18" t="s">
        <v>5</v>
      </c>
      <c r="E16" s="26">
        <f>'List of Tariffs_All'!G23</f>
        <v>1700.8868770604172</v>
      </c>
      <c r="F16" s="26">
        <f>'List of Tariffs_All'!H23</f>
        <v>2914.2312653163408</v>
      </c>
      <c r="G16" s="26">
        <f>'List of Tariffs_All'!I23</f>
        <v>4582.5948076478217</v>
      </c>
      <c r="H16" s="26">
        <f>'List of Tariffs_All'!J23</f>
        <v>5489.4490540702254</v>
      </c>
      <c r="I16" s="26">
        <f>'List of Tariffs_All'!K23</f>
        <v>5667.9929152442037</v>
      </c>
      <c r="J16" s="26">
        <f>'List of Tariffs_All'!L23</f>
        <v>5824.1021010856148</v>
      </c>
      <c r="K16" s="26">
        <f>'List of Tariffs_All'!M23</f>
        <v>6003.7510056718911</v>
      </c>
      <c r="L16" s="26">
        <f>'List of Tariffs_All'!N23</f>
        <v>5975.338802143031</v>
      </c>
      <c r="M16" s="26">
        <f>'List of Tariffs_All'!O23</f>
        <v>6098.8881695374694</v>
      </c>
      <c r="N16" s="26">
        <f>'List of Tariffs_All'!P23</f>
        <v>6153.0618590209651</v>
      </c>
      <c r="O16" s="26">
        <f>'List of Tariffs_All'!Q23</f>
        <v>6250.793232159137</v>
      </c>
      <c r="P16" s="26">
        <f>'List of Tariffs_All'!R23</f>
        <v>6450.0932522716057</v>
      </c>
      <c r="Q16" s="26">
        <f>'List of Tariffs_All'!S23</f>
        <v>6233.0471898518072</v>
      </c>
      <c r="R16" s="26">
        <f>'List of Tariffs_All'!T23</f>
        <v>6046.078562353814</v>
      </c>
    </row>
    <row r="17" spans="2:18" x14ac:dyDescent="0.45">
      <c r="B17" s="132" t="s">
        <v>8</v>
      </c>
      <c r="C17" s="132"/>
      <c r="D17" s="18" t="s">
        <v>2</v>
      </c>
      <c r="E17" s="26">
        <f>'List of Tariffs_All'!G24</f>
        <v>2671.1986807310518</v>
      </c>
      <c r="F17" s="26">
        <f>'List of Tariffs_All'!H24</f>
        <v>2278.2465777009584</v>
      </c>
      <c r="G17" s="26">
        <f>'List of Tariffs_All'!I24</f>
        <v>3013.6750398219192</v>
      </c>
      <c r="H17" s="26">
        <f>'List of Tariffs_All'!J24</f>
        <v>3571.25989460148</v>
      </c>
      <c r="I17" s="26">
        <f>'List of Tariffs_All'!K24</f>
        <v>3684.2744896877798</v>
      </c>
      <c r="J17" s="26">
        <f>'List of Tariffs_All'!L24</f>
        <v>3766.9565052345756</v>
      </c>
      <c r="K17" s="26">
        <f>'List of Tariffs_All'!M24</f>
        <v>3927.3300588035568</v>
      </c>
      <c r="L17" s="26">
        <f>'List of Tariffs_All'!N24</f>
        <v>3954.5083692095914</v>
      </c>
      <c r="M17" s="26">
        <f>'List of Tariffs_All'!O24</f>
        <v>4152.2681011736158</v>
      </c>
      <c r="N17" s="26">
        <f>'List of Tariffs_All'!P24</f>
        <v>3834.8011474491759</v>
      </c>
      <c r="O17" s="26">
        <f>'List of Tariffs_All'!Q24</f>
        <v>4174.5739066982624</v>
      </c>
      <c r="P17" s="26">
        <f>'List of Tariffs_All'!R24</f>
        <v>4489.2950843078279</v>
      </c>
      <c r="Q17" s="26">
        <f>'List of Tariffs_All'!S24</f>
        <v>4016.9257494087515</v>
      </c>
      <c r="R17" s="26">
        <f>'List of Tariffs_All'!T24</f>
        <v>4067.8349478821601</v>
      </c>
    </row>
    <row r="18" spans="2:18" x14ac:dyDescent="0.45">
      <c r="B18" s="132"/>
      <c r="C18" s="132"/>
      <c r="D18" s="18" t="s">
        <v>3</v>
      </c>
      <c r="E18" s="27">
        <f>'List of Tariffs_All'!G25</f>
        <v>5185.6389922535845</v>
      </c>
      <c r="F18" s="27">
        <f>'List of Tariffs_All'!H25</f>
        <v>6250.769595655308</v>
      </c>
      <c r="G18" s="27">
        <f>'List of Tariffs_All'!I25</f>
        <v>10666.912952186969</v>
      </c>
      <c r="H18" s="27">
        <f>'List of Tariffs_All'!J25</f>
        <v>12473.417968415959</v>
      </c>
      <c r="I18" s="27">
        <f>'List of Tariffs_All'!K25</f>
        <v>12870.39122867966</v>
      </c>
      <c r="J18" s="27">
        <f>'List of Tariffs_All'!L25</f>
        <v>13158.733680775589</v>
      </c>
      <c r="K18" s="27">
        <f>'List of Tariffs_All'!M25</f>
        <v>13720.576219635106</v>
      </c>
      <c r="L18" s="27">
        <f>'List of Tariffs_All'!N25</f>
        <v>13750.736093641783</v>
      </c>
      <c r="M18" s="27">
        <f>'List of Tariffs_All'!O25</f>
        <v>14093.586406174771</v>
      </c>
      <c r="N18" s="27">
        <f>'List of Tariffs_All'!P25</f>
        <v>13781.13402410269</v>
      </c>
      <c r="O18" s="27">
        <f>'List of Tariffs_All'!Q25</f>
        <v>14179.62745929533</v>
      </c>
      <c r="P18" s="27">
        <f>'List of Tariffs_All'!R25</f>
        <v>14441.353431237494</v>
      </c>
      <c r="Q18" s="27">
        <f>'List of Tariffs_All'!S25</f>
        <v>13939.450453643472</v>
      </c>
      <c r="R18" s="27">
        <f>'List of Tariffs_All'!T25</f>
        <v>14417.896464124578</v>
      </c>
    </row>
    <row r="19" spans="2:18" x14ac:dyDescent="0.45">
      <c r="B19" s="132"/>
      <c r="C19" s="132"/>
      <c r="D19" s="18" t="s">
        <v>4</v>
      </c>
      <c r="E19" s="27">
        <f>'List of Tariffs_All'!G26</f>
        <v>13067.463874449799</v>
      </c>
      <c r="F19" s="27">
        <f>'List of Tariffs_All'!H26</f>
        <v>14808.254550741409</v>
      </c>
      <c r="G19" s="27">
        <f>'List of Tariffs_All'!I26</f>
        <v>22326.419013086092</v>
      </c>
      <c r="H19" s="27">
        <f>'List of Tariffs_All'!J26</f>
        <v>25497.066285186054</v>
      </c>
      <c r="I19" s="27">
        <f>'List of Tariffs_All'!K26</f>
        <v>26225.226081489996</v>
      </c>
      <c r="J19" s="27">
        <f>'List of Tariffs_All'!L26</f>
        <v>26881.778398453433</v>
      </c>
      <c r="K19" s="27">
        <f>'List of Tariffs_All'!M26</f>
        <v>27863.32029659953</v>
      </c>
      <c r="L19" s="27">
        <f>'List of Tariffs_All'!N26</f>
        <v>28013.713477971847</v>
      </c>
      <c r="M19" s="27">
        <f>'List of Tariffs_All'!O26</f>
        <v>28287.779099842981</v>
      </c>
      <c r="N19" s="27">
        <f>'List of Tariffs_All'!P26</f>
        <v>28053.296867956124</v>
      </c>
      <c r="O19" s="27">
        <f>'List of Tariffs_All'!Q26</f>
        <v>28183.582666627019</v>
      </c>
      <c r="P19" s="27">
        <f>'List of Tariffs_All'!R26</f>
        <v>28572.661105542411</v>
      </c>
      <c r="Q19" s="27">
        <f>'List of Tariffs_All'!S26</f>
        <v>28054.774544563687</v>
      </c>
      <c r="R19" s="27">
        <f>'List of Tariffs_All'!T26</f>
        <v>29454.298390936685</v>
      </c>
    </row>
    <row r="20" spans="2:18" x14ac:dyDescent="0.45">
      <c r="B20" s="132"/>
      <c r="C20" s="132"/>
      <c r="D20" s="18" t="s">
        <v>5</v>
      </c>
      <c r="E20" s="27">
        <f>'List of Tariffs_All'!G27</f>
        <v>32726.921028550576</v>
      </c>
      <c r="F20" s="27">
        <f>'List of Tariffs_All'!H27</f>
        <v>33527.769772938744</v>
      </c>
      <c r="G20" s="27">
        <f>'List of Tariffs_All'!I27</f>
        <v>57958.827411817168</v>
      </c>
      <c r="H20" s="27">
        <f>'List of Tariffs_All'!J27</f>
        <v>66725.614994154399</v>
      </c>
      <c r="I20" s="27">
        <f>'List of Tariffs_All'!K27</f>
        <v>68739.125975698043</v>
      </c>
      <c r="J20" s="27">
        <f>'List of Tariffs_All'!L27</f>
        <v>69970.26940913545</v>
      </c>
      <c r="K20" s="27">
        <f>'List of Tariffs_All'!M27</f>
        <v>73811.524943015989</v>
      </c>
      <c r="L20" s="27">
        <f>'List of Tariffs_All'!N27</f>
        <v>74907.000811392616</v>
      </c>
      <c r="M20" s="27">
        <f>'List of Tariffs_All'!O27</f>
        <v>74639.241690283132</v>
      </c>
      <c r="N20" s="27">
        <f>'List of Tariffs_All'!P27</f>
        <v>73285.782482873445</v>
      </c>
      <c r="O20" s="27">
        <f>'List of Tariffs_All'!Q27</f>
        <v>74642.04941710936</v>
      </c>
      <c r="P20" s="27">
        <f>'List of Tariffs_All'!R27</f>
        <v>75754.676492739789</v>
      </c>
      <c r="Q20" s="27">
        <f>'List of Tariffs_All'!S27</f>
        <v>73973.871654647985</v>
      </c>
      <c r="R20" s="27">
        <f>'List of Tariffs_All'!T27</f>
        <v>77601.307343699926</v>
      </c>
    </row>
    <row r="21" spans="2:18" x14ac:dyDescent="0.45">
      <c r="B21" s="132" t="s">
        <v>9</v>
      </c>
      <c r="C21" s="132"/>
      <c r="D21" s="18" t="s">
        <v>2</v>
      </c>
      <c r="E21" s="26">
        <f>'List of Tariffs_All'!G28</f>
        <v>23713.910934505577</v>
      </c>
      <c r="F21" s="26">
        <f>'List of Tariffs_All'!H28</f>
        <v>25765.029259131818</v>
      </c>
      <c r="G21" s="26">
        <f>'List of Tariffs_All'!I28</f>
        <v>28689.353623184943</v>
      </c>
      <c r="H21" s="26">
        <f>'List of Tariffs_All'!J28</f>
        <v>30126.175903170159</v>
      </c>
      <c r="I21" s="26">
        <f>'List of Tariffs_All'!K28</f>
        <v>30467.367526778206</v>
      </c>
      <c r="J21" s="26">
        <f>'List of Tariffs_All'!L28</f>
        <v>30693.41891905466</v>
      </c>
      <c r="K21" s="26">
        <f>'List of Tariffs_All'!M28</f>
        <v>31195.233233003361</v>
      </c>
      <c r="L21" s="26">
        <f>'List of Tariffs_All'!N28</f>
        <v>31301.048395761623</v>
      </c>
      <c r="M21" s="26">
        <f>'List of Tariffs_All'!O28</f>
        <v>31265.199780521609</v>
      </c>
      <c r="N21" s="26">
        <f>'List of Tariffs_All'!P28</f>
        <v>31226.146612667122</v>
      </c>
      <c r="O21" s="26">
        <f>'List of Tariffs_All'!Q28</f>
        <v>31331.755258405788</v>
      </c>
      <c r="P21" s="26">
        <f>'List of Tariffs_All'!R28</f>
        <v>31442.048159248781</v>
      </c>
      <c r="Q21" s="26">
        <f>'List of Tariffs_All'!S28</f>
        <v>31338.894400215431</v>
      </c>
      <c r="R21" s="26">
        <f>'List of Tariffs_All'!T28</f>
        <v>31211.780394372356</v>
      </c>
    </row>
    <row r="22" spans="2:18" x14ac:dyDescent="0.45">
      <c r="B22" s="132"/>
      <c r="C22" s="132"/>
      <c r="D22" s="18" t="s">
        <v>3</v>
      </c>
      <c r="E22" s="26">
        <f>'List of Tariffs_All'!G29</f>
        <v>86815.189415984467</v>
      </c>
      <c r="F22" s="26">
        <f>'List of Tariffs_All'!H29</f>
        <v>108063.13287208622</v>
      </c>
      <c r="G22" s="26">
        <f>'List of Tariffs_All'!I29</f>
        <v>138356.79169648583</v>
      </c>
      <c r="H22" s="26">
        <f>'List of Tariffs_All'!J29</f>
        <v>153241.12001389588</v>
      </c>
      <c r="I22" s="26">
        <f>'List of Tariffs_All'!K29</f>
        <v>156775.59203292991</v>
      </c>
      <c r="J22" s="26">
        <f>'List of Tariffs_All'!L29</f>
        <v>159117.30345132816</v>
      </c>
      <c r="K22" s="26">
        <f>'List of Tariffs_All'!M29</f>
        <v>164315.69792727212</v>
      </c>
      <c r="L22" s="26">
        <f>'List of Tariffs_All'!N29</f>
        <v>165411.85828432781</v>
      </c>
      <c r="M22" s="26">
        <f>'List of Tariffs_All'!O29</f>
        <v>165040.49533541643</v>
      </c>
      <c r="N22" s="26">
        <f>'List of Tariffs_All'!P29</f>
        <v>164635.93578739278</v>
      </c>
      <c r="O22" s="26">
        <f>'List of Tariffs_All'!Q29</f>
        <v>165729.95679348934</v>
      </c>
      <c r="P22" s="26">
        <f>'List of Tariffs_All'!R29</f>
        <v>166872.50293165442</v>
      </c>
      <c r="Q22" s="26">
        <f>'List of Tariffs_All'!S29</f>
        <v>165803.91258612945</v>
      </c>
      <c r="R22" s="26">
        <f>'List of Tariffs_All'!T29</f>
        <v>164487.11326928632</v>
      </c>
    </row>
    <row r="23" spans="2:18" x14ac:dyDescent="0.45">
      <c r="B23" s="132"/>
      <c r="C23" s="132"/>
      <c r="D23" s="18" t="s">
        <v>4</v>
      </c>
      <c r="E23" s="26">
        <f>'List of Tariffs_All'!G30</f>
        <v>142583.53769344927</v>
      </c>
      <c r="F23" s="26">
        <f>'List of Tariffs_All'!H30</f>
        <v>199681.2779859686</v>
      </c>
      <c r="G23" s="26">
        <f>'List of Tariffs_All'!I30</f>
        <v>281086.77812951489</v>
      </c>
      <c r="H23" s="26">
        <f>'List of Tariffs_All'!J30</f>
        <v>321084.13196528185</v>
      </c>
      <c r="I23" s="26">
        <f>'List of Tariffs_All'!K30</f>
        <v>330582.0095283938</v>
      </c>
      <c r="J23" s="26">
        <f>'List of Tariffs_All'!L30</f>
        <v>336874.68583770195</v>
      </c>
      <c r="K23" s="26">
        <f>'List of Tariffs_All'!M30</f>
        <v>350843.8767073378</v>
      </c>
      <c r="L23" s="26">
        <f>'List of Tariffs_All'!N30</f>
        <v>353789.49257437116</v>
      </c>
      <c r="M23" s="26">
        <f>'List of Tariffs_All'!O30</f>
        <v>352791.56139787805</v>
      </c>
      <c r="N23" s="26">
        <f>'List of Tariffs_All'!P30</f>
        <v>351704.42390367133</v>
      </c>
      <c r="O23" s="26">
        <f>'List of Tariffs_All'!Q30</f>
        <v>354644.29087996093</v>
      </c>
      <c r="P23" s="26">
        <f>'List of Tariffs_All'!R30</f>
        <v>357714.55520007975</v>
      </c>
      <c r="Q23" s="26">
        <f>'List of Tariffs_All'!S30</f>
        <v>354843.02581400366</v>
      </c>
      <c r="R23" s="26">
        <f>'List of Tariffs_All'!T30</f>
        <v>351304.50616546394</v>
      </c>
    </row>
    <row r="24" spans="2:18" x14ac:dyDescent="0.45">
      <c r="B24" s="132"/>
      <c r="C24" s="132"/>
      <c r="D24" s="18" t="s">
        <v>5</v>
      </c>
      <c r="E24" s="26">
        <f>'List of Tariffs_All'!G31</f>
        <v>330753.90480441402</v>
      </c>
      <c r="F24" s="26">
        <f>'List of Tariffs_All'!H31</f>
        <v>480004.86589535995</v>
      </c>
      <c r="G24" s="26">
        <f>'List of Tariffs_All'!I31</f>
        <v>692795.23329463217</v>
      </c>
      <c r="H24" s="26">
        <f>'List of Tariffs_All'!J31</f>
        <v>797346.54251456936</v>
      </c>
      <c r="I24" s="26">
        <f>'List of Tariffs_All'!K31</f>
        <v>822173.57327544026</v>
      </c>
      <c r="J24" s="26">
        <f>'List of Tariffs_All'!L31</f>
        <v>838622.35009544902</v>
      </c>
      <c r="K24" s="26">
        <f>'List of Tariffs_All'!M31</f>
        <v>875137.19555649022</v>
      </c>
      <c r="L24" s="26">
        <f>'List of Tariffs_All'!N31</f>
        <v>882836.90480780485</v>
      </c>
      <c r="M24" s="26">
        <f>'List of Tariffs_All'!O31</f>
        <v>880228.35696631134</v>
      </c>
      <c r="N24" s="26">
        <f>'List of Tariffs_All'!P31</f>
        <v>877386.62776622211</v>
      </c>
      <c r="O24" s="26">
        <f>'List of Tariffs_All'!Q31</f>
        <v>885071.30967207067</v>
      </c>
      <c r="P24" s="26">
        <f>'List of Tariffs_All'!R31</f>
        <v>893096.84445213981</v>
      </c>
      <c r="Q24" s="26">
        <f>'List of Tariffs_All'!S31</f>
        <v>885590.79397663788</v>
      </c>
      <c r="R24" s="26">
        <f>'List of Tariffs_All'!T31</f>
        <v>876341.26053314121</v>
      </c>
    </row>
    <row r="25" spans="2:18" x14ac:dyDescent="0.45">
      <c r="B25" s="9"/>
      <c r="C25" s="9"/>
      <c r="D25" s="9"/>
    </row>
    <row r="26" spans="2:18" x14ac:dyDescent="0.45">
      <c r="B26" s="132" t="s">
        <v>11</v>
      </c>
      <c r="C26" s="132"/>
      <c r="D26" s="18" t="s">
        <v>55</v>
      </c>
      <c r="E26" s="22">
        <f>'List of Tariffs_All'!G33</f>
        <v>0.1401734069787739</v>
      </c>
      <c r="F26" s="22">
        <f>'List of Tariffs_All'!H33</f>
        <v>0.42392729543677382</v>
      </c>
      <c r="G26" s="22">
        <f>'List of Tariffs_All'!I33</f>
        <v>0.65274276259089781</v>
      </c>
      <c r="H26" s="22">
        <f>'List of Tariffs_All'!J33</f>
        <v>0.77018317341397391</v>
      </c>
      <c r="I26" s="22">
        <f>'List of Tariffs_All'!K33</f>
        <v>0.79661392538185805</v>
      </c>
      <c r="J26" s="22">
        <f>'List of Tariffs_All'!L33</f>
        <v>0.8138156470142498</v>
      </c>
      <c r="K26" s="22">
        <f>'List of Tariffs_All'!M33</f>
        <v>0.85312979553070023</v>
      </c>
      <c r="L26" s="22">
        <f>'List of Tariffs_All'!N33</f>
        <v>0.86119160029643316</v>
      </c>
      <c r="M26" s="22">
        <f>'List of Tariffs_All'!O33</f>
        <v>0.85855978535886945</v>
      </c>
      <c r="N26" s="22">
        <f>'List of Tariffs_All'!P33</f>
        <v>0.85542755762003164</v>
      </c>
      <c r="O26" s="22">
        <f>'List of Tariffs_All'!Q33</f>
        <v>0.86369971516542088</v>
      </c>
      <c r="P26" s="22">
        <f>'List of Tariffs_All'!R33</f>
        <v>0.87242439999215926</v>
      </c>
      <c r="Q26" s="22">
        <f>'List of Tariffs_All'!S33</f>
        <v>0.86441435417272938</v>
      </c>
      <c r="R26" s="22">
        <f>'List of Tariffs_All'!T33</f>
        <v>0.85439977185098126</v>
      </c>
    </row>
  </sheetData>
  <mergeCells count="9">
    <mergeCell ref="B21:C24"/>
    <mergeCell ref="B26:C26"/>
    <mergeCell ref="B5:B6"/>
    <mergeCell ref="C5:C6"/>
    <mergeCell ref="B4:C4"/>
    <mergeCell ref="B8:D8"/>
    <mergeCell ref="B9:C12"/>
    <mergeCell ref="B13:C16"/>
    <mergeCell ref="B17:C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8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  <col min="5" max="18" width="12" customWidth="1"/>
  </cols>
  <sheetData>
    <row r="4" spans="2:18" ht="44.1" customHeight="1" x14ac:dyDescent="0.45">
      <c r="B4" s="177" t="s">
        <v>66</v>
      </c>
      <c r="C4" s="178"/>
      <c r="D4" s="31" t="s">
        <v>12</v>
      </c>
      <c r="E4" s="15" t="s">
        <v>16</v>
      </c>
      <c r="F4" s="32" t="s">
        <v>17</v>
      </c>
      <c r="G4" s="32" t="s">
        <v>18</v>
      </c>
      <c r="H4" s="32" t="s">
        <v>19</v>
      </c>
      <c r="I4" s="32" t="s">
        <v>20</v>
      </c>
      <c r="J4" s="32" t="s">
        <v>21</v>
      </c>
      <c r="K4" s="32" t="s">
        <v>22</v>
      </c>
      <c r="L4" s="32" t="s">
        <v>23</v>
      </c>
      <c r="M4" s="32" t="s">
        <v>24</v>
      </c>
      <c r="N4" s="32" t="s">
        <v>25</v>
      </c>
      <c r="O4" s="32" t="s">
        <v>26</v>
      </c>
      <c r="P4" s="32" t="s">
        <v>27</v>
      </c>
      <c r="Q4" s="32" t="s">
        <v>28</v>
      </c>
      <c r="R4" s="32" t="s">
        <v>29</v>
      </c>
    </row>
    <row r="5" spans="2:18" ht="14.45" customHeight="1" x14ac:dyDescent="0.45">
      <c r="B5" s="132" t="s">
        <v>10</v>
      </c>
      <c r="C5" s="180" t="s">
        <v>69</v>
      </c>
      <c r="D5" s="18" t="s">
        <v>2</v>
      </c>
      <c r="E5" s="27" t="str">
        <f>'List of Tariffs_All'!G8</f>
        <v>n/a</v>
      </c>
      <c r="F5" s="27">
        <f>'List of Tariffs_All'!H8</f>
        <v>57290.957724544074</v>
      </c>
      <c r="G5" s="27">
        <f>'List of Tariffs_All'!I8</f>
        <v>86248.793552621821</v>
      </c>
      <c r="H5" s="27">
        <f>'List of Tariffs_All'!J8</f>
        <v>117195.98513883539</v>
      </c>
      <c r="I5" s="27" t="str">
        <f>'List of Tariffs_All'!K8</f>
        <v>n/a</v>
      </c>
      <c r="J5" s="27">
        <f>'List of Tariffs_All'!L8</f>
        <v>122749.17283032725</v>
      </c>
      <c r="K5" s="27">
        <f>'List of Tariffs_All'!M8</f>
        <v>131160.28764141689</v>
      </c>
      <c r="L5" s="27" t="str">
        <f>'List of Tariffs_All'!N8</f>
        <v>n/a</v>
      </c>
      <c r="M5" s="27" t="str">
        <f>'List of Tariffs_All'!O8</f>
        <v>n/a</v>
      </c>
      <c r="N5" s="27">
        <f>'List of Tariffs_All'!P8</f>
        <v>123205.84099891172</v>
      </c>
      <c r="O5" s="27">
        <f>'List of Tariffs_All'!Q8</f>
        <v>125212.52174990115</v>
      </c>
      <c r="P5" s="27">
        <f>'List of Tariffs_All'!R8</f>
        <v>128590.26789989945</v>
      </c>
      <c r="Q5" s="27">
        <f>'List of Tariffs_All'!S8</f>
        <v>133008.00599571032</v>
      </c>
      <c r="R5" s="27">
        <f>'List of Tariffs_All'!T8</f>
        <v>128564.2293506859</v>
      </c>
    </row>
    <row r="6" spans="2:18" x14ac:dyDescent="0.45">
      <c r="B6" s="132"/>
      <c r="C6" s="182"/>
      <c r="D6" s="18" t="s">
        <v>3</v>
      </c>
      <c r="E6" s="27">
        <f>'List of Tariffs_All'!G9</f>
        <v>181155.43121376488</v>
      </c>
      <c r="F6" s="27">
        <f>'List of Tariffs_All'!H9</f>
        <v>264406.56093386951</v>
      </c>
      <c r="G6" s="27">
        <f>'List of Tariffs_All'!I9</f>
        <v>344204.08155910228</v>
      </c>
      <c r="H6" s="27">
        <f>'List of Tariffs_All'!J9</f>
        <v>422668.78749373637</v>
      </c>
      <c r="I6" s="27" t="str">
        <f>'List of Tariffs_All'!K9</f>
        <v>n/a</v>
      </c>
      <c r="J6" s="27">
        <f>'List of Tariffs_All'!L9</f>
        <v>442209.76161967759</v>
      </c>
      <c r="K6" s="27">
        <f>'List of Tariffs_All'!M9</f>
        <v>466364.97490493319</v>
      </c>
      <c r="L6" s="27" t="str">
        <f>'List of Tariffs_All'!N9</f>
        <v>n/a</v>
      </c>
      <c r="M6" s="27">
        <f>'List of Tariffs_All'!O9</f>
        <v>478063.24926519464</v>
      </c>
      <c r="N6" s="27">
        <f>'List of Tariffs_All'!P9</f>
        <v>475127.8496283213</v>
      </c>
      <c r="O6" s="27">
        <f>'List of Tariffs_All'!Q9</f>
        <v>475301.48811912886</v>
      </c>
      <c r="P6" s="27">
        <f>'List of Tariffs_All'!R9</f>
        <v>463995.3218523736</v>
      </c>
      <c r="Q6" s="27">
        <f>'List of Tariffs_All'!S9</f>
        <v>464231.20347946195</v>
      </c>
      <c r="R6" s="27" t="str">
        <f>'List of Tariffs_All'!T9</f>
        <v>n/a</v>
      </c>
    </row>
    <row r="7" spans="2:18" x14ac:dyDescent="0.45">
      <c r="B7" s="132"/>
      <c r="C7" s="182"/>
      <c r="D7" s="18" t="s">
        <v>4</v>
      </c>
      <c r="E7" s="27">
        <f>'List of Tariffs_All'!G10</f>
        <v>337098.26790867234</v>
      </c>
      <c r="F7" s="27">
        <f>'List of Tariffs_All'!H10</f>
        <v>481345.08860406437</v>
      </c>
      <c r="G7" s="27" t="str">
        <f>'List of Tariffs_All'!I10</f>
        <v>n/a</v>
      </c>
      <c r="H7" s="27" t="str">
        <f>'List of Tariffs_All'!J10</f>
        <v>n/a</v>
      </c>
      <c r="I7" s="27">
        <f>'List of Tariffs_All'!K10</f>
        <v>856096.2122704013</v>
      </c>
      <c r="J7" s="27" t="str">
        <f>'List of Tariffs_All'!L10</f>
        <v>n/a</v>
      </c>
      <c r="K7" s="27" t="str">
        <f>'List of Tariffs_All'!M10</f>
        <v>n/a</v>
      </c>
      <c r="L7" s="27">
        <f>'List of Tariffs_All'!N10</f>
        <v>909526.94128751499</v>
      </c>
      <c r="M7" s="27">
        <f>'List of Tariffs_All'!O10</f>
        <v>920223.18942290137</v>
      </c>
      <c r="N7" s="27" t="str">
        <f>'List of Tariffs_All'!P10</f>
        <v>n/a</v>
      </c>
      <c r="O7" s="27" t="str">
        <f>'List of Tariffs_All'!Q10</f>
        <v>n/a</v>
      </c>
      <c r="P7" s="27">
        <f>'List of Tariffs_All'!R10</f>
        <v>931408.67643632914</v>
      </c>
      <c r="Q7" s="27">
        <f>'List of Tariffs_All'!S10</f>
        <v>944411.11298953812</v>
      </c>
      <c r="R7" s="27" t="str">
        <f>'List of Tariffs_All'!T10</f>
        <v>n/a</v>
      </c>
    </row>
    <row r="8" spans="2:18" x14ac:dyDescent="0.45">
      <c r="B8" s="132"/>
      <c r="C8" s="182"/>
      <c r="D8" s="18" t="s">
        <v>5</v>
      </c>
      <c r="E8" s="27" t="str">
        <f>'List of Tariffs_All'!G11</f>
        <v>n/a</v>
      </c>
      <c r="F8" s="27">
        <f>'List of Tariffs_All'!H11</f>
        <v>1241123.892593462</v>
      </c>
      <c r="G8" s="27" t="str">
        <f>'List of Tariffs_All'!I11</f>
        <v>n/a</v>
      </c>
      <c r="H8" s="27" t="str">
        <f>'List of Tariffs_All'!J11</f>
        <v>n/a</v>
      </c>
      <c r="I8" s="27">
        <f>'List of Tariffs_All'!K11</f>
        <v>2570220.7904469827</v>
      </c>
      <c r="J8" s="27">
        <f>'List of Tariffs_All'!L11</f>
        <v>2715954.5635094903</v>
      </c>
      <c r="K8" s="27" t="str">
        <f>'List of Tariffs_All'!M11</f>
        <v>n/a</v>
      </c>
      <c r="L8" s="27" t="str">
        <f>'List of Tariffs_All'!N11</f>
        <v>n/a</v>
      </c>
      <c r="M8" s="27" t="str">
        <f>'List of Tariffs_All'!O11</f>
        <v>n/a</v>
      </c>
      <c r="N8" s="27">
        <f>'List of Tariffs_All'!P11</f>
        <v>2728298.3831342668</v>
      </c>
      <c r="O8" s="27">
        <f>'List of Tariffs_All'!Q11</f>
        <v>2744950.3310246393</v>
      </c>
      <c r="P8" s="27">
        <f>'List of Tariffs_All'!R11</f>
        <v>2756100.9145749123</v>
      </c>
      <c r="Q8" s="27" t="str">
        <f>'List of Tariffs_All'!S11</f>
        <v>n/a</v>
      </c>
      <c r="R8" s="27" t="str">
        <f>'List of Tariffs_All'!T11</f>
        <v>n/a</v>
      </c>
    </row>
    <row r="9" spans="2:18" x14ac:dyDescent="0.45">
      <c r="B9" s="42"/>
      <c r="C9" s="38"/>
      <c r="D9" s="43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2:18" x14ac:dyDescent="0.45">
      <c r="B10" s="132" t="s">
        <v>1</v>
      </c>
      <c r="C10" s="132"/>
      <c r="D10" s="132"/>
      <c r="E10" s="26">
        <f>'List of Tariffs_All'!G15</f>
        <v>6.207331722338111</v>
      </c>
      <c r="F10" s="26">
        <f>'List of Tariffs_All'!H15</f>
        <v>15.479516106553239</v>
      </c>
      <c r="G10" s="26">
        <f>'List of Tariffs_All'!I15</f>
        <v>22.731514188163555</v>
      </c>
      <c r="H10" s="26">
        <f>'List of Tariffs_All'!J15</f>
        <v>26.291352630783337</v>
      </c>
      <c r="I10" s="26">
        <f>'List of Tariffs_All'!K15</f>
        <v>27.178985529694277</v>
      </c>
      <c r="J10" s="26">
        <f>'List of Tariffs_All'!L15</f>
        <v>27.75616148517221</v>
      </c>
      <c r="K10" s="26">
        <f>'List of Tariffs_All'!M15</f>
        <v>29.277359024802983</v>
      </c>
      <c r="L10" s="26">
        <f>'List of Tariffs_All'!N15</f>
        <v>29.589454311854936</v>
      </c>
      <c r="M10" s="26">
        <f>'List of Tariffs_All'!O15</f>
        <v>29.592262258544171</v>
      </c>
      <c r="N10" s="26">
        <f>'List of Tariffs_All'!P15</f>
        <v>29.104380071691033</v>
      </c>
      <c r="O10" s="26">
        <f>'List of Tariffs_All'!Q15</f>
        <v>29.73642600008386</v>
      </c>
      <c r="P10" s="26">
        <f>'List of Tariffs_All'!R15</f>
        <v>29.620947744421954</v>
      </c>
      <c r="Q10" s="26">
        <f>'List of Tariffs_All'!S15</f>
        <v>29.85711963977883</v>
      </c>
      <c r="R10" s="26">
        <f>'List of Tariffs_All'!T15</f>
        <v>29.390745088152816</v>
      </c>
    </row>
    <row r="11" spans="2:18" ht="15" customHeight="1" x14ac:dyDescent="0.45">
      <c r="B11" s="132" t="s">
        <v>6</v>
      </c>
      <c r="C11" s="132"/>
      <c r="D11" s="18" t="s">
        <v>2</v>
      </c>
      <c r="E11" s="26">
        <f>'List of Tariffs_All'!G16</f>
        <v>2.4942556517263892</v>
      </c>
      <c r="F11" s="26">
        <f>'List of Tariffs_All'!H16</f>
        <v>4.5412128021456279</v>
      </c>
      <c r="G11" s="26">
        <f>'List of Tariffs_All'!I16</f>
        <v>9.5116536206256086</v>
      </c>
      <c r="H11" s="26">
        <f>'List of Tariffs_All'!J16</f>
        <v>11.62224449660609</v>
      </c>
      <c r="I11" s="26">
        <f>'List of Tariffs_All'!K16</f>
        <v>12.108186667877961</v>
      </c>
      <c r="J11" s="26">
        <f>'List of Tariffs_All'!L16</f>
        <v>12.457881823917866</v>
      </c>
      <c r="K11" s="26">
        <f>'List of Tariffs_All'!M16</f>
        <v>13.340602891766491</v>
      </c>
      <c r="L11" s="26">
        <f>'List of Tariffs_All'!N16</f>
        <v>13.375197158637954</v>
      </c>
      <c r="M11" s="26">
        <f>'List of Tariffs_All'!O16</f>
        <v>13.367147702868907</v>
      </c>
      <c r="N11" s="26">
        <f>'List of Tariffs_All'!P16</f>
        <v>13.193158837492177</v>
      </c>
      <c r="O11" s="26">
        <f>'List of Tariffs_All'!Q16</f>
        <v>13.288365199385225</v>
      </c>
      <c r="P11" s="26">
        <f>'List of Tariffs_All'!R16</f>
        <v>13.28963552371324</v>
      </c>
      <c r="Q11" s="26">
        <f>'List of Tariffs_All'!S16</f>
        <v>13.426184399005308</v>
      </c>
      <c r="R11" s="26">
        <f>'List of Tariffs_All'!T16</f>
        <v>13.126490778572444</v>
      </c>
    </row>
    <row r="12" spans="2:18" x14ac:dyDescent="0.45">
      <c r="B12" s="132"/>
      <c r="C12" s="132"/>
      <c r="D12" s="18" t="s">
        <v>3</v>
      </c>
      <c r="E12" s="26">
        <f>'List of Tariffs_All'!G17</f>
        <v>18.286438858286658</v>
      </c>
      <c r="F12" s="26">
        <f>'List of Tariffs_All'!H17</f>
        <v>28.345688770466616</v>
      </c>
      <c r="G12" s="26">
        <f>'List of Tariffs_All'!I17</f>
        <v>52.771655067098713</v>
      </c>
      <c r="H12" s="26">
        <f>'List of Tariffs_All'!J17</f>
        <v>63.143616727119849</v>
      </c>
      <c r="I12" s="26">
        <f>'List of Tariffs_All'!K17</f>
        <v>65.531655842980172</v>
      </c>
      <c r="J12" s="26">
        <f>'List of Tariffs_All'!L17</f>
        <v>67.25014368087345</v>
      </c>
      <c r="K12" s="26">
        <f>'List of Tariffs_All'!M17</f>
        <v>71.588051693465246</v>
      </c>
      <c r="L12" s="26">
        <f>'List of Tariffs_All'!N17</f>
        <v>71.758056412869081</v>
      </c>
      <c r="M12" s="26">
        <f>'List of Tariffs_All'!O17</f>
        <v>71.718499411286857</v>
      </c>
      <c r="N12" s="26">
        <f>'List of Tariffs_All'!P17</f>
        <v>70.863475417060741</v>
      </c>
      <c r="O12" s="26">
        <f>'List of Tariffs_All'!Q17</f>
        <v>71.331342850101763</v>
      </c>
      <c r="P12" s="26">
        <f>'List of Tariffs_All'!R17</f>
        <v>71.337585535681384</v>
      </c>
      <c r="Q12" s="26">
        <f>'List of Tariffs_All'!S17</f>
        <v>72.008620228082577</v>
      </c>
      <c r="R12" s="26">
        <f>'List of Tariffs_All'!T17</f>
        <v>70.535852210245608</v>
      </c>
    </row>
    <row r="13" spans="2:18" ht="15" customHeight="1" x14ac:dyDescent="0.45">
      <c r="B13" s="132"/>
      <c r="C13" s="132"/>
      <c r="D13" s="18" t="s">
        <v>4</v>
      </c>
      <c r="E13" s="26">
        <f>'List of Tariffs_All'!G18</f>
        <v>47.288513567836077</v>
      </c>
      <c r="F13" s="26">
        <f>'List of Tariffs_All'!H18</f>
        <v>70.698332550127191</v>
      </c>
      <c r="G13" s="26">
        <f>'List of Tariffs_All'!I18</f>
        <v>127.5422776219505</v>
      </c>
      <c r="H13" s="26">
        <f>'List of Tariffs_All'!J18</f>
        <v>151.67983728814033</v>
      </c>
      <c r="I13" s="26">
        <f>'List of Tariffs_All'!K18</f>
        <v>157.23726591482466</v>
      </c>
      <c r="J13" s="26">
        <f>'List of Tariffs_All'!L18</f>
        <v>161.23651929450656</v>
      </c>
      <c r="K13" s="26">
        <f>'List of Tariffs_All'!M18</f>
        <v>171.33166975037162</v>
      </c>
      <c r="L13" s="26">
        <f>'List of Tariffs_All'!N18</f>
        <v>171.72730359406015</v>
      </c>
      <c r="M13" s="26">
        <f>'List of Tariffs_All'!O18</f>
        <v>171.63524680507422</v>
      </c>
      <c r="N13" s="26">
        <f>'List of Tariffs_All'!P18</f>
        <v>169.64544069576252</v>
      </c>
      <c r="O13" s="26">
        <f>'List of Tariffs_All'!Q18</f>
        <v>170.73425865046286</v>
      </c>
      <c r="P13" s="26">
        <f>'List of Tariffs_All'!R18</f>
        <v>170.74878658650763</v>
      </c>
      <c r="Q13" s="26">
        <f>'List of Tariffs_All'!S18</f>
        <v>172.31041402563991</v>
      </c>
      <c r="R13" s="26">
        <f>'List of Tariffs_All'!T18</f>
        <v>168.88299816447065</v>
      </c>
    </row>
    <row r="14" spans="2:18" x14ac:dyDescent="0.45">
      <c r="B14" s="132"/>
      <c r="C14" s="132"/>
      <c r="D14" s="18" t="s">
        <v>5</v>
      </c>
      <c r="E14" s="26">
        <f>'List of Tariffs_All'!G19</f>
        <v>179.27601791426838</v>
      </c>
      <c r="F14" s="26">
        <f>'List of Tariffs_All'!H19</f>
        <v>245.75632071675855</v>
      </c>
      <c r="G14" s="26">
        <f>'List of Tariffs_All'!I19</f>
        <v>407.18442418571942</v>
      </c>
      <c r="H14" s="26">
        <f>'List of Tariffs_All'!J19</f>
        <v>475.73139914248287</v>
      </c>
      <c r="I14" s="26">
        <f>'List of Tariffs_All'!K19</f>
        <v>491.51364582216399</v>
      </c>
      <c r="J14" s="26">
        <f>'List of Tariffs_All'!L19</f>
        <v>502.87091329468313</v>
      </c>
      <c r="K14" s="26">
        <f>'List of Tariffs_All'!M19</f>
        <v>531.5395954254717</v>
      </c>
      <c r="L14" s="26">
        <f>'List of Tariffs_All'!N19</f>
        <v>532.66313498582554</v>
      </c>
      <c r="M14" s="26">
        <f>'List of Tariffs_All'!O19</f>
        <v>532.401707795319</v>
      </c>
      <c r="N14" s="26">
        <f>'List of Tariffs_All'!P19</f>
        <v>526.75096300462428</v>
      </c>
      <c r="O14" s="26">
        <f>'List of Tariffs_All'!Q19</f>
        <v>529.84303934148215</v>
      </c>
      <c r="P14" s="26">
        <f>'List of Tariffs_All'!R19</f>
        <v>529.88429645620317</v>
      </c>
      <c r="Q14" s="26">
        <f>'List of Tariffs_All'!S19</f>
        <v>534.31907936062146</v>
      </c>
      <c r="R14" s="26">
        <f>'List of Tariffs_All'!T19</f>
        <v>524.58574291521973</v>
      </c>
    </row>
    <row r="15" spans="2:18" x14ac:dyDescent="0.45">
      <c r="B15" s="132" t="s">
        <v>7</v>
      </c>
      <c r="C15" s="132"/>
      <c r="D15" s="18" t="s">
        <v>2</v>
      </c>
      <c r="E15" s="26">
        <f>'List of Tariffs_All'!G20</f>
        <v>298.63184498475368</v>
      </c>
      <c r="F15" s="26">
        <f>'List of Tariffs_All'!H20</f>
        <v>422.34502385251648</v>
      </c>
      <c r="G15" s="26">
        <f>'List of Tariffs_All'!I20</f>
        <v>732.16247562176056</v>
      </c>
      <c r="H15" s="26">
        <f>'List of Tariffs_All'!J20</f>
        <v>827.64202632603826</v>
      </c>
      <c r="I15" s="26">
        <f>'List of Tariffs_All'!K20</f>
        <v>853.19754039013981</v>
      </c>
      <c r="J15" s="26">
        <f>'List of Tariffs_All'!L20</f>
        <v>875.07353912729775</v>
      </c>
      <c r="K15" s="26">
        <f>'List of Tariffs_All'!M20</f>
        <v>912.80699568034981</v>
      </c>
      <c r="L15" s="26">
        <f>'List of Tariffs_All'!N20</f>
        <v>919.55586516379014</v>
      </c>
      <c r="M15" s="26">
        <f>'List of Tariffs_All'!O20</f>
        <v>952.20231268363204</v>
      </c>
      <c r="N15" s="26">
        <f>'List of Tariffs_All'!P20</f>
        <v>912.48359358448931</v>
      </c>
      <c r="O15" s="26">
        <f>'List of Tariffs_All'!Q20</f>
        <v>955.01724122951578</v>
      </c>
      <c r="P15" s="26">
        <f>'List of Tariffs_All'!R20</f>
        <v>967.01266710260745</v>
      </c>
      <c r="Q15" s="26">
        <f>'List of Tariffs_All'!S20</f>
        <v>927.49757361584273</v>
      </c>
      <c r="R15" s="26">
        <f>'List of Tariffs_All'!T20</f>
        <v>909.77341731309275</v>
      </c>
    </row>
    <row r="16" spans="2:18" x14ac:dyDescent="0.45">
      <c r="B16" s="132"/>
      <c r="C16" s="132"/>
      <c r="D16" s="18" t="s">
        <v>3</v>
      </c>
      <c r="E16" s="26">
        <f>'List of Tariffs_All'!G21</f>
        <v>498.28468981077685</v>
      </c>
      <c r="F16" s="26">
        <f>'List of Tariffs_All'!H21</f>
        <v>782.96862517049124</v>
      </c>
      <c r="G16" s="26">
        <f>'List of Tariffs_All'!I21</f>
        <v>1275.6295238533583</v>
      </c>
      <c r="H16" s="26">
        <f>'List of Tariffs_All'!J21</f>
        <v>1504.2608943865134</v>
      </c>
      <c r="I16" s="26">
        <f>'List of Tariffs_All'!K21</f>
        <v>1554.1648603886574</v>
      </c>
      <c r="J16" s="26">
        <f>'List of Tariffs_All'!L21</f>
        <v>1596.8842814619538</v>
      </c>
      <c r="K16" s="26">
        <f>'List of Tariffs_All'!M21</f>
        <v>1659.6403928750024</v>
      </c>
      <c r="L16" s="26">
        <f>'List of Tariffs_All'!N21</f>
        <v>1676.8305004669296</v>
      </c>
      <c r="M16" s="26">
        <f>'List of Tariffs_All'!O21</f>
        <v>1695.8759643697992</v>
      </c>
      <c r="N16" s="26">
        <f>'List of Tariffs_All'!P21</f>
        <v>1679.5963325473469</v>
      </c>
      <c r="O16" s="26">
        <f>'List of Tariffs_All'!Q21</f>
        <v>1724.4476731640088</v>
      </c>
      <c r="P16" s="26">
        <f>'List of Tariffs_All'!R21</f>
        <v>1719.6453172934732</v>
      </c>
      <c r="Q16" s="26">
        <f>'List of Tariffs_All'!S21</f>
        <v>1693.894115951668</v>
      </c>
      <c r="R16" s="26">
        <f>'List of Tariffs_All'!T21</f>
        <v>1669.9605789149691</v>
      </c>
    </row>
    <row r="17" spans="2:18" x14ac:dyDescent="0.45">
      <c r="B17" s="132"/>
      <c r="C17" s="132"/>
      <c r="D17" s="18" t="s">
        <v>4</v>
      </c>
      <c r="E17" s="26">
        <f>'List of Tariffs_All'!G22</f>
        <v>774.99278452053727</v>
      </c>
      <c r="F17" s="26">
        <f>'List of Tariffs_All'!H22</f>
        <v>1225.037175775931</v>
      </c>
      <c r="G17" s="26">
        <f>'List of Tariffs_All'!I22</f>
        <v>2073.7891279075852</v>
      </c>
      <c r="H17" s="26">
        <f>'List of Tariffs_All'!J22</f>
        <v>2410.7231340102467</v>
      </c>
      <c r="I17" s="26">
        <f>'List of Tariffs_All'!K22</f>
        <v>2491.8751717218156</v>
      </c>
      <c r="J17" s="26">
        <f>'List of Tariffs_All'!L22</f>
        <v>2557.0208332918446</v>
      </c>
      <c r="K17" s="26">
        <f>'List of Tariffs_All'!M22</f>
        <v>2659.0015961291133</v>
      </c>
      <c r="L17" s="26">
        <f>'List of Tariffs_All'!N22</f>
        <v>2677.556752838831</v>
      </c>
      <c r="M17" s="26">
        <f>'List of Tariffs_All'!O22</f>
        <v>2721.023718652345</v>
      </c>
      <c r="N17" s="26">
        <f>'List of Tariffs_All'!P22</f>
        <v>2681.2079374742975</v>
      </c>
      <c r="O17" s="26">
        <f>'List of Tariffs_All'!Q22</f>
        <v>2760.4394469593153</v>
      </c>
      <c r="P17" s="26">
        <f>'List of Tariffs_All'!R22</f>
        <v>2783.6723584514971</v>
      </c>
      <c r="Q17" s="26">
        <f>'List of Tariffs_All'!S22</f>
        <v>2706.2177480725722</v>
      </c>
      <c r="R17" s="26">
        <f>'List of Tariffs_All'!T22</f>
        <v>2675.7240895893692</v>
      </c>
    </row>
    <row r="18" spans="2:18" x14ac:dyDescent="0.45">
      <c r="B18" s="132"/>
      <c r="C18" s="132"/>
      <c r="D18" s="18" t="s">
        <v>5</v>
      </c>
      <c r="E18" s="26">
        <f>'List of Tariffs_All'!G23</f>
        <v>1700.8868770604172</v>
      </c>
      <c r="F18" s="26">
        <f>'List of Tariffs_All'!H23</f>
        <v>2914.2312653163408</v>
      </c>
      <c r="G18" s="26">
        <f>'List of Tariffs_All'!I23</f>
        <v>4582.5948076478217</v>
      </c>
      <c r="H18" s="26">
        <f>'List of Tariffs_All'!J23</f>
        <v>5489.4490540702254</v>
      </c>
      <c r="I18" s="26">
        <f>'List of Tariffs_All'!K23</f>
        <v>5667.9929152442037</v>
      </c>
      <c r="J18" s="26">
        <f>'List of Tariffs_All'!L23</f>
        <v>5824.1021010856148</v>
      </c>
      <c r="K18" s="26">
        <f>'List of Tariffs_All'!M23</f>
        <v>6003.7510056718911</v>
      </c>
      <c r="L18" s="26">
        <f>'List of Tariffs_All'!N23</f>
        <v>5975.338802143031</v>
      </c>
      <c r="M18" s="26">
        <f>'List of Tariffs_All'!O23</f>
        <v>6098.8881695374694</v>
      </c>
      <c r="N18" s="26">
        <f>'List of Tariffs_All'!P23</f>
        <v>6153.0618590209651</v>
      </c>
      <c r="O18" s="26">
        <f>'List of Tariffs_All'!Q23</f>
        <v>6250.793232159137</v>
      </c>
      <c r="P18" s="26">
        <f>'List of Tariffs_All'!R23</f>
        <v>6450.0932522716057</v>
      </c>
      <c r="Q18" s="26">
        <f>'List of Tariffs_All'!S23</f>
        <v>6233.0471898518072</v>
      </c>
      <c r="R18" s="26">
        <f>'List of Tariffs_All'!T23</f>
        <v>6046.078562353814</v>
      </c>
    </row>
    <row r="19" spans="2:18" x14ac:dyDescent="0.45">
      <c r="B19" s="132" t="s">
        <v>8</v>
      </c>
      <c r="C19" s="132"/>
      <c r="D19" s="18" t="s">
        <v>2</v>
      </c>
      <c r="E19" s="26">
        <f>'List of Tariffs_All'!G24</f>
        <v>2671.1986807310518</v>
      </c>
      <c r="F19" s="26">
        <f>'List of Tariffs_All'!H24</f>
        <v>2278.2465777009584</v>
      </c>
      <c r="G19" s="26">
        <f>'List of Tariffs_All'!I24</f>
        <v>3013.6750398219192</v>
      </c>
      <c r="H19" s="26">
        <f>'List of Tariffs_All'!J24</f>
        <v>3571.25989460148</v>
      </c>
      <c r="I19" s="26">
        <f>'List of Tariffs_All'!K24</f>
        <v>3684.2744896877798</v>
      </c>
      <c r="J19" s="26">
        <f>'List of Tariffs_All'!L24</f>
        <v>3766.9565052345756</v>
      </c>
      <c r="K19" s="26">
        <f>'List of Tariffs_All'!M24</f>
        <v>3927.3300588035568</v>
      </c>
      <c r="L19" s="26">
        <f>'List of Tariffs_All'!N24</f>
        <v>3954.5083692095914</v>
      </c>
      <c r="M19" s="26">
        <f>'List of Tariffs_All'!O24</f>
        <v>4152.2681011736158</v>
      </c>
      <c r="N19" s="26">
        <f>'List of Tariffs_All'!P24</f>
        <v>3834.8011474491759</v>
      </c>
      <c r="O19" s="26">
        <f>'List of Tariffs_All'!Q24</f>
        <v>4174.5739066982624</v>
      </c>
      <c r="P19" s="26">
        <f>'List of Tariffs_All'!R24</f>
        <v>4489.2950843078279</v>
      </c>
      <c r="Q19" s="26">
        <f>'List of Tariffs_All'!S24</f>
        <v>4016.9257494087515</v>
      </c>
      <c r="R19" s="26">
        <f>'List of Tariffs_All'!T24</f>
        <v>4067.8349478821601</v>
      </c>
    </row>
    <row r="20" spans="2:18" x14ac:dyDescent="0.45">
      <c r="B20" s="132"/>
      <c r="C20" s="132"/>
      <c r="D20" s="18" t="s">
        <v>3</v>
      </c>
      <c r="E20" s="27">
        <f>'List of Tariffs_All'!G25</f>
        <v>5185.6389922535845</v>
      </c>
      <c r="F20" s="27">
        <f>'List of Tariffs_All'!H25</f>
        <v>6250.769595655308</v>
      </c>
      <c r="G20" s="27">
        <f>'List of Tariffs_All'!I25</f>
        <v>10666.912952186969</v>
      </c>
      <c r="H20" s="27">
        <f>'List of Tariffs_All'!J25</f>
        <v>12473.417968415959</v>
      </c>
      <c r="I20" s="27">
        <f>'List of Tariffs_All'!K25</f>
        <v>12870.39122867966</v>
      </c>
      <c r="J20" s="27">
        <f>'List of Tariffs_All'!L25</f>
        <v>13158.733680775589</v>
      </c>
      <c r="K20" s="27">
        <f>'List of Tariffs_All'!M25</f>
        <v>13720.576219635106</v>
      </c>
      <c r="L20" s="27">
        <f>'List of Tariffs_All'!N25</f>
        <v>13750.736093641783</v>
      </c>
      <c r="M20" s="27">
        <f>'List of Tariffs_All'!O25</f>
        <v>14093.586406174771</v>
      </c>
      <c r="N20" s="27">
        <f>'List of Tariffs_All'!P25</f>
        <v>13781.13402410269</v>
      </c>
      <c r="O20" s="27">
        <f>'List of Tariffs_All'!Q25</f>
        <v>14179.62745929533</v>
      </c>
      <c r="P20" s="27">
        <f>'List of Tariffs_All'!R25</f>
        <v>14441.353431237494</v>
      </c>
      <c r="Q20" s="27">
        <f>'List of Tariffs_All'!S25</f>
        <v>13939.450453643472</v>
      </c>
      <c r="R20" s="27">
        <f>'List of Tariffs_All'!T25</f>
        <v>14417.896464124578</v>
      </c>
    </row>
    <row r="21" spans="2:18" x14ac:dyDescent="0.45">
      <c r="B21" s="132"/>
      <c r="C21" s="132"/>
      <c r="D21" s="18" t="s">
        <v>4</v>
      </c>
      <c r="E21" s="27">
        <f>'List of Tariffs_All'!G26</f>
        <v>13067.463874449799</v>
      </c>
      <c r="F21" s="27">
        <f>'List of Tariffs_All'!H26</f>
        <v>14808.254550741409</v>
      </c>
      <c r="G21" s="27">
        <f>'List of Tariffs_All'!I26</f>
        <v>22326.419013086092</v>
      </c>
      <c r="H21" s="27">
        <f>'List of Tariffs_All'!J26</f>
        <v>25497.066285186054</v>
      </c>
      <c r="I21" s="27">
        <f>'List of Tariffs_All'!K26</f>
        <v>26225.226081489996</v>
      </c>
      <c r="J21" s="27">
        <f>'List of Tariffs_All'!L26</f>
        <v>26881.778398453433</v>
      </c>
      <c r="K21" s="27">
        <f>'List of Tariffs_All'!M26</f>
        <v>27863.32029659953</v>
      </c>
      <c r="L21" s="27">
        <f>'List of Tariffs_All'!N26</f>
        <v>28013.713477971847</v>
      </c>
      <c r="M21" s="27">
        <f>'List of Tariffs_All'!O26</f>
        <v>28287.779099842981</v>
      </c>
      <c r="N21" s="27">
        <f>'List of Tariffs_All'!P26</f>
        <v>28053.296867956124</v>
      </c>
      <c r="O21" s="27">
        <f>'List of Tariffs_All'!Q26</f>
        <v>28183.582666627019</v>
      </c>
      <c r="P21" s="27">
        <f>'List of Tariffs_All'!R26</f>
        <v>28572.661105542411</v>
      </c>
      <c r="Q21" s="27">
        <f>'List of Tariffs_All'!S26</f>
        <v>28054.774544563687</v>
      </c>
      <c r="R21" s="27">
        <f>'List of Tariffs_All'!T26</f>
        <v>29454.298390936685</v>
      </c>
    </row>
    <row r="22" spans="2:18" x14ac:dyDescent="0.45">
      <c r="B22" s="132"/>
      <c r="C22" s="132"/>
      <c r="D22" s="18" t="s">
        <v>5</v>
      </c>
      <c r="E22" s="27">
        <f>'List of Tariffs_All'!G27</f>
        <v>32726.921028550576</v>
      </c>
      <c r="F22" s="27">
        <f>'List of Tariffs_All'!H27</f>
        <v>33527.769772938744</v>
      </c>
      <c r="G22" s="27">
        <f>'List of Tariffs_All'!I27</f>
        <v>57958.827411817168</v>
      </c>
      <c r="H22" s="27">
        <f>'List of Tariffs_All'!J27</f>
        <v>66725.614994154399</v>
      </c>
      <c r="I22" s="27">
        <f>'List of Tariffs_All'!K27</f>
        <v>68739.125975698043</v>
      </c>
      <c r="J22" s="27">
        <f>'List of Tariffs_All'!L27</f>
        <v>69970.26940913545</v>
      </c>
      <c r="K22" s="27">
        <f>'List of Tariffs_All'!M27</f>
        <v>73811.524943015989</v>
      </c>
      <c r="L22" s="27">
        <f>'List of Tariffs_All'!N27</f>
        <v>74907.000811392616</v>
      </c>
      <c r="M22" s="27">
        <f>'List of Tariffs_All'!O27</f>
        <v>74639.241690283132</v>
      </c>
      <c r="N22" s="27">
        <f>'List of Tariffs_All'!P27</f>
        <v>73285.782482873445</v>
      </c>
      <c r="O22" s="27">
        <f>'List of Tariffs_All'!Q27</f>
        <v>74642.04941710936</v>
      </c>
      <c r="P22" s="27">
        <f>'List of Tariffs_All'!R27</f>
        <v>75754.676492739789</v>
      </c>
      <c r="Q22" s="27">
        <f>'List of Tariffs_All'!S27</f>
        <v>73973.871654647985</v>
      </c>
      <c r="R22" s="27">
        <f>'List of Tariffs_All'!T27</f>
        <v>77601.307343699926</v>
      </c>
    </row>
    <row r="23" spans="2:18" x14ac:dyDescent="0.45">
      <c r="B23" s="132" t="s">
        <v>9</v>
      </c>
      <c r="C23" s="132"/>
      <c r="D23" s="18" t="s">
        <v>2</v>
      </c>
      <c r="E23" s="26">
        <f>'List of Tariffs_All'!G28</f>
        <v>23713.910934505577</v>
      </c>
      <c r="F23" s="26">
        <f>'List of Tariffs_All'!H28</f>
        <v>25765.029259131818</v>
      </c>
      <c r="G23" s="26">
        <f>'List of Tariffs_All'!I28</f>
        <v>28689.353623184943</v>
      </c>
      <c r="H23" s="26">
        <f>'List of Tariffs_All'!J28</f>
        <v>30126.175903170159</v>
      </c>
      <c r="I23" s="26">
        <f>'List of Tariffs_All'!K28</f>
        <v>30467.367526778206</v>
      </c>
      <c r="J23" s="26">
        <f>'List of Tariffs_All'!L28</f>
        <v>30693.41891905466</v>
      </c>
      <c r="K23" s="26">
        <f>'List of Tariffs_All'!M28</f>
        <v>31195.233233003361</v>
      </c>
      <c r="L23" s="26">
        <f>'List of Tariffs_All'!N28</f>
        <v>31301.048395761623</v>
      </c>
      <c r="M23" s="26">
        <f>'List of Tariffs_All'!O28</f>
        <v>31265.199780521609</v>
      </c>
      <c r="N23" s="26">
        <f>'List of Tariffs_All'!P28</f>
        <v>31226.146612667122</v>
      </c>
      <c r="O23" s="26">
        <f>'List of Tariffs_All'!Q28</f>
        <v>31331.755258405788</v>
      </c>
      <c r="P23" s="26">
        <f>'List of Tariffs_All'!R28</f>
        <v>31442.048159248781</v>
      </c>
      <c r="Q23" s="26">
        <f>'List of Tariffs_All'!S28</f>
        <v>31338.894400215431</v>
      </c>
      <c r="R23" s="26">
        <f>'List of Tariffs_All'!T28</f>
        <v>31211.780394372356</v>
      </c>
    </row>
    <row r="24" spans="2:18" x14ac:dyDescent="0.45">
      <c r="B24" s="132"/>
      <c r="C24" s="132"/>
      <c r="D24" s="18" t="s">
        <v>3</v>
      </c>
      <c r="E24" s="26">
        <f>'List of Tariffs_All'!G29</f>
        <v>86815.189415984467</v>
      </c>
      <c r="F24" s="26">
        <f>'List of Tariffs_All'!H29</f>
        <v>108063.13287208622</v>
      </c>
      <c r="G24" s="26">
        <f>'List of Tariffs_All'!I29</f>
        <v>138356.79169648583</v>
      </c>
      <c r="H24" s="26">
        <f>'List of Tariffs_All'!J29</f>
        <v>153241.12001389588</v>
      </c>
      <c r="I24" s="26">
        <f>'List of Tariffs_All'!K29</f>
        <v>156775.59203292991</v>
      </c>
      <c r="J24" s="26">
        <f>'List of Tariffs_All'!L29</f>
        <v>159117.30345132816</v>
      </c>
      <c r="K24" s="26">
        <f>'List of Tariffs_All'!M29</f>
        <v>164315.69792727212</v>
      </c>
      <c r="L24" s="26">
        <f>'List of Tariffs_All'!N29</f>
        <v>165411.85828432781</v>
      </c>
      <c r="M24" s="26">
        <f>'List of Tariffs_All'!O29</f>
        <v>165040.49533541643</v>
      </c>
      <c r="N24" s="26">
        <f>'List of Tariffs_All'!P29</f>
        <v>164635.93578739278</v>
      </c>
      <c r="O24" s="26">
        <f>'List of Tariffs_All'!Q29</f>
        <v>165729.95679348934</v>
      </c>
      <c r="P24" s="26">
        <f>'List of Tariffs_All'!R29</f>
        <v>166872.50293165442</v>
      </c>
      <c r="Q24" s="26">
        <f>'List of Tariffs_All'!S29</f>
        <v>165803.91258612945</v>
      </c>
      <c r="R24" s="26">
        <f>'List of Tariffs_All'!T29</f>
        <v>164487.11326928632</v>
      </c>
    </row>
    <row r="25" spans="2:18" x14ac:dyDescent="0.45">
      <c r="B25" s="132"/>
      <c r="C25" s="132"/>
      <c r="D25" s="18" t="s">
        <v>4</v>
      </c>
      <c r="E25" s="26">
        <f>'List of Tariffs_All'!G30</f>
        <v>142583.53769344927</v>
      </c>
      <c r="F25" s="26">
        <f>'List of Tariffs_All'!H30</f>
        <v>199681.2779859686</v>
      </c>
      <c r="G25" s="26">
        <f>'List of Tariffs_All'!I30</f>
        <v>281086.77812951489</v>
      </c>
      <c r="H25" s="26">
        <f>'List of Tariffs_All'!J30</f>
        <v>321084.13196528185</v>
      </c>
      <c r="I25" s="26">
        <f>'List of Tariffs_All'!K30</f>
        <v>330582.0095283938</v>
      </c>
      <c r="J25" s="26">
        <f>'List of Tariffs_All'!L30</f>
        <v>336874.68583770195</v>
      </c>
      <c r="K25" s="26">
        <f>'List of Tariffs_All'!M30</f>
        <v>350843.8767073378</v>
      </c>
      <c r="L25" s="26">
        <f>'List of Tariffs_All'!N30</f>
        <v>353789.49257437116</v>
      </c>
      <c r="M25" s="26">
        <f>'List of Tariffs_All'!O30</f>
        <v>352791.56139787805</v>
      </c>
      <c r="N25" s="26">
        <f>'List of Tariffs_All'!P30</f>
        <v>351704.42390367133</v>
      </c>
      <c r="O25" s="26">
        <f>'List of Tariffs_All'!Q30</f>
        <v>354644.29087996093</v>
      </c>
      <c r="P25" s="26">
        <f>'List of Tariffs_All'!R30</f>
        <v>357714.55520007975</v>
      </c>
      <c r="Q25" s="26">
        <f>'List of Tariffs_All'!S30</f>
        <v>354843.02581400366</v>
      </c>
      <c r="R25" s="26">
        <f>'List of Tariffs_All'!T30</f>
        <v>351304.50616546394</v>
      </c>
    </row>
    <row r="26" spans="2:18" x14ac:dyDescent="0.45">
      <c r="B26" s="132"/>
      <c r="C26" s="132"/>
      <c r="D26" s="18" t="s">
        <v>5</v>
      </c>
      <c r="E26" s="26">
        <f>'List of Tariffs_All'!G31</f>
        <v>330753.90480441402</v>
      </c>
      <c r="F26" s="26">
        <f>'List of Tariffs_All'!H31</f>
        <v>480004.86589535995</v>
      </c>
      <c r="G26" s="26">
        <f>'List of Tariffs_All'!I31</f>
        <v>692795.23329463217</v>
      </c>
      <c r="H26" s="26">
        <f>'List of Tariffs_All'!J31</f>
        <v>797346.54251456936</v>
      </c>
      <c r="I26" s="26">
        <f>'List of Tariffs_All'!K31</f>
        <v>822173.57327544026</v>
      </c>
      <c r="J26" s="26">
        <f>'List of Tariffs_All'!L31</f>
        <v>838622.35009544902</v>
      </c>
      <c r="K26" s="26">
        <f>'List of Tariffs_All'!M31</f>
        <v>875137.19555649022</v>
      </c>
      <c r="L26" s="26">
        <f>'List of Tariffs_All'!N31</f>
        <v>882836.90480780485</v>
      </c>
      <c r="M26" s="26">
        <f>'List of Tariffs_All'!O31</f>
        <v>880228.35696631134</v>
      </c>
      <c r="N26" s="26">
        <f>'List of Tariffs_All'!P31</f>
        <v>877386.62776622211</v>
      </c>
      <c r="O26" s="26">
        <f>'List of Tariffs_All'!Q31</f>
        <v>885071.30967207067</v>
      </c>
      <c r="P26" s="26">
        <f>'List of Tariffs_All'!R31</f>
        <v>893096.84445213981</v>
      </c>
      <c r="Q26" s="26">
        <f>'List of Tariffs_All'!S31</f>
        <v>885590.79397663788</v>
      </c>
      <c r="R26" s="26">
        <f>'List of Tariffs_All'!T31</f>
        <v>876341.26053314121</v>
      </c>
    </row>
    <row r="27" spans="2:18" x14ac:dyDescent="0.45">
      <c r="B27" s="9"/>
      <c r="C27" s="9"/>
      <c r="D27" s="9"/>
    </row>
    <row r="28" spans="2:18" x14ac:dyDescent="0.45">
      <c r="B28" s="132" t="s">
        <v>11</v>
      </c>
      <c r="C28" s="132"/>
      <c r="D28" s="18" t="s">
        <v>55</v>
      </c>
      <c r="E28" s="22">
        <f>'List of Tariffs_All'!G33</f>
        <v>0.1401734069787739</v>
      </c>
      <c r="F28" s="22">
        <f>'List of Tariffs_All'!H33</f>
        <v>0.42392729543677382</v>
      </c>
      <c r="G28" s="22">
        <f>'List of Tariffs_All'!I33</f>
        <v>0.65274276259089781</v>
      </c>
      <c r="H28" s="22">
        <f>'List of Tariffs_All'!J33</f>
        <v>0.77018317341397391</v>
      </c>
      <c r="I28" s="22">
        <f>'List of Tariffs_All'!K33</f>
        <v>0.79661392538185805</v>
      </c>
      <c r="J28" s="22">
        <f>'List of Tariffs_All'!L33</f>
        <v>0.8138156470142498</v>
      </c>
      <c r="K28" s="22">
        <f>'List of Tariffs_All'!M33</f>
        <v>0.85312979553070023</v>
      </c>
      <c r="L28" s="22">
        <f>'List of Tariffs_All'!N33</f>
        <v>0.86119160029643316</v>
      </c>
      <c r="M28" s="22">
        <f>'List of Tariffs_All'!O33</f>
        <v>0.85855978535886945</v>
      </c>
      <c r="N28" s="22">
        <f>'List of Tariffs_All'!P33</f>
        <v>0.85542755762003164</v>
      </c>
      <c r="O28" s="22">
        <f>'List of Tariffs_All'!Q33</f>
        <v>0.86369971516542088</v>
      </c>
      <c r="P28" s="22">
        <f>'List of Tariffs_All'!R33</f>
        <v>0.87242439999215926</v>
      </c>
      <c r="Q28" s="22">
        <f>'List of Tariffs_All'!S33</f>
        <v>0.86441435417272938</v>
      </c>
      <c r="R28" s="22">
        <f>'List of Tariffs_All'!T33</f>
        <v>0.85439977185098126</v>
      </c>
    </row>
  </sheetData>
  <mergeCells count="9">
    <mergeCell ref="B4:C4"/>
    <mergeCell ref="B5:B8"/>
    <mergeCell ref="C5:C8"/>
    <mergeCell ref="B28:C28"/>
    <mergeCell ref="B10:D10"/>
    <mergeCell ref="B11:C14"/>
    <mergeCell ref="B15:C18"/>
    <mergeCell ref="B19:C22"/>
    <mergeCell ref="B23:C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</cols>
  <sheetData>
    <row r="3" spans="2:5" x14ac:dyDescent="0.45">
      <c r="E3" s="14" t="s">
        <v>45</v>
      </c>
    </row>
    <row r="4" spans="2:5" ht="44.1" customHeight="1" x14ac:dyDescent="0.45">
      <c r="B4" s="177" t="s">
        <v>76</v>
      </c>
      <c r="C4" s="178"/>
      <c r="D4" s="31" t="s">
        <v>12</v>
      </c>
      <c r="E4" s="21" t="s">
        <v>39</v>
      </c>
    </row>
    <row r="5" spans="2:5" ht="14.45" customHeight="1" x14ac:dyDescent="0.45">
      <c r="B5" s="132" t="s">
        <v>10</v>
      </c>
      <c r="C5" s="184" t="s">
        <v>64</v>
      </c>
      <c r="D5" s="18" t="s">
        <v>2</v>
      </c>
      <c r="E5" s="28">
        <f>'List of Tariffs_All'!E12</f>
        <v>366120.17</v>
      </c>
    </row>
    <row r="6" spans="2:5" ht="14.45" customHeight="1" x14ac:dyDescent="0.45">
      <c r="B6" s="132"/>
      <c r="C6" s="184"/>
      <c r="D6" s="18" t="s">
        <v>3</v>
      </c>
      <c r="E6" s="28">
        <f>'List of Tariffs_All'!E13</f>
        <v>812354.27</v>
      </c>
    </row>
    <row r="7" spans="2:5" x14ac:dyDescent="0.45">
      <c r="B7" s="40"/>
      <c r="C7" s="41"/>
      <c r="D7" s="40"/>
    </row>
    <row r="8" spans="2:5" x14ac:dyDescent="0.45">
      <c r="B8" s="131" t="s">
        <v>1</v>
      </c>
      <c r="C8" s="179"/>
      <c r="D8" s="132"/>
      <c r="E8" s="25">
        <f>'List of Tariffs_All'!E15</f>
        <v>27</v>
      </c>
    </row>
    <row r="9" spans="2:5" ht="15" customHeight="1" x14ac:dyDescent="0.45">
      <c r="B9" s="171" t="s">
        <v>6</v>
      </c>
      <c r="C9" s="172"/>
      <c r="D9" s="18" t="s">
        <v>2</v>
      </c>
      <c r="E9" s="25">
        <f>'List of Tariffs_All'!E16</f>
        <v>12</v>
      </c>
    </row>
    <row r="10" spans="2:5" x14ac:dyDescent="0.45">
      <c r="B10" s="173"/>
      <c r="C10" s="174"/>
      <c r="D10" s="18" t="s">
        <v>3</v>
      </c>
      <c r="E10" s="25">
        <f>'List of Tariffs_All'!E17</f>
        <v>65</v>
      </c>
    </row>
    <row r="11" spans="2:5" ht="15" customHeight="1" x14ac:dyDescent="0.45">
      <c r="B11" s="173"/>
      <c r="C11" s="174"/>
      <c r="D11" s="18" t="s">
        <v>4</v>
      </c>
      <c r="E11" s="25">
        <f>'List of Tariffs_All'!E18</f>
        <v>156</v>
      </c>
    </row>
    <row r="12" spans="2:5" x14ac:dyDescent="0.45">
      <c r="B12" s="175"/>
      <c r="C12" s="176"/>
      <c r="D12" s="18" t="s">
        <v>5</v>
      </c>
      <c r="E12" s="25">
        <f>'List of Tariffs_All'!E19</f>
        <v>488</v>
      </c>
    </row>
    <row r="13" spans="2:5" x14ac:dyDescent="0.45">
      <c r="B13" s="171" t="s">
        <v>7</v>
      </c>
      <c r="C13" s="172"/>
      <c r="D13" s="18" t="s">
        <v>2</v>
      </c>
      <c r="E13" s="25">
        <f>'List of Tariffs_All'!E20</f>
        <v>848</v>
      </c>
    </row>
    <row r="14" spans="2:5" x14ac:dyDescent="0.45">
      <c r="B14" s="173"/>
      <c r="C14" s="174"/>
      <c r="D14" s="18" t="s">
        <v>3</v>
      </c>
      <c r="E14" s="25">
        <f>'List of Tariffs_All'!E21</f>
        <v>1544</v>
      </c>
    </row>
    <row r="15" spans="2:5" x14ac:dyDescent="0.45">
      <c r="B15" s="173"/>
      <c r="C15" s="174"/>
      <c r="D15" s="18" t="s">
        <v>4</v>
      </c>
      <c r="E15" s="25">
        <f>'List of Tariffs_All'!E22</f>
        <v>2476</v>
      </c>
    </row>
    <row r="16" spans="2:5" x14ac:dyDescent="0.45">
      <c r="B16" s="175"/>
      <c r="C16" s="176"/>
      <c r="D16" s="18" t="s">
        <v>5</v>
      </c>
      <c r="E16" s="25">
        <f>'List of Tariffs_All'!E23</f>
        <v>5635</v>
      </c>
    </row>
    <row r="17" spans="2:5" x14ac:dyDescent="0.45">
      <c r="B17" s="171" t="s">
        <v>8</v>
      </c>
      <c r="C17" s="172"/>
      <c r="D17" s="18" t="s">
        <v>2</v>
      </c>
      <c r="E17" s="25">
        <f>'List of Tariffs_All'!E24</f>
        <v>3658</v>
      </c>
    </row>
    <row r="18" spans="2:5" x14ac:dyDescent="0.45">
      <c r="B18" s="173"/>
      <c r="C18" s="174"/>
      <c r="D18" s="18" t="s">
        <v>3</v>
      </c>
      <c r="E18" s="25">
        <f>'List of Tariffs_All'!E25</f>
        <v>12780</v>
      </c>
    </row>
    <row r="19" spans="2:5" x14ac:dyDescent="0.45">
      <c r="B19" s="173"/>
      <c r="C19" s="174"/>
      <c r="D19" s="18" t="s">
        <v>4</v>
      </c>
      <c r="E19" s="25">
        <f>'List of Tariffs_All'!E26</f>
        <v>26067</v>
      </c>
    </row>
    <row r="20" spans="2:5" x14ac:dyDescent="0.45">
      <c r="B20" s="175"/>
      <c r="C20" s="176"/>
      <c r="D20" s="18" t="s">
        <v>5</v>
      </c>
      <c r="E20" s="25">
        <f>'List of Tariffs_All'!E27</f>
        <v>68297</v>
      </c>
    </row>
    <row r="21" spans="2:5" x14ac:dyDescent="0.45">
      <c r="B21" s="171" t="s">
        <v>9</v>
      </c>
      <c r="C21" s="172"/>
      <c r="D21" s="18" t="s">
        <v>2</v>
      </c>
      <c r="E21" s="25">
        <f>'List of Tariffs_All'!E28</f>
        <v>30398</v>
      </c>
    </row>
    <row r="22" spans="2:5" x14ac:dyDescent="0.45">
      <c r="B22" s="173"/>
      <c r="C22" s="174"/>
      <c r="D22" s="18" t="s">
        <v>3</v>
      </c>
      <c r="E22" s="25">
        <f>'List of Tariffs_All'!E29</f>
        <v>156057</v>
      </c>
    </row>
    <row r="23" spans="2:5" x14ac:dyDescent="0.45">
      <c r="B23" s="173"/>
      <c r="C23" s="174"/>
      <c r="D23" s="18" t="s">
        <v>4</v>
      </c>
      <c r="E23" s="25">
        <f>'List of Tariffs_All'!E30</f>
        <v>328651</v>
      </c>
    </row>
    <row r="24" spans="2:5" x14ac:dyDescent="0.45">
      <c r="B24" s="175"/>
      <c r="C24" s="176"/>
      <c r="D24" s="18" t="s">
        <v>5</v>
      </c>
      <c r="E24" s="25">
        <f>'List of Tariffs_All'!E31</f>
        <v>817126</v>
      </c>
    </row>
    <row r="25" spans="2:5" x14ac:dyDescent="0.45">
      <c r="E25" s="13"/>
    </row>
    <row r="26" spans="2:5" x14ac:dyDescent="0.45">
      <c r="B26" s="132" t="s">
        <v>11</v>
      </c>
      <c r="C26" s="132"/>
      <c r="D26" s="18" t="s">
        <v>55</v>
      </c>
      <c r="E26" s="22">
        <f>'List of Tariffs_All'!E33</f>
        <v>0.79123796117524203</v>
      </c>
    </row>
  </sheetData>
  <mergeCells count="9">
    <mergeCell ref="B17:C20"/>
    <mergeCell ref="B21:C24"/>
    <mergeCell ref="B26:C26"/>
    <mergeCell ref="B4:C4"/>
    <mergeCell ref="B5:B6"/>
    <mergeCell ref="C5:C6"/>
    <mergeCell ref="B8:D8"/>
    <mergeCell ref="B9:C12"/>
    <mergeCell ref="B13:C1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showGridLines="0" workbookViewId="0"/>
  </sheetViews>
  <sheetFormatPr defaultRowHeight="14.25" x14ac:dyDescent="0.45"/>
  <cols>
    <col min="3" max="3" width="57.46484375" bestFit="1" customWidth="1"/>
    <col min="4" max="4" width="17.796875" customWidth="1"/>
    <col min="5" max="5" width="49.19921875" customWidth="1"/>
    <col min="7" max="7" width="13.6640625" bestFit="1" customWidth="1"/>
    <col min="8" max="8" width="17.6640625" customWidth="1"/>
    <col min="13" max="13" width="16.6640625" bestFit="1" customWidth="1"/>
  </cols>
  <sheetData>
    <row r="2" spans="2:7" ht="18" x14ac:dyDescent="0.55000000000000004">
      <c r="B2" s="2"/>
    </row>
    <row r="3" spans="2:7" x14ac:dyDescent="0.45">
      <c r="B3" s="1" t="s">
        <v>14</v>
      </c>
      <c r="C3" t="s">
        <v>78</v>
      </c>
    </row>
    <row r="4" spans="2:7" x14ac:dyDescent="0.45">
      <c r="C4" t="s">
        <v>80</v>
      </c>
      <c r="D4" s="3">
        <f>3053.11520596175*10^6</f>
        <v>3053115205.9617496</v>
      </c>
    </row>
    <row r="5" spans="2:7" x14ac:dyDescent="0.45">
      <c r="C5" t="s">
        <v>15</v>
      </c>
      <c r="D5" s="3">
        <f>17.2462989690426*10^6</f>
        <v>17246298.969042599</v>
      </c>
    </row>
    <row r="6" spans="2:7" x14ac:dyDescent="0.45">
      <c r="C6" s="11" t="s">
        <v>79</v>
      </c>
      <c r="D6" s="12">
        <f>819.236877968074*10^6</f>
        <v>819236877.96807408</v>
      </c>
      <c r="E6" s="10"/>
    </row>
    <row r="7" spans="2:7" x14ac:dyDescent="0.45">
      <c r="C7" t="s">
        <v>36</v>
      </c>
      <c r="D7" s="3">
        <f>2233.87832799368*10^6</f>
        <v>2233878327.99368</v>
      </c>
      <c r="E7" t="s">
        <v>37</v>
      </c>
      <c r="G7" s="8"/>
    </row>
    <row r="9" spans="2:7" x14ac:dyDescent="0.45">
      <c r="C9" t="s">
        <v>32</v>
      </c>
      <c r="D9" s="3">
        <f>108.762377098188*10^6</f>
        <v>108762377.098188</v>
      </c>
    </row>
    <row r="10" spans="2:7" x14ac:dyDescent="0.45">
      <c r="C10" t="s">
        <v>33</v>
      </c>
      <c r="D10" s="3">
        <f>-94.1595412592681*10^6</f>
        <v>-94159541.25926809</v>
      </c>
    </row>
    <row r="12" spans="2:7" x14ac:dyDescent="0.45">
      <c r="C12" t="s">
        <v>34</v>
      </c>
      <c r="D12" s="3">
        <f>2140016.42545439*10^3</f>
        <v>2140016425.4543898</v>
      </c>
      <c r="E12" s="7"/>
    </row>
    <row r="13" spans="2:7" x14ac:dyDescent="0.45">
      <c r="C13" t="s">
        <v>35</v>
      </c>
      <c r="D13" s="3">
        <f>D7+D5-D10</f>
        <v>2345284168.2219911</v>
      </c>
    </row>
    <row r="14" spans="2:7" x14ac:dyDescent="0.45">
      <c r="D14" s="6"/>
    </row>
    <row r="15" spans="2:7" x14ac:dyDescent="0.45">
      <c r="B15" s="1" t="s">
        <v>14</v>
      </c>
      <c r="C15" t="s">
        <v>31</v>
      </c>
    </row>
    <row r="16" spans="2:7" x14ac:dyDescent="0.45">
      <c r="C16" t="s">
        <v>81</v>
      </c>
      <c r="D16" s="4">
        <v>270464326.84748572</v>
      </c>
      <c r="E16" s="5" t="s">
        <v>30</v>
      </c>
    </row>
    <row r="17" ht="32" customHeight="1" x14ac:dyDescent="0.4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8.53125" customWidth="1"/>
    <col min="4" max="4" width="17.86328125" customWidth="1"/>
    <col min="5" max="20" width="12" customWidth="1"/>
  </cols>
  <sheetData>
    <row r="1" spans="2:20" ht="14.65" thickBot="1" x14ac:dyDescent="0.5"/>
    <row r="2" spans="2:20" ht="14.65" thickBot="1" x14ac:dyDescent="0.5">
      <c r="B2" s="13"/>
      <c r="C2" s="13"/>
      <c r="D2" s="97" t="s">
        <v>12</v>
      </c>
      <c r="E2" s="139" t="s">
        <v>38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40"/>
    </row>
    <row r="3" spans="2:20" ht="58.25" customHeight="1" x14ac:dyDescent="0.45">
      <c r="B3" s="141" t="s">
        <v>0</v>
      </c>
      <c r="C3" s="142"/>
      <c r="D3" s="143"/>
      <c r="E3" s="72" t="s">
        <v>65</v>
      </c>
      <c r="F3" s="72" t="s">
        <v>40</v>
      </c>
      <c r="G3" s="136" t="s">
        <v>41</v>
      </c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8"/>
    </row>
    <row r="4" spans="2:20" ht="26.65" thickBot="1" x14ac:dyDescent="0.5">
      <c r="B4" s="144"/>
      <c r="C4" s="145"/>
      <c r="D4" s="146"/>
      <c r="E4" s="147" t="s">
        <v>39</v>
      </c>
      <c r="F4" s="147"/>
      <c r="G4" s="67" t="s">
        <v>16</v>
      </c>
      <c r="H4" s="19" t="s">
        <v>17</v>
      </c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  <c r="Q4" s="19" t="s">
        <v>26</v>
      </c>
      <c r="R4" s="19" t="s">
        <v>27</v>
      </c>
      <c r="S4" s="19" t="s">
        <v>28</v>
      </c>
      <c r="T4" s="64" t="s">
        <v>29</v>
      </c>
    </row>
    <row r="5" spans="2:20" ht="15" customHeight="1" thickBot="1" x14ac:dyDescent="0.5">
      <c r="B5" s="150" t="s">
        <v>10</v>
      </c>
      <c r="C5" s="127" t="s">
        <v>42</v>
      </c>
      <c r="D5" s="128"/>
      <c r="E5" s="73">
        <v>675605.10871979536</v>
      </c>
      <c r="F5" s="73">
        <v>740408.31958287384</v>
      </c>
      <c r="G5" s="68">
        <v>338373.26173556503</v>
      </c>
      <c r="H5" s="44">
        <v>410123.18241585995</v>
      </c>
      <c r="I5" s="44">
        <v>626462.23767935473</v>
      </c>
      <c r="J5" s="44">
        <v>669853.32410932111</v>
      </c>
      <c r="K5" s="44">
        <v>686544.84003930597</v>
      </c>
      <c r="L5" s="44">
        <v>732433.42110215791</v>
      </c>
      <c r="M5" s="44">
        <v>702188.60118618968</v>
      </c>
      <c r="N5" s="44">
        <v>736633.32465633703</v>
      </c>
      <c r="O5" s="44">
        <v>728592.80956133071</v>
      </c>
      <c r="P5" s="44">
        <v>772328.09850877733</v>
      </c>
      <c r="Q5" s="44">
        <v>730057.02838934876</v>
      </c>
      <c r="R5" s="44">
        <v>741257.24367623136</v>
      </c>
      <c r="S5" s="44">
        <v>722382.76646271546</v>
      </c>
      <c r="T5" s="45">
        <v>682671.85035262804</v>
      </c>
    </row>
    <row r="6" spans="2:20" x14ac:dyDescent="0.45">
      <c r="B6" s="151"/>
      <c r="C6" s="136" t="s">
        <v>60</v>
      </c>
      <c r="D6" s="65" t="s">
        <v>2</v>
      </c>
      <c r="E6" s="74">
        <v>356019.38317510253</v>
      </c>
      <c r="F6" s="75">
        <v>390168.32441528491</v>
      </c>
      <c r="G6" s="69">
        <v>0</v>
      </c>
      <c r="H6" s="47">
        <v>214185.00016881814</v>
      </c>
      <c r="I6" s="47">
        <v>208756.74608397947</v>
      </c>
      <c r="J6" s="47">
        <v>350267.59856462828</v>
      </c>
      <c r="K6" s="47">
        <v>363616.87009453046</v>
      </c>
      <c r="L6" s="47">
        <v>371902.46345548081</v>
      </c>
      <c r="M6" s="47">
        <v>382602.87564149685</v>
      </c>
      <c r="N6" s="47">
        <v>417047.59911164426</v>
      </c>
      <c r="O6" s="47">
        <v>409007.08401663788</v>
      </c>
      <c r="P6" s="47">
        <v>378776.91654623067</v>
      </c>
      <c r="Q6" s="47">
        <v>383893.60795912496</v>
      </c>
      <c r="R6" s="47">
        <v>388461.80745877716</v>
      </c>
      <c r="S6" s="47">
        <v>402797.04091802263</v>
      </c>
      <c r="T6" s="48">
        <v>363086.12480793521</v>
      </c>
    </row>
    <row r="7" spans="2:20" ht="14.65" thickBot="1" x14ac:dyDescent="0.5">
      <c r="B7" s="151"/>
      <c r="C7" s="149"/>
      <c r="D7" s="66" t="s">
        <v>3</v>
      </c>
      <c r="E7" s="76">
        <v>2557609.9369274308</v>
      </c>
      <c r="F7" s="76">
        <v>2802932.7355697858</v>
      </c>
      <c r="G7" s="70" t="s">
        <v>13</v>
      </c>
      <c r="H7" s="49">
        <v>1241123.8925934616</v>
      </c>
      <c r="I7" s="49" t="s">
        <v>13</v>
      </c>
      <c r="J7" s="49" t="s">
        <v>13</v>
      </c>
      <c r="K7" s="49">
        <v>2570220.7904469827</v>
      </c>
      <c r="L7" s="49">
        <v>2715954.5635094903</v>
      </c>
      <c r="M7" s="49" t="s">
        <v>13</v>
      </c>
      <c r="N7" s="49" t="s">
        <v>13</v>
      </c>
      <c r="O7" s="49" t="s">
        <v>13</v>
      </c>
      <c r="P7" s="49">
        <v>2728298.3831342668</v>
      </c>
      <c r="Q7" s="49">
        <v>2744950.3310246393</v>
      </c>
      <c r="R7" s="49">
        <v>2756100.9145749123</v>
      </c>
      <c r="S7" s="49" t="s">
        <v>13</v>
      </c>
      <c r="T7" s="50" t="s">
        <v>13</v>
      </c>
    </row>
    <row r="8" spans="2:20" x14ac:dyDescent="0.45">
      <c r="B8" s="151"/>
      <c r="C8" s="136" t="s">
        <v>77</v>
      </c>
      <c r="D8" s="65" t="s">
        <v>2</v>
      </c>
      <c r="E8" s="75">
        <v>121497.4877178532</v>
      </c>
      <c r="F8" s="74">
        <v>133151.37726708071</v>
      </c>
      <c r="G8" s="69" t="s">
        <v>13</v>
      </c>
      <c r="H8" s="47">
        <v>57290.957724544074</v>
      </c>
      <c r="I8" s="47">
        <v>86248.793552621821</v>
      </c>
      <c r="J8" s="47">
        <v>117195.98513883539</v>
      </c>
      <c r="K8" s="47" t="s">
        <v>13</v>
      </c>
      <c r="L8" s="47">
        <v>122749.17283032725</v>
      </c>
      <c r="M8" s="47">
        <v>131160.28764141689</v>
      </c>
      <c r="N8" s="47" t="s">
        <v>13</v>
      </c>
      <c r="O8" s="47" t="s">
        <v>13</v>
      </c>
      <c r="P8" s="47">
        <v>123205.84099891172</v>
      </c>
      <c r="Q8" s="47">
        <v>125212.52174990115</v>
      </c>
      <c r="R8" s="47">
        <v>128590.26789989945</v>
      </c>
      <c r="S8" s="47">
        <v>133008.00599571032</v>
      </c>
      <c r="T8" s="48">
        <v>128564.2293506859</v>
      </c>
    </row>
    <row r="9" spans="2:20" x14ac:dyDescent="0.45">
      <c r="B9" s="151"/>
      <c r="C9" s="148"/>
      <c r="D9" s="31" t="s">
        <v>3</v>
      </c>
      <c r="E9" s="77">
        <v>431321.13616712351</v>
      </c>
      <c r="F9" s="78">
        <v>472692.92891408049</v>
      </c>
      <c r="G9" s="71">
        <v>181155.43121376488</v>
      </c>
      <c r="H9" s="27">
        <v>264406.56093386951</v>
      </c>
      <c r="I9" s="27">
        <v>344204.08155910228</v>
      </c>
      <c r="J9" s="27">
        <v>422668.78749373637</v>
      </c>
      <c r="K9" s="27" t="s">
        <v>13</v>
      </c>
      <c r="L9" s="27">
        <v>442209.76161967759</v>
      </c>
      <c r="M9" s="27">
        <v>466364.97490493319</v>
      </c>
      <c r="N9" s="27" t="s">
        <v>13</v>
      </c>
      <c r="O9" s="27">
        <v>478063.24926519464</v>
      </c>
      <c r="P9" s="27">
        <v>475127.8496283213</v>
      </c>
      <c r="Q9" s="27">
        <v>475301.48811912886</v>
      </c>
      <c r="R9" s="27">
        <v>463995.3218523736</v>
      </c>
      <c r="S9" s="27">
        <v>464231.20347946195</v>
      </c>
      <c r="T9" s="51" t="s">
        <v>13</v>
      </c>
    </row>
    <row r="10" spans="2:20" x14ac:dyDescent="0.45">
      <c r="B10" s="151"/>
      <c r="C10" s="148"/>
      <c r="D10" s="31" t="s">
        <v>4</v>
      </c>
      <c r="E10" s="77">
        <v>848498.72535097331</v>
      </c>
      <c r="F10" s="78">
        <v>929885.67921839526</v>
      </c>
      <c r="G10" s="71">
        <v>337098.26790867234</v>
      </c>
      <c r="H10" s="27">
        <v>481345.08860406437</v>
      </c>
      <c r="I10" s="27" t="s">
        <v>13</v>
      </c>
      <c r="J10" s="27" t="s">
        <v>13</v>
      </c>
      <c r="K10" s="27">
        <v>856096.2122704013</v>
      </c>
      <c r="L10" s="27" t="s">
        <v>13</v>
      </c>
      <c r="M10" s="27" t="s">
        <v>13</v>
      </c>
      <c r="N10" s="27">
        <v>909526.94128751499</v>
      </c>
      <c r="O10" s="27">
        <v>920223.18942290137</v>
      </c>
      <c r="P10" s="27" t="s">
        <v>13</v>
      </c>
      <c r="Q10" s="27" t="s">
        <v>13</v>
      </c>
      <c r="R10" s="27">
        <v>931408.67643632914</v>
      </c>
      <c r="S10" s="27">
        <v>944411.11298953812</v>
      </c>
      <c r="T10" s="51" t="s">
        <v>13</v>
      </c>
    </row>
    <row r="11" spans="2:20" ht="14.65" thickBot="1" x14ac:dyDescent="0.5">
      <c r="B11" s="151"/>
      <c r="C11" s="149"/>
      <c r="D11" s="66" t="s">
        <v>5</v>
      </c>
      <c r="E11" s="76">
        <v>2557609.9369274308</v>
      </c>
      <c r="F11" s="79">
        <v>2802932.7355697858</v>
      </c>
      <c r="G11" s="70" t="s">
        <v>13</v>
      </c>
      <c r="H11" s="49">
        <v>1241123.892593462</v>
      </c>
      <c r="I11" s="49" t="s">
        <v>13</v>
      </c>
      <c r="J11" s="49" t="s">
        <v>13</v>
      </c>
      <c r="K11" s="49">
        <v>2570220.7904469827</v>
      </c>
      <c r="L11" s="49">
        <v>2715954.5635094903</v>
      </c>
      <c r="M11" s="49" t="s">
        <v>13</v>
      </c>
      <c r="N11" s="49" t="s">
        <v>13</v>
      </c>
      <c r="O11" s="49" t="s">
        <v>13</v>
      </c>
      <c r="P11" s="49">
        <v>2728298.3831342668</v>
      </c>
      <c r="Q11" s="49">
        <v>2744950.3310246393</v>
      </c>
      <c r="R11" s="49">
        <v>2756100.9145749123</v>
      </c>
      <c r="S11" s="49" t="s">
        <v>13</v>
      </c>
      <c r="T11" s="50" t="s">
        <v>13</v>
      </c>
    </row>
    <row r="12" spans="2:20" x14ac:dyDescent="0.45">
      <c r="B12" s="151"/>
      <c r="C12" s="136" t="s">
        <v>61</v>
      </c>
      <c r="D12" s="46" t="s">
        <v>2</v>
      </c>
      <c r="E12" s="52">
        <v>366120.17</v>
      </c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2:20" ht="14.65" thickBot="1" x14ac:dyDescent="0.5">
      <c r="B13" s="147"/>
      <c r="C13" s="149"/>
      <c r="D13" s="19" t="s">
        <v>3</v>
      </c>
      <c r="E13" s="53">
        <v>812354.27</v>
      </c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0" ht="14.65" thickBot="1" x14ac:dyDescent="0.5">
      <c r="B14" s="55"/>
      <c r="C14" s="54"/>
      <c r="D14" s="55"/>
      <c r="E14" s="20"/>
      <c r="F14" s="2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2:20" ht="14.65" thickBot="1" x14ac:dyDescent="0.5">
      <c r="B15" s="125" t="s">
        <v>1</v>
      </c>
      <c r="C15" s="126"/>
      <c r="D15" s="135"/>
      <c r="E15" s="91">
        <v>27</v>
      </c>
      <c r="F15" s="87">
        <v>29.589806783164505</v>
      </c>
      <c r="G15" s="68">
        <v>6.207331722338111</v>
      </c>
      <c r="H15" s="44">
        <v>15.479516106553239</v>
      </c>
      <c r="I15" s="44">
        <v>22.731514188163555</v>
      </c>
      <c r="J15" s="44">
        <v>26.291352630783337</v>
      </c>
      <c r="K15" s="44">
        <v>27.178985529694277</v>
      </c>
      <c r="L15" s="44">
        <v>27.75616148517221</v>
      </c>
      <c r="M15" s="44">
        <v>29.277359024802983</v>
      </c>
      <c r="N15" s="44">
        <v>29.589454311854936</v>
      </c>
      <c r="O15" s="44">
        <v>29.592262258544171</v>
      </c>
      <c r="P15" s="44">
        <v>29.104380071691033</v>
      </c>
      <c r="Q15" s="44">
        <v>29.73642600008386</v>
      </c>
      <c r="R15" s="44">
        <v>29.620947744421954</v>
      </c>
      <c r="S15" s="44">
        <v>29.85711963977883</v>
      </c>
      <c r="T15" s="45">
        <v>29.390745088152816</v>
      </c>
    </row>
    <row r="16" spans="2:20" ht="15" customHeight="1" x14ac:dyDescent="0.45">
      <c r="B16" s="129" t="s">
        <v>6</v>
      </c>
      <c r="C16" s="130"/>
      <c r="D16" s="65" t="s">
        <v>2</v>
      </c>
      <c r="E16" s="92">
        <v>12</v>
      </c>
      <c r="F16" s="88">
        <v>13.151025236962003</v>
      </c>
      <c r="G16" s="81">
        <v>2.4942556517263892</v>
      </c>
      <c r="H16" s="57">
        <v>4.5412128021456279</v>
      </c>
      <c r="I16" s="57">
        <v>9.5116536206256086</v>
      </c>
      <c r="J16" s="57">
        <v>11.62224449660609</v>
      </c>
      <c r="K16" s="57">
        <v>12.108186667877961</v>
      </c>
      <c r="L16" s="57">
        <v>12.457881823917866</v>
      </c>
      <c r="M16" s="57">
        <v>13.340602891766491</v>
      </c>
      <c r="N16" s="57">
        <v>13.375197158637954</v>
      </c>
      <c r="O16" s="57">
        <v>13.367147702868907</v>
      </c>
      <c r="P16" s="57">
        <v>13.193158837492177</v>
      </c>
      <c r="Q16" s="57">
        <v>13.288365199385225</v>
      </c>
      <c r="R16" s="57">
        <v>13.28963552371324</v>
      </c>
      <c r="S16" s="57">
        <v>13.426184399005308</v>
      </c>
      <c r="T16" s="58">
        <v>13.126490778572444</v>
      </c>
    </row>
    <row r="17" spans="2:20" x14ac:dyDescent="0.45">
      <c r="B17" s="131"/>
      <c r="C17" s="132"/>
      <c r="D17" s="31" t="s">
        <v>3</v>
      </c>
      <c r="E17" s="93">
        <v>65</v>
      </c>
      <c r="F17" s="89">
        <v>71.234720033544178</v>
      </c>
      <c r="G17" s="82">
        <v>18.286438858286658</v>
      </c>
      <c r="H17" s="26">
        <v>28.345688770466616</v>
      </c>
      <c r="I17" s="26">
        <v>52.771655067098713</v>
      </c>
      <c r="J17" s="26">
        <v>63.143616727119849</v>
      </c>
      <c r="K17" s="26">
        <v>65.531655842980172</v>
      </c>
      <c r="L17" s="26">
        <v>67.25014368087345</v>
      </c>
      <c r="M17" s="26">
        <v>71.588051693465246</v>
      </c>
      <c r="N17" s="26">
        <v>71.758056412869081</v>
      </c>
      <c r="O17" s="26">
        <v>71.718499411286857</v>
      </c>
      <c r="P17" s="26">
        <v>70.863475417060741</v>
      </c>
      <c r="Q17" s="26">
        <v>71.331342850101763</v>
      </c>
      <c r="R17" s="26">
        <v>71.337585535681384</v>
      </c>
      <c r="S17" s="26">
        <v>72.008620228082577</v>
      </c>
      <c r="T17" s="59">
        <v>70.535852210245608</v>
      </c>
    </row>
    <row r="18" spans="2:20" ht="15" customHeight="1" x14ac:dyDescent="0.45">
      <c r="B18" s="131"/>
      <c r="C18" s="132"/>
      <c r="D18" s="31" t="s">
        <v>4</v>
      </c>
      <c r="E18" s="93">
        <v>156</v>
      </c>
      <c r="F18" s="89">
        <v>170.96332808050605</v>
      </c>
      <c r="G18" s="82">
        <v>47.288513567836077</v>
      </c>
      <c r="H18" s="26">
        <v>70.698332550127191</v>
      </c>
      <c r="I18" s="26">
        <v>127.5422776219505</v>
      </c>
      <c r="J18" s="26">
        <v>151.67983728814033</v>
      </c>
      <c r="K18" s="26">
        <v>157.23726591482466</v>
      </c>
      <c r="L18" s="26">
        <v>161.23651929450656</v>
      </c>
      <c r="M18" s="26">
        <v>171.33166975037162</v>
      </c>
      <c r="N18" s="26">
        <v>171.72730359406015</v>
      </c>
      <c r="O18" s="26">
        <v>171.63524680507422</v>
      </c>
      <c r="P18" s="26">
        <v>169.64544069576252</v>
      </c>
      <c r="Q18" s="26">
        <v>170.73425865046286</v>
      </c>
      <c r="R18" s="26">
        <v>170.74878658650763</v>
      </c>
      <c r="S18" s="26">
        <v>172.31041402563991</v>
      </c>
      <c r="T18" s="59">
        <v>168.88299816447065</v>
      </c>
    </row>
    <row r="19" spans="2:20" ht="14.65" thickBot="1" x14ac:dyDescent="0.5">
      <c r="B19" s="133"/>
      <c r="C19" s="134"/>
      <c r="D19" s="66" t="s">
        <v>5</v>
      </c>
      <c r="E19" s="94">
        <v>488</v>
      </c>
      <c r="F19" s="90">
        <v>534.80835963645472</v>
      </c>
      <c r="G19" s="83">
        <v>179.27601791426838</v>
      </c>
      <c r="H19" s="60">
        <v>245.75632071675855</v>
      </c>
      <c r="I19" s="60">
        <v>407.18442418571942</v>
      </c>
      <c r="J19" s="60">
        <v>475.73139914248287</v>
      </c>
      <c r="K19" s="60">
        <v>491.51364582216399</v>
      </c>
      <c r="L19" s="60">
        <v>502.87091329468313</v>
      </c>
      <c r="M19" s="60">
        <v>531.5395954254717</v>
      </c>
      <c r="N19" s="60">
        <v>532.66313498582554</v>
      </c>
      <c r="O19" s="60">
        <v>532.401707795319</v>
      </c>
      <c r="P19" s="60">
        <v>526.75096300462428</v>
      </c>
      <c r="Q19" s="60">
        <v>529.84303934148215</v>
      </c>
      <c r="R19" s="60">
        <v>529.88429645620317</v>
      </c>
      <c r="S19" s="60">
        <v>534.31907936062146</v>
      </c>
      <c r="T19" s="61">
        <v>524.58574291521973</v>
      </c>
    </row>
    <row r="20" spans="2:20" x14ac:dyDescent="0.45">
      <c r="B20" s="129" t="s">
        <v>7</v>
      </c>
      <c r="C20" s="130"/>
      <c r="D20" s="65" t="s">
        <v>2</v>
      </c>
      <c r="E20" s="92">
        <v>848</v>
      </c>
      <c r="F20" s="88">
        <v>929.33911674531487</v>
      </c>
      <c r="G20" s="81">
        <v>298.63184498475368</v>
      </c>
      <c r="H20" s="57">
        <v>422.34502385251648</v>
      </c>
      <c r="I20" s="57">
        <v>732.16247562176056</v>
      </c>
      <c r="J20" s="57">
        <v>827.64202632603826</v>
      </c>
      <c r="K20" s="57">
        <v>853.19754039013981</v>
      </c>
      <c r="L20" s="57">
        <v>875.07353912729775</v>
      </c>
      <c r="M20" s="57">
        <v>912.80699568034981</v>
      </c>
      <c r="N20" s="57">
        <v>919.55586516379014</v>
      </c>
      <c r="O20" s="57">
        <v>952.20231268363204</v>
      </c>
      <c r="P20" s="57">
        <v>912.48359358448931</v>
      </c>
      <c r="Q20" s="57">
        <v>955.01724122951578</v>
      </c>
      <c r="R20" s="57">
        <v>967.01266710260745</v>
      </c>
      <c r="S20" s="57">
        <v>927.49757361584273</v>
      </c>
      <c r="T20" s="58">
        <v>909.77341731309275</v>
      </c>
    </row>
    <row r="21" spans="2:20" x14ac:dyDescent="0.45">
      <c r="B21" s="131"/>
      <c r="C21" s="132"/>
      <c r="D21" s="31" t="s">
        <v>3</v>
      </c>
      <c r="E21" s="93">
        <v>1544</v>
      </c>
      <c r="F21" s="89">
        <v>1692.0985804891111</v>
      </c>
      <c r="G21" s="82">
        <v>498.28468981077685</v>
      </c>
      <c r="H21" s="26">
        <v>782.96862517049124</v>
      </c>
      <c r="I21" s="26">
        <v>1275.6295238533583</v>
      </c>
      <c r="J21" s="26">
        <v>1504.2608943865134</v>
      </c>
      <c r="K21" s="26">
        <v>1554.1648603886574</v>
      </c>
      <c r="L21" s="26">
        <v>1596.8842814619538</v>
      </c>
      <c r="M21" s="26">
        <v>1659.6403928750024</v>
      </c>
      <c r="N21" s="26">
        <v>1676.8305004669296</v>
      </c>
      <c r="O21" s="26">
        <v>1695.8759643697992</v>
      </c>
      <c r="P21" s="26">
        <v>1679.5963325473469</v>
      </c>
      <c r="Q21" s="26">
        <v>1724.4476731640088</v>
      </c>
      <c r="R21" s="26">
        <v>1719.6453172934732</v>
      </c>
      <c r="S21" s="26">
        <v>1693.894115951668</v>
      </c>
      <c r="T21" s="59">
        <v>1669.9605789149691</v>
      </c>
    </row>
    <row r="22" spans="2:20" x14ac:dyDescent="0.45">
      <c r="B22" s="131"/>
      <c r="C22" s="132"/>
      <c r="D22" s="31" t="s">
        <v>4</v>
      </c>
      <c r="E22" s="93">
        <v>2476</v>
      </c>
      <c r="F22" s="89">
        <v>2713.4948738931598</v>
      </c>
      <c r="G22" s="82">
        <v>774.99278452053727</v>
      </c>
      <c r="H22" s="26">
        <v>1225.037175775931</v>
      </c>
      <c r="I22" s="26">
        <v>2073.7891279075852</v>
      </c>
      <c r="J22" s="26">
        <v>2410.7231340102467</v>
      </c>
      <c r="K22" s="26">
        <v>2491.8751717218156</v>
      </c>
      <c r="L22" s="26">
        <v>2557.0208332918446</v>
      </c>
      <c r="M22" s="26">
        <v>2659.0015961291133</v>
      </c>
      <c r="N22" s="26">
        <v>2677.556752838831</v>
      </c>
      <c r="O22" s="26">
        <v>2721.023718652345</v>
      </c>
      <c r="P22" s="26">
        <v>2681.2079374742975</v>
      </c>
      <c r="Q22" s="26">
        <v>2760.4394469593153</v>
      </c>
      <c r="R22" s="26">
        <v>2783.6723584514971</v>
      </c>
      <c r="S22" s="26">
        <v>2706.2177480725722</v>
      </c>
      <c r="T22" s="59">
        <v>2675.7240895893692</v>
      </c>
    </row>
    <row r="23" spans="2:20" ht="14.65" thickBot="1" x14ac:dyDescent="0.5">
      <c r="B23" s="133"/>
      <c r="C23" s="134"/>
      <c r="D23" s="66" t="s">
        <v>5</v>
      </c>
      <c r="E23" s="94">
        <v>5635</v>
      </c>
      <c r="F23" s="90">
        <v>6175.5022675234068</v>
      </c>
      <c r="G23" s="83">
        <v>1700.8868770604172</v>
      </c>
      <c r="H23" s="60">
        <v>2914.2312653163408</v>
      </c>
      <c r="I23" s="60">
        <v>4582.5948076478217</v>
      </c>
      <c r="J23" s="60">
        <v>5489.4490540702254</v>
      </c>
      <c r="K23" s="60">
        <v>5667.9929152442037</v>
      </c>
      <c r="L23" s="60">
        <v>5824.1021010856148</v>
      </c>
      <c r="M23" s="60">
        <v>6003.7510056718911</v>
      </c>
      <c r="N23" s="60">
        <v>5975.338802143031</v>
      </c>
      <c r="O23" s="60">
        <v>6098.8881695374694</v>
      </c>
      <c r="P23" s="60">
        <v>6153.0618590209651</v>
      </c>
      <c r="Q23" s="60">
        <v>6250.793232159137</v>
      </c>
      <c r="R23" s="60">
        <v>6450.0932522716057</v>
      </c>
      <c r="S23" s="60">
        <v>6233.0471898518072</v>
      </c>
      <c r="T23" s="61">
        <v>6046.078562353814</v>
      </c>
    </row>
    <row r="24" spans="2:20" x14ac:dyDescent="0.45">
      <c r="B24" s="129" t="s">
        <v>8</v>
      </c>
      <c r="C24" s="130"/>
      <c r="D24" s="65" t="s">
        <v>2</v>
      </c>
      <c r="E24" s="92">
        <v>3658</v>
      </c>
      <c r="F24" s="88">
        <v>4008.8708597339173</v>
      </c>
      <c r="G24" s="81">
        <v>2671.1986807310518</v>
      </c>
      <c r="H24" s="57">
        <v>2278.2465777009584</v>
      </c>
      <c r="I24" s="57">
        <v>3013.6750398219192</v>
      </c>
      <c r="J24" s="57">
        <v>3571.25989460148</v>
      </c>
      <c r="K24" s="57">
        <v>3684.2744896877798</v>
      </c>
      <c r="L24" s="57">
        <v>3766.9565052345756</v>
      </c>
      <c r="M24" s="57">
        <v>3927.3300588035568</v>
      </c>
      <c r="N24" s="57">
        <v>3954.5083692095914</v>
      </c>
      <c r="O24" s="57">
        <v>4152.2681011736158</v>
      </c>
      <c r="P24" s="57">
        <v>3834.8011474491759</v>
      </c>
      <c r="Q24" s="57">
        <v>4174.5739066982624</v>
      </c>
      <c r="R24" s="57">
        <v>4489.2950843078279</v>
      </c>
      <c r="S24" s="57">
        <v>4016.9257494087515</v>
      </c>
      <c r="T24" s="58">
        <v>4067.8349478821601</v>
      </c>
    </row>
    <row r="25" spans="2:20" x14ac:dyDescent="0.45">
      <c r="B25" s="131"/>
      <c r="C25" s="132"/>
      <c r="D25" s="31" t="s">
        <v>3</v>
      </c>
      <c r="E25" s="93">
        <v>12780</v>
      </c>
      <c r="F25" s="89">
        <v>14005.841877364534</v>
      </c>
      <c r="G25" s="71">
        <v>5185.6389922535845</v>
      </c>
      <c r="H25" s="27">
        <v>6250.769595655308</v>
      </c>
      <c r="I25" s="27">
        <v>10666.912952186969</v>
      </c>
      <c r="J25" s="27">
        <v>12473.417968415959</v>
      </c>
      <c r="K25" s="27">
        <v>12870.39122867966</v>
      </c>
      <c r="L25" s="27">
        <v>13158.733680775589</v>
      </c>
      <c r="M25" s="27">
        <v>13720.576219635106</v>
      </c>
      <c r="N25" s="27">
        <v>13750.736093641783</v>
      </c>
      <c r="O25" s="27">
        <v>14093.586406174771</v>
      </c>
      <c r="P25" s="27">
        <v>13781.13402410269</v>
      </c>
      <c r="Q25" s="27">
        <v>14179.62745929533</v>
      </c>
      <c r="R25" s="27">
        <v>14441.353431237494</v>
      </c>
      <c r="S25" s="27">
        <v>13939.450453643472</v>
      </c>
      <c r="T25" s="51">
        <v>14417.896464124578</v>
      </c>
    </row>
    <row r="26" spans="2:20" x14ac:dyDescent="0.45">
      <c r="B26" s="131"/>
      <c r="C26" s="132"/>
      <c r="D26" s="31" t="s">
        <v>4</v>
      </c>
      <c r="E26" s="93">
        <v>26067</v>
      </c>
      <c r="F26" s="89">
        <v>28567.314570990711</v>
      </c>
      <c r="G26" s="71">
        <v>13067.463874449799</v>
      </c>
      <c r="H26" s="27">
        <v>14808.254550741409</v>
      </c>
      <c r="I26" s="27">
        <v>22326.419013086092</v>
      </c>
      <c r="J26" s="27">
        <v>25497.066285186054</v>
      </c>
      <c r="K26" s="27">
        <v>26225.226081489996</v>
      </c>
      <c r="L26" s="27">
        <v>26881.778398453433</v>
      </c>
      <c r="M26" s="27">
        <v>27863.32029659953</v>
      </c>
      <c r="N26" s="27">
        <v>28013.713477971847</v>
      </c>
      <c r="O26" s="27">
        <v>28287.779099842981</v>
      </c>
      <c r="P26" s="27">
        <v>28053.296867956124</v>
      </c>
      <c r="Q26" s="27">
        <v>28183.582666627019</v>
      </c>
      <c r="R26" s="27">
        <v>28572.661105542411</v>
      </c>
      <c r="S26" s="27">
        <v>28054.774544563687</v>
      </c>
      <c r="T26" s="51">
        <v>29454.298390936685</v>
      </c>
    </row>
    <row r="27" spans="2:20" ht="14.65" thickBot="1" x14ac:dyDescent="0.5">
      <c r="B27" s="133"/>
      <c r="C27" s="134"/>
      <c r="D27" s="66" t="s">
        <v>5</v>
      </c>
      <c r="E27" s="94">
        <v>68297</v>
      </c>
      <c r="F27" s="90">
        <v>74847.964217399494</v>
      </c>
      <c r="G27" s="70">
        <v>32726.921028550576</v>
      </c>
      <c r="H27" s="49">
        <v>33527.769772938744</v>
      </c>
      <c r="I27" s="49">
        <v>57958.827411817168</v>
      </c>
      <c r="J27" s="49">
        <v>66725.614994154399</v>
      </c>
      <c r="K27" s="49">
        <v>68739.125975698043</v>
      </c>
      <c r="L27" s="49">
        <v>69970.26940913545</v>
      </c>
      <c r="M27" s="49">
        <v>73811.524943015989</v>
      </c>
      <c r="N27" s="49">
        <v>74907.000811392616</v>
      </c>
      <c r="O27" s="49">
        <v>74639.241690283132</v>
      </c>
      <c r="P27" s="49">
        <v>73285.782482873445</v>
      </c>
      <c r="Q27" s="49">
        <v>74642.04941710936</v>
      </c>
      <c r="R27" s="49">
        <v>75754.676492739789</v>
      </c>
      <c r="S27" s="49">
        <v>73973.871654647985</v>
      </c>
      <c r="T27" s="50">
        <v>77601.307343699926</v>
      </c>
    </row>
    <row r="28" spans="2:20" x14ac:dyDescent="0.45">
      <c r="B28" s="129" t="s">
        <v>9</v>
      </c>
      <c r="C28" s="130"/>
      <c r="D28" s="65" t="s">
        <v>2</v>
      </c>
      <c r="E28" s="92">
        <v>30398</v>
      </c>
      <c r="F28" s="88">
        <v>33313.738762764246</v>
      </c>
      <c r="G28" s="81">
        <v>23713.910934505577</v>
      </c>
      <c r="H28" s="57">
        <v>25765.029259131818</v>
      </c>
      <c r="I28" s="57">
        <v>28689.353623184943</v>
      </c>
      <c r="J28" s="57">
        <v>30126.175903170159</v>
      </c>
      <c r="K28" s="57">
        <v>30467.367526778206</v>
      </c>
      <c r="L28" s="57">
        <v>30693.41891905466</v>
      </c>
      <c r="M28" s="57">
        <v>31195.233233003361</v>
      </c>
      <c r="N28" s="57">
        <v>31301.048395761623</v>
      </c>
      <c r="O28" s="57">
        <v>31265.199780521609</v>
      </c>
      <c r="P28" s="57">
        <v>31226.146612667122</v>
      </c>
      <c r="Q28" s="57">
        <v>31331.755258405788</v>
      </c>
      <c r="R28" s="57">
        <v>31442.048159248781</v>
      </c>
      <c r="S28" s="57">
        <v>31338.894400215431</v>
      </c>
      <c r="T28" s="58">
        <v>31211.780394372356</v>
      </c>
    </row>
    <row r="29" spans="2:20" x14ac:dyDescent="0.45">
      <c r="B29" s="131"/>
      <c r="C29" s="132"/>
      <c r="D29" s="31" t="s">
        <v>3</v>
      </c>
      <c r="E29" s="93">
        <v>156057</v>
      </c>
      <c r="F29" s="89">
        <v>171025.79545038161</v>
      </c>
      <c r="G29" s="82">
        <v>86815.189415984467</v>
      </c>
      <c r="H29" s="26">
        <v>108063.13287208622</v>
      </c>
      <c r="I29" s="26">
        <v>138356.79169648583</v>
      </c>
      <c r="J29" s="26">
        <v>153241.12001389588</v>
      </c>
      <c r="K29" s="26">
        <v>156775.59203292991</v>
      </c>
      <c r="L29" s="26">
        <v>159117.30345132816</v>
      </c>
      <c r="M29" s="26">
        <v>164315.69792727212</v>
      </c>
      <c r="N29" s="26">
        <v>165411.85828432781</v>
      </c>
      <c r="O29" s="26">
        <v>165040.49533541643</v>
      </c>
      <c r="P29" s="26">
        <v>164635.93578739278</v>
      </c>
      <c r="Q29" s="26">
        <v>165729.95679348934</v>
      </c>
      <c r="R29" s="26">
        <v>166872.50293165442</v>
      </c>
      <c r="S29" s="26">
        <v>165803.91258612945</v>
      </c>
      <c r="T29" s="59">
        <v>164487.11326928632</v>
      </c>
    </row>
    <row r="30" spans="2:20" x14ac:dyDescent="0.45">
      <c r="B30" s="131"/>
      <c r="C30" s="132"/>
      <c r="D30" s="31" t="s">
        <v>4</v>
      </c>
      <c r="E30" s="93">
        <v>328651</v>
      </c>
      <c r="F30" s="89">
        <v>360174.79959606659</v>
      </c>
      <c r="G30" s="82">
        <v>142583.53769344927</v>
      </c>
      <c r="H30" s="26">
        <v>199681.2779859686</v>
      </c>
      <c r="I30" s="26">
        <v>281086.77812951489</v>
      </c>
      <c r="J30" s="26">
        <v>321084.13196528185</v>
      </c>
      <c r="K30" s="26">
        <v>330582.0095283938</v>
      </c>
      <c r="L30" s="26">
        <v>336874.68583770195</v>
      </c>
      <c r="M30" s="26">
        <v>350843.8767073378</v>
      </c>
      <c r="N30" s="26">
        <v>353789.49257437116</v>
      </c>
      <c r="O30" s="26">
        <v>352791.56139787805</v>
      </c>
      <c r="P30" s="26">
        <v>351704.42390367133</v>
      </c>
      <c r="Q30" s="26">
        <v>354644.29087996093</v>
      </c>
      <c r="R30" s="26">
        <v>357714.55520007975</v>
      </c>
      <c r="S30" s="26">
        <v>354843.02581400366</v>
      </c>
      <c r="T30" s="59">
        <v>351304.50616546394</v>
      </c>
    </row>
    <row r="31" spans="2:20" ht="14.65" thickBot="1" x14ac:dyDescent="0.5">
      <c r="B31" s="133"/>
      <c r="C31" s="134"/>
      <c r="D31" s="66" t="s">
        <v>5</v>
      </c>
      <c r="E31" s="94">
        <v>817126</v>
      </c>
      <c r="F31" s="90">
        <v>895503.72064815112</v>
      </c>
      <c r="G31" s="83">
        <v>330753.90480441402</v>
      </c>
      <c r="H31" s="60">
        <v>480004.86589535995</v>
      </c>
      <c r="I31" s="60">
        <v>692795.23329463217</v>
      </c>
      <c r="J31" s="60">
        <v>797346.54251456936</v>
      </c>
      <c r="K31" s="60">
        <v>822173.57327544026</v>
      </c>
      <c r="L31" s="60">
        <v>838622.35009544902</v>
      </c>
      <c r="M31" s="60">
        <v>875137.19555649022</v>
      </c>
      <c r="N31" s="60">
        <v>882836.90480780485</v>
      </c>
      <c r="O31" s="60">
        <v>880228.35696631134</v>
      </c>
      <c r="P31" s="60">
        <v>877386.62776622211</v>
      </c>
      <c r="Q31" s="60">
        <v>885071.30967207067</v>
      </c>
      <c r="R31" s="60">
        <v>893096.84445213981</v>
      </c>
      <c r="S31" s="60">
        <v>885590.79397663788</v>
      </c>
      <c r="T31" s="61">
        <v>876341.26053314121</v>
      </c>
    </row>
    <row r="32" spans="2:20" ht="14.65" thickBot="1" x14ac:dyDescent="0.5">
      <c r="B32" s="13"/>
      <c r="C32" s="13"/>
      <c r="D32" s="13"/>
      <c r="E32" s="86"/>
      <c r="F32" s="86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ht="14.65" thickBot="1" x14ac:dyDescent="0.5">
      <c r="B33" s="125" t="s">
        <v>11</v>
      </c>
      <c r="C33" s="126"/>
      <c r="D33" s="80" t="s">
        <v>55</v>
      </c>
      <c r="E33" s="96">
        <v>0.79123796117524203</v>
      </c>
      <c r="F33" s="95">
        <v>0.86713253298816406</v>
      </c>
      <c r="G33" s="84">
        <v>0.1401734069787739</v>
      </c>
      <c r="H33" s="62">
        <v>0.42392729543677382</v>
      </c>
      <c r="I33" s="62">
        <v>0.65274276259089781</v>
      </c>
      <c r="J33" s="62">
        <v>0.77018317341397391</v>
      </c>
      <c r="K33" s="62">
        <v>0.79661392538185805</v>
      </c>
      <c r="L33" s="62">
        <v>0.8138156470142498</v>
      </c>
      <c r="M33" s="62">
        <v>0.85312979553070023</v>
      </c>
      <c r="N33" s="62">
        <v>0.86119160029643316</v>
      </c>
      <c r="O33" s="62">
        <v>0.85855978535886945</v>
      </c>
      <c r="P33" s="62">
        <v>0.85542755762003164</v>
      </c>
      <c r="Q33" s="62">
        <v>0.86369971516542088</v>
      </c>
      <c r="R33" s="62">
        <v>0.87242439999215926</v>
      </c>
      <c r="S33" s="62">
        <v>0.86441435417272938</v>
      </c>
      <c r="T33" s="63">
        <v>0.85439977185098126</v>
      </c>
    </row>
  </sheetData>
  <mergeCells count="15">
    <mergeCell ref="G3:T3"/>
    <mergeCell ref="E2:T2"/>
    <mergeCell ref="B3:D4"/>
    <mergeCell ref="E4:F4"/>
    <mergeCell ref="C8:C11"/>
    <mergeCell ref="C6:C7"/>
    <mergeCell ref="B5:B13"/>
    <mergeCell ref="C12:C13"/>
    <mergeCell ref="B33:C33"/>
    <mergeCell ref="C5:D5"/>
    <mergeCell ref="B28:C31"/>
    <mergeCell ref="B24:C27"/>
    <mergeCell ref="B20:C23"/>
    <mergeCell ref="B16:C19"/>
    <mergeCell ref="B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4" max="4" width="10.1328125" bestFit="1" customWidth="1"/>
    <col min="5" max="8" width="10" bestFit="1" customWidth="1"/>
  </cols>
  <sheetData>
    <row r="1" spans="1:36" s="33" customFormat="1" ht="14.65" thickBot="1" x14ac:dyDescent="0.5"/>
    <row r="2" spans="1:36" ht="14.65" thickBot="1" x14ac:dyDescent="0.5">
      <c r="A2" s="33"/>
      <c r="B2" s="34"/>
      <c r="C2" s="34"/>
      <c r="D2" s="34"/>
      <c r="E2" s="152" t="s">
        <v>38</v>
      </c>
      <c r="F2" s="153"/>
      <c r="G2" s="153"/>
      <c r="H2" s="154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36" ht="45" customHeight="1" thickBot="1" x14ac:dyDescent="0.5">
      <c r="A3" s="33"/>
      <c r="B3" s="34"/>
      <c r="C3" s="34"/>
      <c r="D3" s="34"/>
      <c r="E3" s="98" t="s">
        <v>45</v>
      </c>
      <c r="F3" s="98" t="s">
        <v>46</v>
      </c>
      <c r="G3" s="157" t="s">
        <v>47</v>
      </c>
      <c r="H3" s="158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6" ht="39.75" thickBot="1" x14ac:dyDescent="0.5">
      <c r="A4" s="33"/>
      <c r="B4" s="34"/>
      <c r="C4" s="34"/>
      <c r="D4" s="102" t="s">
        <v>12</v>
      </c>
      <c r="E4" s="155" t="s">
        <v>39</v>
      </c>
      <c r="F4" s="156"/>
      <c r="G4" s="108" t="s">
        <v>48</v>
      </c>
      <c r="H4" s="109" t="s">
        <v>49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1:36" ht="14.65" thickTop="1" x14ac:dyDescent="0.45">
      <c r="A5" s="33"/>
      <c r="B5" s="129" t="s">
        <v>1</v>
      </c>
      <c r="C5" s="130"/>
      <c r="D5" s="159"/>
      <c r="E5" s="115">
        <v>27</v>
      </c>
      <c r="F5" s="112">
        <v>29.589806783164505</v>
      </c>
      <c r="G5" s="103">
        <v>6.207331722338111</v>
      </c>
      <c r="H5" s="100">
        <f>MAX('List of Tariffs_All'!G15:T15)</f>
        <v>29.85711963977883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x14ac:dyDescent="0.45">
      <c r="A6" s="33"/>
      <c r="B6" s="131" t="s">
        <v>6</v>
      </c>
      <c r="C6" s="132"/>
      <c r="D6" s="110" t="s">
        <v>2</v>
      </c>
      <c r="E6" s="93">
        <v>12</v>
      </c>
      <c r="F6" s="113">
        <v>13.151025236962003</v>
      </c>
      <c r="G6" s="104">
        <v>2.4942556517263892</v>
      </c>
      <c r="H6" s="101">
        <f>MAX('List of Tariffs_All'!G16:T16)</f>
        <v>13.426184399005308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x14ac:dyDescent="0.45">
      <c r="A7" s="33"/>
      <c r="B7" s="131"/>
      <c r="C7" s="132"/>
      <c r="D7" s="110" t="s">
        <v>3</v>
      </c>
      <c r="E7" s="93">
        <v>65</v>
      </c>
      <c r="F7" s="113">
        <v>71.234720033544178</v>
      </c>
      <c r="G7" s="104">
        <v>18.286438858286658</v>
      </c>
      <c r="H7" s="101">
        <f>MAX('List of Tariffs_All'!G17:T17)</f>
        <v>72.008620228082577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1:36" x14ac:dyDescent="0.45">
      <c r="A8" s="33"/>
      <c r="B8" s="131"/>
      <c r="C8" s="132"/>
      <c r="D8" s="110" t="s">
        <v>4</v>
      </c>
      <c r="E8" s="93">
        <v>156</v>
      </c>
      <c r="F8" s="113">
        <v>170.96332808050605</v>
      </c>
      <c r="G8" s="104">
        <v>47.288513567836077</v>
      </c>
      <c r="H8" s="101">
        <f>MAX('List of Tariffs_All'!G18:T18)</f>
        <v>172.31041402563991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</row>
    <row r="9" spans="1:36" x14ac:dyDescent="0.45">
      <c r="A9" s="33"/>
      <c r="B9" s="131"/>
      <c r="C9" s="132"/>
      <c r="D9" s="110" t="s">
        <v>5</v>
      </c>
      <c r="E9" s="93">
        <v>488</v>
      </c>
      <c r="F9" s="113">
        <v>534.80835963645472</v>
      </c>
      <c r="G9" s="104">
        <v>179.27601791426838</v>
      </c>
      <c r="H9" s="101">
        <f>MAX('List of Tariffs_All'!G19:T19)</f>
        <v>534.31907936062146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6" x14ac:dyDescent="0.45">
      <c r="A10" s="33"/>
      <c r="B10" s="131" t="s">
        <v>7</v>
      </c>
      <c r="C10" s="132"/>
      <c r="D10" s="110" t="s">
        <v>2</v>
      </c>
      <c r="E10" s="93">
        <v>848</v>
      </c>
      <c r="F10" s="113">
        <v>929.33911674531487</v>
      </c>
      <c r="G10" s="104">
        <v>298.63184498475368</v>
      </c>
      <c r="H10" s="101">
        <f>MAX('List of Tariffs_All'!G20:T20)</f>
        <v>967.01266710260745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</row>
    <row r="11" spans="1:36" x14ac:dyDescent="0.45">
      <c r="A11" s="33"/>
      <c r="B11" s="131"/>
      <c r="C11" s="132"/>
      <c r="D11" s="110" t="s">
        <v>3</v>
      </c>
      <c r="E11" s="93">
        <v>1544</v>
      </c>
      <c r="F11" s="113">
        <v>1692.0985804891111</v>
      </c>
      <c r="G11" s="104">
        <v>498.28468981077685</v>
      </c>
      <c r="H11" s="101">
        <f>MAX('List of Tariffs_All'!G21:T21)</f>
        <v>1724.4476731640088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</row>
    <row r="12" spans="1:36" x14ac:dyDescent="0.45">
      <c r="A12" s="33"/>
      <c r="B12" s="131"/>
      <c r="C12" s="132"/>
      <c r="D12" s="110" t="s">
        <v>4</v>
      </c>
      <c r="E12" s="93">
        <v>2476</v>
      </c>
      <c r="F12" s="113">
        <v>2713.4948738931598</v>
      </c>
      <c r="G12" s="104">
        <v>774.99278452053727</v>
      </c>
      <c r="H12" s="101">
        <f>MAX('List of Tariffs_All'!G22:T22)</f>
        <v>2783.6723584514971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:36" x14ac:dyDescent="0.45">
      <c r="A13" s="33"/>
      <c r="B13" s="131"/>
      <c r="C13" s="132"/>
      <c r="D13" s="110" t="s">
        <v>5</v>
      </c>
      <c r="E13" s="93">
        <v>5635</v>
      </c>
      <c r="F13" s="113">
        <v>6175.5022675234068</v>
      </c>
      <c r="G13" s="104">
        <v>1700.8868770604172</v>
      </c>
      <c r="H13" s="101">
        <f>MAX('List of Tariffs_All'!G23:T23)</f>
        <v>6450.0932522716057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</row>
    <row r="14" spans="1:36" x14ac:dyDescent="0.45">
      <c r="A14" s="33"/>
      <c r="B14" s="131" t="s">
        <v>8</v>
      </c>
      <c r="C14" s="132"/>
      <c r="D14" s="110" t="s">
        <v>2</v>
      </c>
      <c r="E14" s="93">
        <v>3658</v>
      </c>
      <c r="F14" s="113">
        <v>4008.8708597339173</v>
      </c>
      <c r="G14" s="104">
        <v>2671.1986807310518</v>
      </c>
      <c r="H14" s="101">
        <f>MAX('List of Tariffs_All'!G24:T24)</f>
        <v>4489.2950843078279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</row>
    <row r="15" spans="1:36" x14ac:dyDescent="0.45">
      <c r="A15" s="33"/>
      <c r="B15" s="131"/>
      <c r="C15" s="132"/>
      <c r="D15" s="110" t="s">
        <v>3</v>
      </c>
      <c r="E15" s="93">
        <v>12780</v>
      </c>
      <c r="F15" s="113">
        <v>14005.841877364534</v>
      </c>
      <c r="G15" s="105">
        <v>5185.6389922535845</v>
      </c>
      <c r="H15" s="101">
        <f>MAX('List of Tariffs_All'!G25:T25)</f>
        <v>14441.353431237494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36" x14ac:dyDescent="0.45">
      <c r="A16" s="33"/>
      <c r="B16" s="131"/>
      <c r="C16" s="132"/>
      <c r="D16" s="110" t="s">
        <v>4</v>
      </c>
      <c r="E16" s="93">
        <v>26067</v>
      </c>
      <c r="F16" s="113">
        <v>28567.314570990711</v>
      </c>
      <c r="G16" s="105">
        <v>13067.463874449799</v>
      </c>
      <c r="H16" s="101">
        <f>MAX('List of Tariffs_All'!G26:T26)</f>
        <v>29454.298390936685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</row>
    <row r="17" spans="1:36" x14ac:dyDescent="0.45">
      <c r="A17" s="33"/>
      <c r="B17" s="131"/>
      <c r="C17" s="132"/>
      <c r="D17" s="110" t="s">
        <v>5</v>
      </c>
      <c r="E17" s="93">
        <v>68297</v>
      </c>
      <c r="F17" s="113">
        <v>74847.964217399494</v>
      </c>
      <c r="G17" s="105">
        <v>32726.921028550576</v>
      </c>
      <c r="H17" s="101">
        <f>MAX('List of Tariffs_All'!G27:T27)</f>
        <v>77601.307343699926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</row>
    <row r="18" spans="1:36" x14ac:dyDescent="0.45">
      <c r="A18" s="33"/>
      <c r="B18" s="131" t="s">
        <v>9</v>
      </c>
      <c r="C18" s="132"/>
      <c r="D18" s="110" t="s">
        <v>2</v>
      </c>
      <c r="E18" s="93">
        <v>30398</v>
      </c>
      <c r="F18" s="113">
        <v>33313.738762764246</v>
      </c>
      <c r="G18" s="104">
        <v>23713.910934505577</v>
      </c>
      <c r="H18" s="101">
        <f>MAX('List of Tariffs_All'!G28:T28)</f>
        <v>31442.048159248781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</row>
    <row r="19" spans="1:36" x14ac:dyDescent="0.45">
      <c r="A19" s="33"/>
      <c r="B19" s="131"/>
      <c r="C19" s="132"/>
      <c r="D19" s="110" t="s">
        <v>3</v>
      </c>
      <c r="E19" s="93">
        <v>156057</v>
      </c>
      <c r="F19" s="113">
        <v>171025.79545038161</v>
      </c>
      <c r="G19" s="104">
        <v>86815.189415984467</v>
      </c>
      <c r="H19" s="101">
        <f>MAX('List of Tariffs_All'!G29:T29)</f>
        <v>166872.50293165442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</row>
    <row r="20" spans="1:36" x14ac:dyDescent="0.45">
      <c r="A20" s="33"/>
      <c r="B20" s="131"/>
      <c r="C20" s="132"/>
      <c r="D20" s="110" t="s">
        <v>4</v>
      </c>
      <c r="E20" s="93">
        <v>328651</v>
      </c>
      <c r="F20" s="113">
        <v>360174.79959606659</v>
      </c>
      <c r="G20" s="104">
        <v>142583.53769344927</v>
      </c>
      <c r="H20" s="101">
        <f>MAX('List of Tariffs_All'!G30:T30)</f>
        <v>357714.55520007975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</row>
    <row r="21" spans="1:36" x14ac:dyDescent="0.45">
      <c r="A21" s="33"/>
      <c r="B21" s="131"/>
      <c r="C21" s="132"/>
      <c r="D21" s="110" t="s">
        <v>5</v>
      </c>
      <c r="E21" s="93">
        <v>817126</v>
      </c>
      <c r="F21" s="113">
        <v>895503.72064815112</v>
      </c>
      <c r="G21" s="104">
        <v>330753.90480441402</v>
      </c>
      <c r="H21" s="101">
        <f>MAX('List of Tariffs_All'!G31:T31)</f>
        <v>893096.84445213981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1:36" ht="14.25" customHeight="1" thickBot="1" x14ac:dyDescent="0.5">
      <c r="A22" s="33"/>
      <c r="B22" s="133" t="s">
        <v>44</v>
      </c>
      <c r="C22" s="134"/>
      <c r="D22" s="111" t="s">
        <v>43</v>
      </c>
      <c r="E22" s="116">
        <v>675605.10871979536</v>
      </c>
      <c r="F22" s="114">
        <v>740408.31958287384</v>
      </c>
      <c r="G22" s="106">
        <v>338373.26173556503</v>
      </c>
      <c r="H22" s="107">
        <f>MAX('List of Tariffs_All'!G5:T5)</f>
        <v>772328.09850877733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</row>
    <row r="23" spans="1:36" ht="14.65" thickBot="1" x14ac:dyDescent="0.5">
      <c r="A23" s="33"/>
      <c r="B23" s="34"/>
      <c r="C23" s="34"/>
      <c r="D23" s="34"/>
      <c r="E23" s="34"/>
      <c r="F23" s="34"/>
      <c r="G23" s="34"/>
      <c r="H23" s="34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:36" ht="14.65" thickBot="1" x14ac:dyDescent="0.5">
      <c r="A24" s="33"/>
      <c r="B24" s="125" t="s">
        <v>11</v>
      </c>
      <c r="C24" s="126"/>
      <c r="D24" s="80" t="s">
        <v>55</v>
      </c>
      <c r="E24" s="85">
        <v>0.79123796117524203</v>
      </c>
      <c r="F24" s="63">
        <v>0.86713253298816406</v>
      </c>
      <c r="G24" s="84">
        <v>0.1401734069787739</v>
      </c>
      <c r="H24" s="63">
        <f>MAX('List of Tariffs_All'!G33:T33)</f>
        <v>0.87242439999215926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spans="1:36" x14ac:dyDescent="0.4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</row>
    <row r="26" spans="1:36" x14ac:dyDescent="0.4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</row>
    <row r="27" spans="1:36" x14ac:dyDescent="0.4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</row>
    <row r="28" spans="1:36" x14ac:dyDescent="0.4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</row>
    <row r="29" spans="1:36" x14ac:dyDescent="0.4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</row>
    <row r="30" spans="1:36" x14ac:dyDescent="0.4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</row>
    <row r="31" spans="1:36" x14ac:dyDescent="0.4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</row>
    <row r="32" spans="1:36" x14ac:dyDescent="0.4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2:36" x14ac:dyDescent="0.4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2:36" s="33" customFormat="1" x14ac:dyDescent="0.45"/>
    <row r="35" spans="2:36" s="33" customFormat="1" x14ac:dyDescent="0.45"/>
    <row r="36" spans="2:36" s="33" customFormat="1" x14ac:dyDescent="0.45"/>
    <row r="37" spans="2:36" s="33" customFormat="1" x14ac:dyDescent="0.45"/>
    <row r="38" spans="2:36" s="33" customFormat="1" x14ac:dyDescent="0.45"/>
    <row r="39" spans="2:36" s="33" customFormat="1" x14ac:dyDescent="0.45"/>
    <row r="40" spans="2:36" s="33" customFormat="1" x14ac:dyDescent="0.45"/>
    <row r="41" spans="2:36" s="33" customFormat="1" x14ac:dyDescent="0.45"/>
    <row r="42" spans="2:36" s="33" customFormat="1" x14ac:dyDescent="0.45"/>
    <row r="43" spans="2:36" s="33" customFormat="1" x14ac:dyDescent="0.45"/>
    <row r="44" spans="2:36" s="33" customFormat="1" x14ac:dyDescent="0.45"/>
    <row r="45" spans="2:36" s="33" customFormat="1" x14ac:dyDescent="0.45"/>
    <row r="46" spans="2:36" s="33" customFormat="1" x14ac:dyDescent="0.45"/>
  </sheetData>
  <mergeCells count="10">
    <mergeCell ref="B24:C24"/>
    <mergeCell ref="E2:H2"/>
    <mergeCell ref="E4:F4"/>
    <mergeCell ref="B22:C22"/>
    <mergeCell ref="G3:H3"/>
    <mergeCell ref="B5:D5"/>
    <mergeCell ref="B6:C9"/>
    <mergeCell ref="B10:C13"/>
    <mergeCell ref="B14:C17"/>
    <mergeCell ref="B18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workbookViewId="0">
      <pane xSplit="6" ySplit="4" topLeftCell="G5" activePane="bottomRight" state="frozen"/>
      <selection activeCell="B3" sqref="B3"/>
      <selection pane="topRight" activeCell="B3" sqref="B3"/>
      <selection pane="bottomLeft" activeCell="B3" sqref="B3"/>
      <selection pane="bottomRight" activeCell="G5" sqref="G5"/>
    </sheetView>
  </sheetViews>
  <sheetFormatPr defaultRowHeight="14.25" x14ac:dyDescent="0.45"/>
  <cols>
    <col min="2" max="2" width="12" customWidth="1"/>
    <col min="3" max="3" width="15.1328125" customWidth="1"/>
    <col min="4" max="4" width="11" bestFit="1" customWidth="1"/>
    <col min="5" max="6" width="11" customWidth="1"/>
    <col min="7" max="7" width="11.53125" bestFit="1" customWidth="1"/>
    <col min="8" max="8" width="11.53125" customWidth="1"/>
    <col min="9" max="10" width="11.53125" bestFit="1" customWidth="1"/>
  </cols>
  <sheetData>
    <row r="1" spans="1:30" ht="14.65" thickBot="1" x14ac:dyDescent="0.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14.65" thickBot="1" x14ac:dyDescent="0.5">
      <c r="A2" s="33"/>
      <c r="B2" s="34"/>
      <c r="C2" s="34"/>
      <c r="D2" s="34"/>
      <c r="E2" s="34"/>
      <c r="F2" s="34"/>
      <c r="G2" s="163" t="s">
        <v>38</v>
      </c>
      <c r="H2" s="164"/>
      <c r="I2" s="164"/>
      <c r="J2" s="165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35.25" customHeight="1" thickBot="1" x14ac:dyDescent="0.5">
      <c r="A3" s="33"/>
      <c r="B3" s="34"/>
      <c r="C3" s="34"/>
      <c r="D3" s="34"/>
      <c r="E3" s="34"/>
      <c r="F3" s="99" t="s">
        <v>12</v>
      </c>
      <c r="G3" s="98" t="s">
        <v>45</v>
      </c>
      <c r="H3" s="98" t="s">
        <v>46</v>
      </c>
      <c r="I3" s="127" t="s">
        <v>47</v>
      </c>
      <c r="J3" s="166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26.65" thickBot="1" x14ac:dyDescent="0.5">
      <c r="A4" s="33"/>
      <c r="B4" s="34"/>
      <c r="C4" s="99" t="s">
        <v>59</v>
      </c>
      <c r="D4" s="99" t="s">
        <v>56</v>
      </c>
      <c r="E4" s="99" t="s">
        <v>57</v>
      </c>
      <c r="F4" s="99" t="s">
        <v>58</v>
      </c>
      <c r="G4" s="125" t="s">
        <v>39</v>
      </c>
      <c r="H4" s="167"/>
      <c r="I4" s="56" t="s">
        <v>50</v>
      </c>
      <c r="J4" s="124" t="s">
        <v>51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1:30" ht="15" customHeight="1" thickBot="1" x14ac:dyDescent="0.5">
      <c r="A5" s="33"/>
      <c r="B5" s="150" t="s">
        <v>10</v>
      </c>
      <c r="C5" s="168" t="s">
        <v>52</v>
      </c>
      <c r="D5" s="169"/>
      <c r="E5" s="169"/>
      <c r="F5" s="170"/>
      <c r="G5" s="73">
        <v>675605.10871979536</v>
      </c>
      <c r="H5" s="73">
        <f>'List of Tariffs_All'!F5</f>
        <v>740408.31958287384</v>
      </c>
      <c r="I5" s="68">
        <f>MIN('List of Tariffs_All'!G5:T5)</f>
        <v>338373.26173556503</v>
      </c>
      <c r="J5" s="45">
        <f>MAX('List of Tariffs_All'!G5:T5)</f>
        <v>772328.09850877733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1:30" x14ac:dyDescent="0.45">
      <c r="A6" s="33"/>
      <c r="B6" s="151"/>
      <c r="C6" s="160" t="s">
        <v>62</v>
      </c>
      <c r="D6" s="117">
        <v>0</v>
      </c>
      <c r="E6" s="117">
        <v>139930.88000000018</v>
      </c>
      <c r="F6" s="118" t="s">
        <v>2</v>
      </c>
      <c r="G6" s="74">
        <v>356019.38317510253</v>
      </c>
      <c r="H6" s="74">
        <f>'List of Tariffs_All'!F6</f>
        <v>390168.32441528491</v>
      </c>
      <c r="I6" s="81">
        <f>MIN('List of Tariffs_All'!G6:T6)</f>
        <v>0</v>
      </c>
      <c r="J6" s="58">
        <f>MAX('List of Tariffs_All'!G6:T6)</f>
        <v>417047.59911164426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14.65" thickBot="1" x14ac:dyDescent="0.5">
      <c r="A7" s="33"/>
      <c r="B7" s="151"/>
      <c r="C7" s="161"/>
      <c r="D7" s="119">
        <v>139931.88000000018</v>
      </c>
      <c r="E7" s="119"/>
      <c r="F7" s="64" t="s">
        <v>3</v>
      </c>
      <c r="G7" s="76">
        <v>2557609.9369274308</v>
      </c>
      <c r="H7" s="79">
        <f>'List of Tariffs_All'!F7</f>
        <v>2802932.7355697858</v>
      </c>
      <c r="I7" s="83">
        <f>MIN('List of Tariffs_All'!G7:T7)</f>
        <v>1241123.8925934616</v>
      </c>
      <c r="J7" s="61">
        <f>MAX('List of Tariffs_All'!G7:T7)</f>
        <v>2756100.9145749123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pans="1:30" x14ac:dyDescent="0.45">
      <c r="A8" s="33"/>
      <c r="B8" s="151"/>
      <c r="C8" s="160" t="s">
        <v>63</v>
      </c>
      <c r="D8" s="117">
        <v>0</v>
      </c>
      <c r="E8" s="117">
        <v>31177.309999999979</v>
      </c>
      <c r="F8" s="118" t="s">
        <v>2</v>
      </c>
      <c r="G8" s="75">
        <v>121497.4877178532</v>
      </c>
      <c r="H8" s="74">
        <f>'List of Tariffs_All'!F8</f>
        <v>133151.37726708071</v>
      </c>
      <c r="I8" s="81">
        <f>MIN('List of Tariffs_All'!G8:T8)</f>
        <v>57290.957724544074</v>
      </c>
      <c r="J8" s="58">
        <f>MAX('List of Tariffs_All'!G8:T8)</f>
        <v>133008.00599571032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x14ac:dyDescent="0.45">
      <c r="A9" s="33"/>
      <c r="B9" s="151"/>
      <c r="C9" s="162"/>
      <c r="D9" s="17">
        <v>31178.309999999979</v>
      </c>
      <c r="E9" s="17">
        <v>83800.509999999864</v>
      </c>
      <c r="F9" s="110" t="s">
        <v>3</v>
      </c>
      <c r="G9" s="77">
        <v>431321.13616712351</v>
      </c>
      <c r="H9" s="78">
        <f>'List of Tariffs_All'!F9</f>
        <v>472692.92891408049</v>
      </c>
      <c r="I9" s="82">
        <f>MIN('List of Tariffs_All'!G9:T9)</f>
        <v>181155.43121376488</v>
      </c>
      <c r="J9" s="59">
        <f>MAX('List of Tariffs_All'!G9:T9)</f>
        <v>478063.24926519464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1:30" x14ac:dyDescent="0.45">
      <c r="A10" s="33"/>
      <c r="B10" s="151"/>
      <c r="C10" s="162"/>
      <c r="D10" s="17">
        <v>83801.509999999864</v>
      </c>
      <c r="E10" s="17">
        <v>139930.88000000018</v>
      </c>
      <c r="F10" s="110" t="s">
        <v>4</v>
      </c>
      <c r="G10" s="77">
        <v>848498.72535097331</v>
      </c>
      <c r="H10" s="78">
        <f>'List of Tariffs_All'!F10</f>
        <v>929885.67921839526</v>
      </c>
      <c r="I10" s="82">
        <f>MIN('List of Tariffs_All'!G10:T10)</f>
        <v>337098.26790867234</v>
      </c>
      <c r="J10" s="59">
        <f>MAX('List of Tariffs_All'!G10:T10)</f>
        <v>944411.11298953812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0" ht="14.65" thickBot="1" x14ac:dyDescent="0.5">
      <c r="A11" s="33"/>
      <c r="B11" s="151"/>
      <c r="C11" s="161"/>
      <c r="D11" s="119">
        <v>139931.88000000018</v>
      </c>
      <c r="E11" s="119"/>
      <c r="F11" s="64" t="s">
        <v>5</v>
      </c>
      <c r="G11" s="76">
        <v>2557609.9369274308</v>
      </c>
      <c r="H11" s="79">
        <f>'List of Tariffs_All'!F11</f>
        <v>2802932.7355697858</v>
      </c>
      <c r="I11" s="83">
        <f>MIN('List of Tariffs_All'!G11:T11)</f>
        <v>1241123.892593462</v>
      </c>
      <c r="J11" s="61">
        <f>MAX('List of Tariffs_All'!G11:T11)</f>
        <v>2756100.9145749123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 x14ac:dyDescent="0.45">
      <c r="A12" s="33"/>
      <c r="B12" s="151"/>
      <c r="C12" s="136" t="s">
        <v>64</v>
      </c>
      <c r="D12" s="120"/>
      <c r="E12" s="120" t="s">
        <v>54</v>
      </c>
      <c r="F12" s="118" t="s">
        <v>2</v>
      </c>
      <c r="G12" s="122">
        <v>366120.17</v>
      </c>
      <c r="H12" s="35"/>
      <c r="I12" s="36"/>
      <c r="J12" s="3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1:30" ht="14.65" thickBot="1" x14ac:dyDescent="0.5">
      <c r="A13" s="33"/>
      <c r="B13" s="147"/>
      <c r="C13" s="149"/>
      <c r="D13" s="121" t="s">
        <v>53</v>
      </c>
      <c r="E13" s="121"/>
      <c r="F13" s="64" t="s">
        <v>3</v>
      </c>
      <c r="G13" s="123">
        <v>812354.27</v>
      </c>
      <c r="H13" s="35"/>
      <c r="I13" s="36"/>
      <c r="J13" s="36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 x14ac:dyDescent="0.45">
      <c r="A14" s="33"/>
      <c r="B14" s="33"/>
      <c r="C14" s="33"/>
      <c r="D14" s="33"/>
      <c r="E14" s="33"/>
      <c r="F14" s="33"/>
      <c r="G14" s="37"/>
      <c r="H14" s="37"/>
      <c r="I14" s="37"/>
      <c r="J14" s="37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 x14ac:dyDescent="0.4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x14ac:dyDescent="0.4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</row>
    <row r="17" spans="1:30" x14ac:dyDescent="0.4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1:30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</row>
    <row r="19" spans="1:30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</row>
    <row r="20" spans="1:30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pans="1:30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pans="1:30" x14ac:dyDescent="0.4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pans="1:30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pans="1:30" x14ac:dyDescent="0.4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</row>
    <row r="25" spans="1:30" x14ac:dyDescent="0.4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1:30" x14ac:dyDescent="0.4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1:30" x14ac:dyDescent="0.4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  <row r="28" spans="1:30" x14ac:dyDescent="0.4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</row>
    <row r="29" spans="1:30" x14ac:dyDescent="0.4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1:30" x14ac:dyDescent="0.4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31" spans="1:30" x14ac:dyDescent="0.4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</row>
    <row r="32" spans="1:30" x14ac:dyDescent="0.4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1:30" x14ac:dyDescent="0.4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</row>
    <row r="34" spans="1:30" x14ac:dyDescent="0.4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</row>
    <row r="35" spans="1:30" s="33" customFormat="1" x14ac:dyDescent="0.45"/>
    <row r="36" spans="1:30" s="33" customFormat="1" x14ac:dyDescent="0.45"/>
    <row r="37" spans="1:30" s="33" customFormat="1" x14ac:dyDescent="0.45"/>
    <row r="38" spans="1:30" s="33" customFormat="1" x14ac:dyDescent="0.45"/>
    <row r="39" spans="1:30" s="33" customFormat="1" x14ac:dyDescent="0.45"/>
    <row r="40" spans="1:30" s="33" customFormat="1" x14ac:dyDescent="0.45"/>
    <row r="41" spans="1:30" s="33" customFormat="1" x14ac:dyDescent="0.45"/>
    <row r="42" spans="1:30" s="33" customFormat="1" x14ac:dyDescent="0.45"/>
    <row r="43" spans="1:30" s="33" customFormat="1" x14ac:dyDescent="0.45"/>
    <row r="44" spans="1:30" s="33" customFormat="1" x14ac:dyDescent="0.45"/>
    <row r="45" spans="1:30" s="33" customFormat="1" x14ac:dyDescent="0.45"/>
    <row r="46" spans="1:30" s="33" customFormat="1" x14ac:dyDescent="0.45"/>
    <row r="47" spans="1:30" s="33" customFormat="1" x14ac:dyDescent="0.45"/>
    <row r="48" spans="1:30" s="33" customFormat="1" x14ac:dyDescent="0.45"/>
    <row r="49" s="33" customFormat="1" x14ac:dyDescent="0.45"/>
    <row r="50" s="33" customFormat="1" x14ac:dyDescent="0.45"/>
    <row r="51" s="33" customFormat="1" x14ac:dyDescent="0.45"/>
    <row r="52" s="33" customFormat="1" x14ac:dyDescent="0.45"/>
  </sheetData>
  <mergeCells count="8">
    <mergeCell ref="B5:B13"/>
    <mergeCell ref="C6:C7"/>
    <mergeCell ref="C8:C11"/>
    <mergeCell ref="C12:C13"/>
    <mergeCell ref="G2:J2"/>
    <mergeCell ref="I3:J3"/>
    <mergeCell ref="G4:H4"/>
    <mergeCell ref="C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</cols>
  <sheetData>
    <row r="3" spans="2:5" x14ac:dyDescent="0.45">
      <c r="E3" s="14" t="s">
        <v>45</v>
      </c>
    </row>
    <row r="4" spans="2:5" ht="44.1" customHeight="1" x14ac:dyDescent="0.45">
      <c r="B4" s="177" t="s">
        <v>67</v>
      </c>
      <c r="C4" s="178"/>
      <c r="D4" s="31" t="s">
        <v>12</v>
      </c>
      <c r="E4" s="21" t="s">
        <v>39</v>
      </c>
    </row>
    <row r="5" spans="2:5" x14ac:dyDescent="0.45">
      <c r="B5" s="132" t="s">
        <v>10</v>
      </c>
      <c r="C5" s="132"/>
      <c r="D5" s="16" t="s">
        <v>52</v>
      </c>
      <c r="E5" s="28">
        <f>'List of Tariffs_All'!E5</f>
        <v>675605.10871979536</v>
      </c>
    </row>
    <row r="6" spans="2:5" x14ac:dyDescent="0.45">
      <c r="B6" s="40"/>
      <c r="C6" s="41"/>
      <c r="D6" s="40"/>
    </row>
    <row r="7" spans="2:5" x14ac:dyDescent="0.45">
      <c r="B7" s="131" t="s">
        <v>1</v>
      </c>
      <c r="C7" s="179"/>
      <c r="D7" s="132"/>
      <c r="E7" s="25">
        <f>'List of Tariffs_All'!E15</f>
        <v>27</v>
      </c>
    </row>
    <row r="8" spans="2:5" ht="15" customHeight="1" x14ac:dyDescent="0.45">
      <c r="B8" s="171" t="s">
        <v>6</v>
      </c>
      <c r="C8" s="172"/>
      <c r="D8" s="18" t="s">
        <v>2</v>
      </c>
      <c r="E8" s="25">
        <f>'List of Tariffs_All'!E16</f>
        <v>12</v>
      </c>
    </row>
    <row r="9" spans="2:5" x14ac:dyDescent="0.45">
      <c r="B9" s="173"/>
      <c r="C9" s="174"/>
      <c r="D9" s="18" t="s">
        <v>3</v>
      </c>
      <c r="E9" s="25">
        <f>'List of Tariffs_All'!E17</f>
        <v>65</v>
      </c>
    </row>
    <row r="10" spans="2:5" ht="15" customHeight="1" x14ac:dyDescent="0.45">
      <c r="B10" s="173"/>
      <c r="C10" s="174"/>
      <c r="D10" s="18" t="s">
        <v>4</v>
      </c>
      <c r="E10" s="25">
        <f>'List of Tariffs_All'!E18</f>
        <v>156</v>
      </c>
    </row>
    <row r="11" spans="2:5" x14ac:dyDescent="0.45">
      <c r="B11" s="175"/>
      <c r="C11" s="176"/>
      <c r="D11" s="18" t="s">
        <v>5</v>
      </c>
      <c r="E11" s="25">
        <f>'List of Tariffs_All'!E19</f>
        <v>488</v>
      </c>
    </row>
    <row r="12" spans="2:5" x14ac:dyDescent="0.45">
      <c r="B12" s="171" t="s">
        <v>7</v>
      </c>
      <c r="C12" s="172"/>
      <c r="D12" s="18" t="s">
        <v>2</v>
      </c>
      <c r="E12" s="25">
        <f>'List of Tariffs_All'!E20</f>
        <v>848</v>
      </c>
    </row>
    <row r="13" spans="2:5" x14ac:dyDescent="0.45">
      <c r="B13" s="173"/>
      <c r="C13" s="174"/>
      <c r="D13" s="18" t="s">
        <v>3</v>
      </c>
      <c r="E13" s="25">
        <f>'List of Tariffs_All'!E21</f>
        <v>1544</v>
      </c>
    </row>
    <row r="14" spans="2:5" x14ac:dyDescent="0.45">
      <c r="B14" s="173"/>
      <c r="C14" s="174"/>
      <c r="D14" s="18" t="s">
        <v>4</v>
      </c>
      <c r="E14" s="25">
        <f>'List of Tariffs_All'!E22</f>
        <v>2476</v>
      </c>
    </row>
    <row r="15" spans="2:5" x14ac:dyDescent="0.45">
      <c r="B15" s="175"/>
      <c r="C15" s="176"/>
      <c r="D15" s="18" t="s">
        <v>5</v>
      </c>
      <c r="E15" s="25">
        <f>'List of Tariffs_All'!E23</f>
        <v>5635</v>
      </c>
    </row>
    <row r="16" spans="2:5" x14ac:dyDescent="0.45">
      <c r="B16" s="171" t="s">
        <v>8</v>
      </c>
      <c r="C16" s="172"/>
      <c r="D16" s="18" t="s">
        <v>2</v>
      </c>
      <c r="E16" s="25">
        <f>'List of Tariffs_All'!E24</f>
        <v>3658</v>
      </c>
    </row>
    <row r="17" spans="2:5" x14ac:dyDescent="0.45">
      <c r="B17" s="173"/>
      <c r="C17" s="174"/>
      <c r="D17" s="18" t="s">
        <v>3</v>
      </c>
      <c r="E17" s="25">
        <f>'List of Tariffs_All'!E25</f>
        <v>12780</v>
      </c>
    </row>
    <row r="18" spans="2:5" x14ac:dyDescent="0.45">
      <c r="B18" s="173"/>
      <c r="C18" s="174"/>
      <c r="D18" s="18" t="s">
        <v>4</v>
      </c>
      <c r="E18" s="25">
        <f>'List of Tariffs_All'!E26</f>
        <v>26067</v>
      </c>
    </row>
    <row r="19" spans="2:5" x14ac:dyDescent="0.45">
      <c r="B19" s="175"/>
      <c r="C19" s="176"/>
      <c r="D19" s="18" t="s">
        <v>5</v>
      </c>
      <c r="E19" s="25">
        <f>'List of Tariffs_All'!E27</f>
        <v>68297</v>
      </c>
    </row>
    <row r="20" spans="2:5" x14ac:dyDescent="0.45">
      <c r="B20" s="171" t="s">
        <v>9</v>
      </c>
      <c r="C20" s="172"/>
      <c r="D20" s="18" t="s">
        <v>2</v>
      </c>
      <c r="E20" s="25">
        <f>'List of Tariffs_All'!E28</f>
        <v>30398</v>
      </c>
    </row>
    <row r="21" spans="2:5" x14ac:dyDescent="0.45">
      <c r="B21" s="173"/>
      <c r="C21" s="174"/>
      <c r="D21" s="18" t="s">
        <v>3</v>
      </c>
      <c r="E21" s="25">
        <f>'List of Tariffs_All'!E29</f>
        <v>156057</v>
      </c>
    </row>
    <row r="22" spans="2:5" x14ac:dyDescent="0.45">
      <c r="B22" s="173"/>
      <c r="C22" s="174"/>
      <c r="D22" s="18" t="s">
        <v>4</v>
      </c>
      <c r="E22" s="25">
        <f>'List of Tariffs_All'!E30</f>
        <v>328651</v>
      </c>
    </row>
    <row r="23" spans="2:5" x14ac:dyDescent="0.45">
      <c r="B23" s="175"/>
      <c r="C23" s="176"/>
      <c r="D23" s="18" t="s">
        <v>5</v>
      </c>
      <c r="E23" s="25">
        <f>'List of Tariffs_All'!E31</f>
        <v>817126</v>
      </c>
    </row>
    <row r="24" spans="2:5" x14ac:dyDescent="0.45">
      <c r="E24" s="13"/>
    </row>
    <row r="25" spans="2:5" x14ac:dyDescent="0.45">
      <c r="B25" s="132" t="s">
        <v>11</v>
      </c>
      <c r="C25" s="132"/>
      <c r="D25" s="18" t="s">
        <v>55</v>
      </c>
      <c r="E25" s="22">
        <f>'List of Tariffs_All'!E33</f>
        <v>0.79123796117524203</v>
      </c>
    </row>
  </sheetData>
  <mergeCells count="8">
    <mergeCell ref="B16:C19"/>
    <mergeCell ref="B20:C23"/>
    <mergeCell ref="B25:C25"/>
    <mergeCell ref="B5:C5"/>
    <mergeCell ref="B4:C4"/>
    <mergeCell ref="B7:D7"/>
    <mergeCell ref="B8:C11"/>
    <mergeCell ref="B12:C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</cols>
  <sheetData>
    <row r="3" spans="2:5" x14ac:dyDescent="0.45">
      <c r="E3" s="14" t="s">
        <v>45</v>
      </c>
    </row>
    <row r="4" spans="2:5" ht="44.1" customHeight="1" x14ac:dyDescent="0.45">
      <c r="B4" s="177" t="s">
        <v>68</v>
      </c>
      <c r="C4" s="178"/>
      <c r="D4" s="31" t="s">
        <v>12</v>
      </c>
      <c r="E4" s="21" t="s">
        <v>39</v>
      </c>
    </row>
    <row r="5" spans="2:5" ht="14.45" customHeight="1" x14ac:dyDescent="0.45">
      <c r="B5" s="132" t="s">
        <v>10</v>
      </c>
      <c r="C5" s="180" t="s">
        <v>62</v>
      </c>
      <c r="D5" s="18" t="s">
        <v>2</v>
      </c>
      <c r="E5" s="28">
        <f>'List of Tariffs_All'!E6</f>
        <v>356019.38317510253</v>
      </c>
    </row>
    <row r="6" spans="2:5" ht="14.45" customHeight="1" x14ac:dyDescent="0.45">
      <c r="B6" s="132"/>
      <c r="C6" s="181"/>
      <c r="D6" s="18" t="s">
        <v>3</v>
      </c>
      <c r="E6" s="28">
        <f>'List of Tariffs_All'!E7</f>
        <v>2557609.9369274308</v>
      </c>
    </row>
    <row r="7" spans="2:5" x14ac:dyDescent="0.45">
      <c r="B7" s="40"/>
      <c r="C7" s="41"/>
      <c r="D7" s="40"/>
    </row>
    <row r="8" spans="2:5" x14ac:dyDescent="0.45">
      <c r="B8" s="131" t="s">
        <v>1</v>
      </c>
      <c r="C8" s="179"/>
      <c r="D8" s="132"/>
      <c r="E8" s="25">
        <f>'List of Tariffs_All'!E15</f>
        <v>27</v>
      </c>
    </row>
    <row r="9" spans="2:5" ht="15" customHeight="1" x14ac:dyDescent="0.45">
      <c r="B9" s="171" t="s">
        <v>6</v>
      </c>
      <c r="C9" s="172"/>
      <c r="D9" s="18" t="s">
        <v>2</v>
      </c>
      <c r="E9" s="25">
        <f>'List of Tariffs_All'!E16</f>
        <v>12</v>
      </c>
    </row>
    <row r="10" spans="2:5" x14ac:dyDescent="0.45">
      <c r="B10" s="173"/>
      <c r="C10" s="174"/>
      <c r="D10" s="18" t="s">
        <v>3</v>
      </c>
      <c r="E10" s="25">
        <f>'List of Tariffs_All'!E17</f>
        <v>65</v>
      </c>
    </row>
    <row r="11" spans="2:5" ht="15" customHeight="1" x14ac:dyDescent="0.45">
      <c r="B11" s="173"/>
      <c r="C11" s="174"/>
      <c r="D11" s="18" t="s">
        <v>4</v>
      </c>
      <c r="E11" s="25">
        <f>'List of Tariffs_All'!E18</f>
        <v>156</v>
      </c>
    </row>
    <row r="12" spans="2:5" x14ac:dyDescent="0.45">
      <c r="B12" s="175"/>
      <c r="C12" s="176"/>
      <c r="D12" s="18" t="s">
        <v>5</v>
      </c>
      <c r="E12" s="25">
        <f>'List of Tariffs_All'!E19</f>
        <v>488</v>
      </c>
    </row>
    <row r="13" spans="2:5" x14ac:dyDescent="0.45">
      <c r="B13" s="171" t="s">
        <v>7</v>
      </c>
      <c r="C13" s="172"/>
      <c r="D13" s="18" t="s">
        <v>2</v>
      </c>
      <c r="E13" s="25">
        <f>'List of Tariffs_All'!E20</f>
        <v>848</v>
      </c>
    </row>
    <row r="14" spans="2:5" x14ac:dyDescent="0.45">
      <c r="B14" s="173"/>
      <c r="C14" s="174"/>
      <c r="D14" s="18" t="s">
        <v>3</v>
      </c>
      <c r="E14" s="25">
        <f>'List of Tariffs_All'!E21</f>
        <v>1544</v>
      </c>
    </row>
    <row r="15" spans="2:5" x14ac:dyDescent="0.45">
      <c r="B15" s="173"/>
      <c r="C15" s="174"/>
      <c r="D15" s="18" t="s">
        <v>4</v>
      </c>
      <c r="E15" s="25">
        <f>'List of Tariffs_All'!E22</f>
        <v>2476</v>
      </c>
    </row>
    <row r="16" spans="2:5" x14ac:dyDescent="0.45">
      <c r="B16" s="175"/>
      <c r="C16" s="176"/>
      <c r="D16" s="18" t="s">
        <v>5</v>
      </c>
      <c r="E16" s="25">
        <f>'List of Tariffs_All'!E23</f>
        <v>5635</v>
      </c>
    </row>
    <row r="17" spans="2:5" x14ac:dyDescent="0.45">
      <c r="B17" s="171" t="s">
        <v>8</v>
      </c>
      <c r="C17" s="172"/>
      <c r="D17" s="18" t="s">
        <v>2</v>
      </c>
      <c r="E17" s="25">
        <f>'List of Tariffs_All'!E24</f>
        <v>3658</v>
      </c>
    </row>
    <row r="18" spans="2:5" x14ac:dyDescent="0.45">
      <c r="B18" s="173"/>
      <c r="C18" s="174"/>
      <c r="D18" s="18" t="s">
        <v>3</v>
      </c>
      <c r="E18" s="25">
        <f>'List of Tariffs_All'!E25</f>
        <v>12780</v>
      </c>
    </row>
    <row r="19" spans="2:5" x14ac:dyDescent="0.45">
      <c r="B19" s="173"/>
      <c r="C19" s="174"/>
      <c r="D19" s="18" t="s">
        <v>4</v>
      </c>
      <c r="E19" s="25">
        <f>'List of Tariffs_All'!E26</f>
        <v>26067</v>
      </c>
    </row>
    <row r="20" spans="2:5" x14ac:dyDescent="0.45">
      <c r="B20" s="175"/>
      <c r="C20" s="176"/>
      <c r="D20" s="18" t="s">
        <v>5</v>
      </c>
      <c r="E20" s="25">
        <f>'List of Tariffs_All'!E27</f>
        <v>68297</v>
      </c>
    </row>
    <row r="21" spans="2:5" x14ac:dyDescent="0.45">
      <c r="B21" s="171" t="s">
        <v>9</v>
      </c>
      <c r="C21" s="172"/>
      <c r="D21" s="18" t="s">
        <v>2</v>
      </c>
      <c r="E21" s="25">
        <f>'List of Tariffs_All'!E28</f>
        <v>30398</v>
      </c>
    </row>
    <row r="22" spans="2:5" x14ac:dyDescent="0.45">
      <c r="B22" s="173"/>
      <c r="C22" s="174"/>
      <c r="D22" s="18" t="s">
        <v>3</v>
      </c>
      <c r="E22" s="25">
        <f>'List of Tariffs_All'!E29</f>
        <v>156057</v>
      </c>
    </row>
    <row r="23" spans="2:5" x14ac:dyDescent="0.45">
      <c r="B23" s="173"/>
      <c r="C23" s="174"/>
      <c r="D23" s="18" t="s">
        <v>4</v>
      </c>
      <c r="E23" s="25">
        <f>'List of Tariffs_All'!E30</f>
        <v>328651</v>
      </c>
    </row>
    <row r="24" spans="2:5" x14ac:dyDescent="0.45">
      <c r="B24" s="175"/>
      <c r="C24" s="176"/>
      <c r="D24" s="18" t="s">
        <v>5</v>
      </c>
      <c r="E24" s="25">
        <f>'List of Tariffs_All'!E31</f>
        <v>817126</v>
      </c>
    </row>
    <row r="25" spans="2:5" x14ac:dyDescent="0.45">
      <c r="E25" s="13"/>
    </row>
    <row r="26" spans="2:5" x14ac:dyDescent="0.45">
      <c r="B26" s="132" t="s">
        <v>11</v>
      </c>
      <c r="C26" s="132"/>
      <c r="D26" s="18" t="s">
        <v>55</v>
      </c>
      <c r="E26" s="22">
        <f>'List of Tariffs_All'!E33</f>
        <v>0.79123796117524203</v>
      </c>
    </row>
  </sheetData>
  <mergeCells count="9">
    <mergeCell ref="B21:C24"/>
    <mergeCell ref="B26:C26"/>
    <mergeCell ref="B5:B6"/>
    <mergeCell ref="C5:C6"/>
    <mergeCell ref="B4:C4"/>
    <mergeCell ref="B8:D8"/>
    <mergeCell ref="B9:C12"/>
    <mergeCell ref="B13:C16"/>
    <mergeCell ref="B17:C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8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</cols>
  <sheetData>
    <row r="3" spans="2:5" x14ac:dyDescent="0.45">
      <c r="E3" s="14" t="s">
        <v>45</v>
      </c>
    </row>
    <row r="4" spans="2:5" ht="44.1" customHeight="1" x14ac:dyDescent="0.45">
      <c r="B4" s="177" t="s">
        <v>70</v>
      </c>
      <c r="C4" s="178"/>
      <c r="D4" s="31" t="s">
        <v>12</v>
      </c>
      <c r="E4" s="21" t="s">
        <v>39</v>
      </c>
    </row>
    <row r="5" spans="2:5" ht="14.45" customHeight="1" x14ac:dyDescent="0.45">
      <c r="B5" s="132" t="s">
        <v>10</v>
      </c>
      <c r="C5" s="180" t="s">
        <v>69</v>
      </c>
      <c r="D5" s="18" t="s">
        <v>2</v>
      </c>
      <c r="E5" s="27">
        <f>'List of Tariffs_All'!E8</f>
        <v>121497.4877178532</v>
      </c>
    </row>
    <row r="6" spans="2:5" ht="14.45" customHeight="1" x14ac:dyDescent="0.45">
      <c r="B6" s="132"/>
      <c r="C6" s="182"/>
      <c r="D6" s="18" t="s">
        <v>3</v>
      </c>
      <c r="E6" s="27">
        <f>'List of Tariffs_All'!E9</f>
        <v>431321.13616712351</v>
      </c>
    </row>
    <row r="7" spans="2:5" ht="14.45" customHeight="1" x14ac:dyDescent="0.45">
      <c r="B7" s="132"/>
      <c r="C7" s="182"/>
      <c r="D7" s="18" t="s">
        <v>4</v>
      </c>
      <c r="E7" s="27">
        <f>'List of Tariffs_All'!E10</f>
        <v>848498.72535097331</v>
      </c>
    </row>
    <row r="8" spans="2:5" ht="14.45" customHeight="1" x14ac:dyDescent="0.45">
      <c r="B8" s="132"/>
      <c r="C8" s="182"/>
      <c r="D8" s="23" t="s">
        <v>5</v>
      </c>
      <c r="E8" s="27">
        <f>'List of Tariffs_All'!E11</f>
        <v>2557609.9369274308</v>
      </c>
    </row>
    <row r="9" spans="2:5" x14ac:dyDescent="0.45">
      <c r="B9" s="40"/>
      <c r="C9" s="41"/>
      <c r="D9" s="40"/>
    </row>
    <row r="10" spans="2:5" x14ac:dyDescent="0.45">
      <c r="B10" s="131" t="s">
        <v>1</v>
      </c>
      <c r="C10" s="179"/>
      <c r="D10" s="132"/>
      <c r="E10" s="25">
        <f>'List of Tariffs_All'!E15</f>
        <v>27</v>
      </c>
    </row>
    <row r="11" spans="2:5" ht="15" customHeight="1" x14ac:dyDescent="0.45">
      <c r="B11" s="171" t="s">
        <v>6</v>
      </c>
      <c r="C11" s="172"/>
      <c r="D11" s="18" t="s">
        <v>2</v>
      </c>
      <c r="E11" s="25">
        <f>'List of Tariffs_All'!E16</f>
        <v>12</v>
      </c>
    </row>
    <row r="12" spans="2:5" x14ac:dyDescent="0.45">
      <c r="B12" s="173"/>
      <c r="C12" s="174"/>
      <c r="D12" s="18" t="s">
        <v>3</v>
      </c>
      <c r="E12" s="25">
        <f>'List of Tariffs_All'!E17</f>
        <v>65</v>
      </c>
    </row>
    <row r="13" spans="2:5" ht="15" customHeight="1" x14ac:dyDescent="0.45">
      <c r="B13" s="173"/>
      <c r="C13" s="174"/>
      <c r="D13" s="18" t="s">
        <v>4</v>
      </c>
      <c r="E13" s="25">
        <f>'List of Tariffs_All'!E18</f>
        <v>156</v>
      </c>
    </row>
    <row r="14" spans="2:5" x14ac:dyDescent="0.45">
      <c r="B14" s="175"/>
      <c r="C14" s="176"/>
      <c r="D14" s="18" t="s">
        <v>5</v>
      </c>
      <c r="E14" s="25">
        <f>'List of Tariffs_All'!E19</f>
        <v>488</v>
      </c>
    </row>
    <row r="15" spans="2:5" x14ac:dyDescent="0.45">
      <c r="B15" s="171" t="s">
        <v>7</v>
      </c>
      <c r="C15" s="172"/>
      <c r="D15" s="18" t="s">
        <v>2</v>
      </c>
      <c r="E15" s="25">
        <f>'List of Tariffs_All'!E20</f>
        <v>848</v>
      </c>
    </row>
    <row r="16" spans="2:5" x14ac:dyDescent="0.45">
      <c r="B16" s="173"/>
      <c r="C16" s="174"/>
      <c r="D16" s="18" t="s">
        <v>3</v>
      </c>
      <c r="E16" s="25">
        <f>'List of Tariffs_All'!E21</f>
        <v>1544</v>
      </c>
    </row>
    <row r="17" spans="2:5" x14ac:dyDescent="0.45">
      <c r="B17" s="173"/>
      <c r="C17" s="174"/>
      <c r="D17" s="18" t="s">
        <v>4</v>
      </c>
      <c r="E17" s="25">
        <f>'List of Tariffs_All'!E22</f>
        <v>2476</v>
      </c>
    </row>
    <row r="18" spans="2:5" x14ac:dyDescent="0.45">
      <c r="B18" s="175"/>
      <c r="C18" s="176"/>
      <c r="D18" s="18" t="s">
        <v>5</v>
      </c>
      <c r="E18" s="25">
        <f>'List of Tariffs_All'!E23</f>
        <v>5635</v>
      </c>
    </row>
    <row r="19" spans="2:5" x14ac:dyDescent="0.45">
      <c r="B19" s="171" t="s">
        <v>8</v>
      </c>
      <c r="C19" s="172"/>
      <c r="D19" s="18" t="s">
        <v>2</v>
      </c>
      <c r="E19" s="25">
        <f>'List of Tariffs_All'!E24</f>
        <v>3658</v>
      </c>
    </row>
    <row r="20" spans="2:5" x14ac:dyDescent="0.45">
      <c r="B20" s="173"/>
      <c r="C20" s="174"/>
      <c r="D20" s="18" t="s">
        <v>3</v>
      </c>
      <c r="E20" s="25">
        <f>'List of Tariffs_All'!E25</f>
        <v>12780</v>
      </c>
    </row>
    <row r="21" spans="2:5" x14ac:dyDescent="0.45">
      <c r="B21" s="173"/>
      <c r="C21" s="174"/>
      <c r="D21" s="18" t="s">
        <v>4</v>
      </c>
      <c r="E21" s="25">
        <f>'List of Tariffs_All'!E26</f>
        <v>26067</v>
      </c>
    </row>
    <row r="22" spans="2:5" x14ac:dyDescent="0.45">
      <c r="B22" s="175"/>
      <c r="C22" s="176"/>
      <c r="D22" s="18" t="s">
        <v>5</v>
      </c>
      <c r="E22" s="25">
        <f>'List of Tariffs_All'!E27</f>
        <v>68297</v>
      </c>
    </row>
    <row r="23" spans="2:5" x14ac:dyDescent="0.45">
      <c r="B23" s="171" t="s">
        <v>9</v>
      </c>
      <c r="C23" s="172"/>
      <c r="D23" s="18" t="s">
        <v>2</v>
      </c>
      <c r="E23" s="25">
        <f>'List of Tariffs_All'!E28</f>
        <v>30398</v>
      </c>
    </row>
    <row r="24" spans="2:5" x14ac:dyDescent="0.45">
      <c r="B24" s="173"/>
      <c r="C24" s="174"/>
      <c r="D24" s="18" t="s">
        <v>3</v>
      </c>
      <c r="E24" s="25">
        <f>'List of Tariffs_All'!E29</f>
        <v>156057</v>
      </c>
    </row>
    <row r="25" spans="2:5" x14ac:dyDescent="0.45">
      <c r="B25" s="173"/>
      <c r="C25" s="174"/>
      <c r="D25" s="18" t="s">
        <v>4</v>
      </c>
      <c r="E25" s="25">
        <f>'List of Tariffs_All'!E30</f>
        <v>328651</v>
      </c>
    </row>
    <row r="26" spans="2:5" x14ac:dyDescent="0.45">
      <c r="B26" s="175"/>
      <c r="C26" s="176"/>
      <c r="D26" s="18" t="s">
        <v>5</v>
      </c>
      <c r="E26" s="25">
        <f>'List of Tariffs_All'!E31</f>
        <v>817126</v>
      </c>
    </row>
    <row r="27" spans="2:5" x14ac:dyDescent="0.45">
      <c r="E27" s="13"/>
    </row>
    <row r="28" spans="2:5" x14ac:dyDescent="0.45">
      <c r="B28" s="132" t="s">
        <v>11</v>
      </c>
      <c r="C28" s="132"/>
      <c r="D28" s="18" t="s">
        <v>55</v>
      </c>
      <c r="E28" s="22">
        <f>'List of Tariffs_All'!E33</f>
        <v>0.79123796117524203</v>
      </c>
    </row>
  </sheetData>
  <mergeCells count="9">
    <mergeCell ref="B23:C26"/>
    <mergeCell ref="B28:C28"/>
    <mergeCell ref="C5:C8"/>
    <mergeCell ref="B5:B8"/>
    <mergeCell ref="B4:C4"/>
    <mergeCell ref="B10:D10"/>
    <mergeCell ref="B11:C14"/>
    <mergeCell ref="B15:C18"/>
    <mergeCell ref="B19:C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</cols>
  <sheetData>
    <row r="3" spans="2:5" x14ac:dyDescent="0.45">
      <c r="E3" s="14" t="s">
        <v>46</v>
      </c>
    </row>
    <row r="4" spans="2:5" ht="44.1" customHeight="1" x14ac:dyDescent="0.45">
      <c r="B4" s="177" t="s">
        <v>71</v>
      </c>
      <c r="C4" s="178"/>
      <c r="D4" s="31" t="s">
        <v>12</v>
      </c>
      <c r="E4" s="21" t="s">
        <v>39</v>
      </c>
    </row>
    <row r="5" spans="2:5" x14ac:dyDescent="0.45">
      <c r="B5" s="183" t="s">
        <v>10</v>
      </c>
      <c r="C5" s="179"/>
      <c r="D5" s="16" t="s">
        <v>52</v>
      </c>
      <c r="E5" s="28">
        <f>'List of Tariffs_All'!F5</f>
        <v>740408.31958287384</v>
      </c>
    </row>
    <row r="6" spans="2:5" x14ac:dyDescent="0.45">
      <c r="B6" s="40"/>
      <c r="C6" s="41"/>
      <c r="D6" s="40"/>
    </row>
    <row r="7" spans="2:5" x14ac:dyDescent="0.45">
      <c r="B7" s="131" t="s">
        <v>1</v>
      </c>
      <c r="C7" s="179"/>
      <c r="D7" s="132"/>
      <c r="E7" s="26">
        <f>'List of Tariffs_All'!F15</f>
        <v>29.589806783164505</v>
      </c>
    </row>
    <row r="8" spans="2:5" ht="15" customHeight="1" x14ac:dyDescent="0.45">
      <c r="B8" s="171" t="s">
        <v>6</v>
      </c>
      <c r="C8" s="172"/>
      <c r="D8" s="18" t="s">
        <v>2</v>
      </c>
      <c r="E8" s="26">
        <f>'List of Tariffs_All'!F16</f>
        <v>13.151025236962003</v>
      </c>
    </row>
    <row r="9" spans="2:5" x14ac:dyDescent="0.45">
      <c r="B9" s="173"/>
      <c r="C9" s="174"/>
      <c r="D9" s="18" t="s">
        <v>3</v>
      </c>
      <c r="E9" s="26">
        <f>'List of Tariffs_All'!F17</f>
        <v>71.234720033544178</v>
      </c>
    </row>
    <row r="10" spans="2:5" ht="15" customHeight="1" x14ac:dyDescent="0.45">
      <c r="B10" s="173"/>
      <c r="C10" s="174"/>
      <c r="D10" s="18" t="s">
        <v>4</v>
      </c>
      <c r="E10" s="26">
        <f>'List of Tariffs_All'!F18</f>
        <v>170.96332808050605</v>
      </c>
    </row>
    <row r="11" spans="2:5" x14ac:dyDescent="0.45">
      <c r="B11" s="175"/>
      <c r="C11" s="176"/>
      <c r="D11" s="18" t="s">
        <v>5</v>
      </c>
      <c r="E11" s="26">
        <f>'List of Tariffs_All'!F19</f>
        <v>534.80835963645472</v>
      </c>
    </row>
    <row r="12" spans="2:5" x14ac:dyDescent="0.45">
      <c r="B12" s="171" t="s">
        <v>7</v>
      </c>
      <c r="C12" s="172"/>
      <c r="D12" s="18" t="s">
        <v>2</v>
      </c>
      <c r="E12" s="26">
        <f>'List of Tariffs_All'!F20</f>
        <v>929.33911674531487</v>
      </c>
    </row>
    <row r="13" spans="2:5" x14ac:dyDescent="0.45">
      <c r="B13" s="173"/>
      <c r="C13" s="174"/>
      <c r="D13" s="18" t="s">
        <v>3</v>
      </c>
      <c r="E13" s="26">
        <f>'List of Tariffs_All'!F21</f>
        <v>1692.0985804891111</v>
      </c>
    </row>
    <row r="14" spans="2:5" x14ac:dyDescent="0.45">
      <c r="B14" s="173"/>
      <c r="C14" s="174"/>
      <c r="D14" s="18" t="s">
        <v>4</v>
      </c>
      <c r="E14" s="26">
        <f>'List of Tariffs_All'!F22</f>
        <v>2713.4948738931598</v>
      </c>
    </row>
    <row r="15" spans="2:5" x14ac:dyDescent="0.45">
      <c r="B15" s="175"/>
      <c r="C15" s="176"/>
      <c r="D15" s="18" t="s">
        <v>5</v>
      </c>
      <c r="E15" s="26">
        <f>'List of Tariffs_All'!F23</f>
        <v>6175.5022675234068</v>
      </c>
    </row>
    <row r="16" spans="2:5" x14ac:dyDescent="0.45">
      <c r="B16" s="171" t="s">
        <v>8</v>
      </c>
      <c r="C16" s="172"/>
      <c r="D16" s="18" t="s">
        <v>2</v>
      </c>
      <c r="E16" s="26">
        <f>'List of Tariffs_All'!F24</f>
        <v>4008.8708597339173</v>
      </c>
    </row>
    <row r="17" spans="2:5" x14ac:dyDescent="0.45">
      <c r="B17" s="173"/>
      <c r="C17" s="174"/>
      <c r="D17" s="18" t="s">
        <v>3</v>
      </c>
      <c r="E17" s="26">
        <f>'List of Tariffs_All'!F25</f>
        <v>14005.841877364534</v>
      </c>
    </row>
    <row r="18" spans="2:5" x14ac:dyDescent="0.45">
      <c r="B18" s="173"/>
      <c r="C18" s="174"/>
      <c r="D18" s="18" t="s">
        <v>4</v>
      </c>
      <c r="E18" s="26">
        <f>'List of Tariffs_All'!F26</f>
        <v>28567.314570990711</v>
      </c>
    </row>
    <row r="19" spans="2:5" x14ac:dyDescent="0.45">
      <c r="B19" s="175"/>
      <c r="C19" s="176"/>
      <c r="D19" s="18" t="s">
        <v>5</v>
      </c>
      <c r="E19" s="26">
        <f>'List of Tariffs_All'!F27</f>
        <v>74847.964217399494</v>
      </c>
    </row>
    <row r="20" spans="2:5" x14ac:dyDescent="0.45">
      <c r="B20" s="171" t="s">
        <v>9</v>
      </c>
      <c r="C20" s="172"/>
      <c r="D20" s="18" t="s">
        <v>2</v>
      </c>
      <c r="E20" s="26">
        <f>'List of Tariffs_All'!F28</f>
        <v>33313.738762764246</v>
      </c>
    </row>
    <row r="21" spans="2:5" x14ac:dyDescent="0.45">
      <c r="B21" s="173"/>
      <c r="C21" s="174"/>
      <c r="D21" s="18" t="s">
        <v>3</v>
      </c>
      <c r="E21" s="26">
        <f>'List of Tariffs_All'!F29</f>
        <v>171025.79545038161</v>
      </c>
    </row>
    <row r="22" spans="2:5" x14ac:dyDescent="0.45">
      <c r="B22" s="173"/>
      <c r="C22" s="174"/>
      <c r="D22" s="18" t="s">
        <v>4</v>
      </c>
      <c r="E22" s="26">
        <f>'List of Tariffs_All'!F30</f>
        <v>360174.79959606659</v>
      </c>
    </row>
    <row r="23" spans="2:5" x14ac:dyDescent="0.45">
      <c r="B23" s="175"/>
      <c r="C23" s="176"/>
      <c r="D23" s="18" t="s">
        <v>5</v>
      </c>
      <c r="E23" s="26">
        <f>'List of Tariffs_All'!F31</f>
        <v>895503.72064815112</v>
      </c>
    </row>
    <row r="24" spans="2:5" x14ac:dyDescent="0.45">
      <c r="E24" s="13"/>
    </row>
    <row r="25" spans="2:5" x14ac:dyDescent="0.45">
      <c r="B25" s="132" t="s">
        <v>11</v>
      </c>
      <c r="C25" s="132"/>
      <c r="D25" s="18" t="s">
        <v>55</v>
      </c>
      <c r="E25" s="22">
        <f>'List of Tariffs_All'!F33</f>
        <v>0.86713253298816406</v>
      </c>
    </row>
  </sheetData>
  <mergeCells count="8">
    <mergeCell ref="B20:C23"/>
    <mergeCell ref="B25:C25"/>
    <mergeCell ref="B4:C4"/>
    <mergeCell ref="B5:C5"/>
    <mergeCell ref="B7:D7"/>
    <mergeCell ref="B8:C11"/>
    <mergeCell ref="B12:C15"/>
    <mergeCell ref="B16:C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showGridLines="0" zoomScaleNormal="100" workbookViewId="0">
      <pane xSplit="4" ySplit="4" topLeftCell="E5" activePane="bottomRight" state="frozen"/>
      <selection activeCell="B3" sqref="B3"/>
      <selection pane="topRight" activeCell="B3" sqref="B3"/>
      <selection pane="bottomLeft" activeCell="B3" sqref="B3"/>
      <selection pane="bottomRight" activeCell="E5" sqref="E5"/>
    </sheetView>
  </sheetViews>
  <sheetFormatPr defaultRowHeight="14.25" x14ac:dyDescent="0.45"/>
  <cols>
    <col min="1" max="1" width="4" customWidth="1"/>
    <col min="2" max="2" width="12.46484375" customWidth="1"/>
    <col min="3" max="3" width="17.1328125" customWidth="1"/>
    <col min="4" max="4" width="17.86328125" customWidth="1"/>
  </cols>
  <sheetData>
    <row r="3" spans="2:5" x14ac:dyDescent="0.45">
      <c r="E3" s="14" t="s">
        <v>46</v>
      </c>
    </row>
    <row r="4" spans="2:5" ht="44.1" customHeight="1" x14ac:dyDescent="0.45">
      <c r="B4" s="177" t="s">
        <v>72</v>
      </c>
      <c r="C4" s="178"/>
      <c r="D4" s="31" t="s">
        <v>12</v>
      </c>
      <c r="E4" s="21" t="s">
        <v>39</v>
      </c>
    </row>
    <row r="5" spans="2:5" ht="14.45" customHeight="1" x14ac:dyDescent="0.45">
      <c r="B5" s="132" t="s">
        <v>10</v>
      </c>
      <c r="C5" s="180" t="s">
        <v>62</v>
      </c>
      <c r="D5" s="18" t="s">
        <v>2</v>
      </c>
      <c r="E5" s="28">
        <f>'List of Tariffs_All'!F6</f>
        <v>390168.32441528491</v>
      </c>
    </row>
    <row r="6" spans="2:5" ht="14.45" customHeight="1" x14ac:dyDescent="0.45">
      <c r="B6" s="132"/>
      <c r="C6" s="181"/>
      <c r="D6" s="18" t="s">
        <v>3</v>
      </c>
      <c r="E6" s="28">
        <f>'List of Tariffs_All'!F7</f>
        <v>2802932.7355697858</v>
      </c>
    </row>
    <row r="7" spans="2:5" x14ac:dyDescent="0.45">
      <c r="B7" s="40"/>
      <c r="C7" s="41"/>
      <c r="D7" s="40"/>
    </row>
    <row r="8" spans="2:5" x14ac:dyDescent="0.45">
      <c r="B8" s="131" t="s">
        <v>1</v>
      </c>
      <c r="C8" s="179"/>
      <c r="D8" s="132"/>
      <c r="E8" s="26">
        <f>'List of Tariffs_All'!F15</f>
        <v>29.589806783164505</v>
      </c>
    </row>
    <row r="9" spans="2:5" ht="15" customHeight="1" x14ac:dyDescent="0.45">
      <c r="B9" s="171" t="s">
        <v>6</v>
      </c>
      <c r="C9" s="172"/>
      <c r="D9" s="18" t="s">
        <v>2</v>
      </c>
      <c r="E9" s="26">
        <f>'List of Tariffs_All'!F16</f>
        <v>13.151025236962003</v>
      </c>
    </row>
    <row r="10" spans="2:5" x14ac:dyDescent="0.45">
      <c r="B10" s="173"/>
      <c r="C10" s="174"/>
      <c r="D10" s="18" t="s">
        <v>3</v>
      </c>
      <c r="E10" s="26">
        <f>'List of Tariffs_All'!F17</f>
        <v>71.234720033544178</v>
      </c>
    </row>
    <row r="11" spans="2:5" ht="15" customHeight="1" x14ac:dyDescent="0.45">
      <c r="B11" s="173"/>
      <c r="C11" s="174"/>
      <c r="D11" s="18" t="s">
        <v>4</v>
      </c>
      <c r="E11" s="26">
        <f>'List of Tariffs_All'!F18</f>
        <v>170.96332808050605</v>
      </c>
    </row>
    <row r="12" spans="2:5" x14ac:dyDescent="0.45">
      <c r="B12" s="175"/>
      <c r="C12" s="176"/>
      <c r="D12" s="18" t="s">
        <v>5</v>
      </c>
      <c r="E12" s="26">
        <f>'List of Tariffs_All'!F19</f>
        <v>534.80835963645472</v>
      </c>
    </row>
    <row r="13" spans="2:5" x14ac:dyDescent="0.45">
      <c r="B13" s="171" t="s">
        <v>7</v>
      </c>
      <c r="C13" s="172"/>
      <c r="D13" s="18" t="s">
        <v>2</v>
      </c>
      <c r="E13" s="26">
        <f>'List of Tariffs_All'!F20</f>
        <v>929.33911674531487</v>
      </c>
    </row>
    <row r="14" spans="2:5" x14ac:dyDescent="0.45">
      <c r="B14" s="173"/>
      <c r="C14" s="174"/>
      <c r="D14" s="18" t="s">
        <v>3</v>
      </c>
      <c r="E14" s="26">
        <f>'List of Tariffs_All'!F21</f>
        <v>1692.0985804891111</v>
      </c>
    </row>
    <row r="15" spans="2:5" x14ac:dyDescent="0.45">
      <c r="B15" s="173"/>
      <c r="C15" s="174"/>
      <c r="D15" s="18" t="s">
        <v>4</v>
      </c>
      <c r="E15" s="26">
        <f>'List of Tariffs_All'!F22</f>
        <v>2713.4948738931598</v>
      </c>
    </row>
    <row r="16" spans="2:5" x14ac:dyDescent="0.45">
      <c r="B16" s="175"/>
      <c r="C16" s="176"/>
      <c r="D16" s="18" t="s">
        <v>5</v>
      </c>
      <c r="E16" s="26">
        <f>'List of Tariffs_All'!F23</f>
        <v>6175.5022675234068</v>
      </c>
    </row>
    <row r="17" spans="2:5" x14ac:dyDescent="0.45">
      <c r="B17" s="171" t="s">
        <v>8</v>
      </c>
      <c r="C17" s="172"/>
      <c r="D17" s="18" t="s">
        <v>2</v>
      </c>
      <c r="E17" s="26">
        <f>'List of Tariffs_All'!F24</f>
        <v>4008.8708597339173</v>
      </c>
    </row>
    <row r="18" spans="2:5" x14ac:dyDescent="0.45">
      <c r="B18" s="173"/>
      <c r="C18" s="174"/>
      <c r="D18" s="18" t="s">
        <v>3</v>
      </c>
      <c r="E18" s="26">
        <f>'List of Tariffs_All'!F25</f>
        <v>14005.841877364534</v>
      </c>
    </row>
    <row r="19" spans="2:5" x14ac:dyDescent="0.45">
      <c r="B19" s="173"/>
      <c r="C19" s="174"/>
      <c r="D19" s="18" t="s">
        <v>4</v>
      </c>
      <c r="E19" s="26">
        <f>'List of Tariffs_All'!F26</f>
        <v>28567.314570990711</v>
      </c>
    </row>
    <row r="20" spans="2:5" x14ac:dyDescent="0.45">
      <c r="B20" s="175"/>
      <c r="C20" s="176"/>
      <c r="D20" s="18" t="s">
        <v>5</v>
      </c>
      <c r="E20" s="26">
        <f>'List of Tariffs_All'!F27</f>
        <v>74847.964217399494</v>
      </c>
    </row>
    <row r="21" spans="2:5" x14ac:dyDescent="0.45">
      <c r="B21" s="171" t="s">
        <v>9</v>
      </c>
      <c r="C21" s="172"/>
      <c r="D21" s="18" t="s">
        <v>2</v>
      </c>
      <c r="E21" s="26">
        <f>'List of Tariffs_All'!F28</f>
        <v>33313.738762764246</v>
      </c>
    </row>
    <row r="22" spans="2:5" x14ac:dyDescent="0.45">
      <c r="B22" s="173"/>
      <c r="C22" s="174"/>
      <c r="D22" s="18" t="s">
        <v>3</v>
      </c>
      <c r="E22" s="26">
        <f>'List of Tariffs_All'!F29</f>
        <v>171025.79545038161</v>
      </c>
    </row>
    <row r="23" spans="2:5" x14ac:dyDescent="0.45">
      <c r="B23" s="173"/>
      <c r="C23" s="174"/>
      <c r="D23" s="18" t="s">
        <v>4</v>
      </c>
      <c r="E23" s="26">
        <f>'List of Tariffs_All'!F30</f>
        <v>360174.79959606659</v>
      </c>
    </row>
    <row r="24" spans="2:5" x14ac:dyDescent="0.45">
      <c r="B24" s="175"/>
      <c r="C24" s="176"/>
      <c r="D24" s="18" t="s">
        <v>5</v>
      </c>
      <c r="E24" s="26">
        <f>'List of Tariffs_All'!F31</f>
        <v>895503.72064815112</v>
      </c>
    </row>
    <row r="25" spans="2:5" x14ac:dyDescent="0.45">
      <c r="E25" s="13"/>
    </row>
    <row r="26" spans="2:5" x14ac:dyDescent="0.45">
      <c r="B26" s="132" t="s">
        <v>11</v>
      </c>
      <c r="C26" s="132"/>
      <c r="D26" s="18" t="s">
        <v>55</v>
      </c>
      <c r="E26" s="22">
        <f>'List of Tariffs_All'!F33</f>
        <v>0.86713253298816406</v>
      </c>
    </row>
  </sheetData>
  <mergeCells count="9">
    <mergeCell ref="B17:C20"/>
    <mergeCell ref="B21:C24"/>
    <mergeCell ref="B26:C26"/>
    <mergeCell ref="B4:C4"/>
    <mergeCell ref="B5:B6"/>
    <mergeCell ref="C5:C6"/>
    <mergeCell ref="B8:D8"/>
    <mergeCell ref="B9:C12"/>
    <mergeCell ref="B13:C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ble_x0020_Start_x0020_Date xmlns="631298fc-6a88-4548-b7d9-3b164918c4a3" xsi:nil="true"/>
    <_Status xmlns="http://schemas.microsoft.com/sharepoint/v3/fields">Draft</_Status>
    <Applicable_x0020_Duration xmlns="eecedeb9-13b3-4e62-b003-046c92e1668a">-</Applicable_x0020_Duration>
    <Classification xmlns="631298fc-6a88-4548-b7d9-3b164918c4a3">Unclassified</Classification>
    <Organisation xmlns="eecedeb9-13b3-4e62-b003-046c92e1668a">Choose an Organisation</Organisation>
    <Descriptor xmlns="eecedeb9-13b3-4e62-b003-046c92e166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nalysis" ma:contentTypeID="0x0101004C9F495A7355574383679A0A27B291210066E449D668032F48A1F56115FC042FF7" ma:contentTypeVersion="12" ma:contentTypeDescription="This is used to create spreadsheets" ma:contentTypeScope="" ma:versionID="4e22a32efef777fb761a81a4edb4290f">
  <xsd:schema xmlns:xsd="http://www.w3.org/2001/XMLSchema" xmlns:xs="http://www.w3.org/2001/XMLSchema" xmlns:p="http://schemas.microsoft.com/office/2006/metadata/properties" xmlns:ns2="631298fc-6a88-4548-b7d9-3b164918c4a3" xmlns:ns3="eecedeb9-13b3-4e62-b003-046c92e1668a" xmlns:ns4="http://schemas.microsoft.com/sharepoint/v3/fields" targetNamespace="http://schemas.microsoft.com/office/2006/metadata/properties" ma:root="true" ma:fieldsID="d0b2daa20cdb4dc585785fae3bcf41c3" ns2:_="" ns3:_="" ns4:_="">
    <xsd:import namespace="631298fc-6a88-4548-b7d9-3b164918c4a3"/>
    <xsd:import namespace="eecedeb9-13b3-4e62-b003-046c92e1668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Applicable_x0020_Start_x0020_Date" minOccurs="0"/>
                <xsd:element ref="ns3:Applicable_x0020_Duration" minOccurs="0"/>
                <xsd:element ref="ns3:Organisation" minOccurs="0"/>
                <xsd:element ref="ns4:_Status" minOccurs="0"/>
                <xsd:element ref="ns2:Classification" minOccurs="0"/>
                <xsd:element ref="ns3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8" nillable="true" ma:displayName="Applicable Start Date" ma:description="The Starting Date for the work - format is DD/MM/YYYY" ma:format="DateOnly" ma:internalName="Applicable_x0020_Start_x0020_Date">
      <xsd:simpleType>
        <xsd:restriction base="dms:DateTime"/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deb9-13b3-4e62-b003-046c92e1668a" elementFormDefault="qualified">
    <xsd:import namespace="http://schemas.microsoft.com/office/2006/documentManagement/types"/>
    <xsd:import namespace="http://schemas.microsoft.com/office/infopath/2007/PartnerControls"/>
    <xsd:element name="Applicable_x0020_Duration" ma:index="9" nillable="true" ma:displayName="Applicable Duration" ma:default="-" ma:description="For how long is this document applicable, from the Applicable Start Date?" ma:format="Dropdown" ma:internalName="Applicable_x0020_Duration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Organisation" ma:index="10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CC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ca9306fc-8436-45f0-b931-e34f519be3a3" ContentTypeId="0x0101004C9F495A7355574383679A0A27B29121" PreviousValue="true"/>
</file>

<file path=customXml/itemProps1.xml><?xml version="1.0" encoding="utf-8"?>
<ds:datastoreItem xmlns:ds="http://schemas.openxmlformats.org/officeDocument/2006/customXml" ds:itemID="{142EFF01-0123-4A28-9122-815B54CF97F0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24DD560-9BF7-4A41-9DAC-7B5CB486DD8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1298fc-6a88-4548-b7d9-3b164918c4a3"/>
    <ds:schemaRef ds:uri="http://purl.org/dc/terms/"/>
    <ds:schemaRef ds:uri="http://schemas.openxmlformats.org/package/2006/metadata/core-properties"/>
    <ds:schemaRef ds:uri="http://schemas.microsoft.com/sharepoint/v3/fields"/>
    <ds:schemaRef ds:uri="http://schemas.microsoft.com/office/2006/documentManagement/types"/>
    <ds:schemaRef ds:uri="eecedeb9-13b3-4e62-b003-046c92e1668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5086A2-AAF1-4A57-81EB-F80D00F8AA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A630DD-E094-40C2-93E5-EE19EF26E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eecedeb9-13b3-4e62-b003-046c92e1668a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92CA27D-2522-4E32-963C-39A974AFDF3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Explanation</vt:lpstr>
      <vt:lpstr>List of Tariffs_All</vt:lpstr>
      <vt:lpstr>Flooring_IA</vt:lpstr>
      <vt:lpstr>Banding_IA</vt:lpstr>
      <vt:lpstr>Original</vt:lpstr>
      <vt:lpstr>WACM1</vt:lpstr>
      <vt:lpstr>WACM2</vt:lpstr>
      <vt:lpstr>WACM3</vt:lpstr>
      <vt:lpstr>WACM4</vt:lpstr>
      <vt:lpstr>WACM5</vt:lpstr>
      <vt:lpstr>WACM6</vt:lpstr>
      <vt:lpstr>WACM7</vt:lpstr>
      <vt:lpstr>WACM8</vt:lpstr>
      <vt:lpstr>WACM9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CMP343 Minded-to Appendix 1</dc:title>
  <dc:creator>Horn (ESO), Eleanor</dc:creator>
  <cp:lastModifiedBy>Marion Quinn</cp:lastModifiedBy>
  <dcterms:created xsi:type="dcterms:W3CDTF">2020-10-27T09:24:59Z</dcterms:created>
  <dcterms:modified xsi:type="dcterms:W3CDTF">2021-05-10T14:03:31Z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0x0101004C9F495A7355574383679A0A27B291210066E449D668032F48A1F56115FC042FF7</vt:lpwstr>
  </property>
  <property fmtid="{D5CDD505-2E9C-101B-9397-08002B2CF9AE}" pid="3" name="BJSCc5a055b0-1bed-4579_x">
    <vt:lpwstr/>
  </property>
  <property fmtid="{D5CDD505-2E9C-101B-9397-08002B2CF9AE}" pid="4" name="BJSCdd9eba61-d6b9-469b_x">
    <vt:lpwstr/>
  </property>
  <property fmtid="{D5CDD505-2E9C-101B-9397-08002B2CF9AE}" pid="5" name="BJSCSummaryMarking">
    <vt:lpwstr>This item has no classification</vt:lpwstr>
  </property>
  <property fmtid="{D5CDD505-2E9C-101B-9397-08002B2CF9AE}" pid="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7" name="Order">
    <vt:r8>10437100</vt:r8>
  </property>
  <property fmtid="{D5CDD505-2E9C-101B-9397-08002B2CF9AE}" pid="8" name="docIndexRef">
    <vt:lpwstr>5fce0c7f-11b9-4f35-8184-8ea7c195d1f9</vt:lpwstr>
  </property>
  <property fmtid="{D5CDD505-2E9C-101B-9397-08002B2CF9AE}" pid="9" name="bjSaver">
    <vt:lpwstr>TVo/Hsn6gJtZJc254ngPP/4dQ/fNHcFB</vt:lpwstr>
  </property>
  <property fmtid="{D5CDD505-2E9C-101B-9397-08002B2CF9AE}" pid="10" name="bjDocumentSecurityLabel">
    <vt:lpwstr>This item has no classification</vt:lpwstr>
  </property>
  <property fmtid="{D5CDD505-2E9C-101B-9397-08002B2CF9AE}" pid="11" name="bjClsUserRVM">
    <vt:lpwstr>[]</vt:lpwstr>
  </property>
</Properties>
</file>