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aileyc\Desktop\Con Doc Embargo Docs\"/>
    </mc:Choice>
  </mc:AlternateContent>
  <xr:revisionPtr revIDLastSave="0" documentId="8_{70ED1CF0-AF66-4D7C-9AAF-561F70403A00}" xr6:coauthVersionLast="45" xr6:coauthVersionMax="45" xr10:uidLastSave="{00000000-0000-0000-0000-000000000000}"/>
  <bookViews>
    <workbookView xWindow="-120" yWindow="-120" windowWidth="29040" windowHeight="15840" xr2:uid="{00000000-000D-0000-FFFF-FFFF00000000}"/>
  </bookViews>
  <sheets>
    <sheet name="Cover" sheetId="6" r:id="rId1"/>
    <sheet name="Version Control" sheetId="7" r:id="rId2"/>
    <sheet name="Inputs" sheetId="1" r:id="rId3"/>
    <sheet name="Calculations" sheetId="2" r:id="rId4"/>
    <sheet name="OUTPUTS &gt;&gt;&gt;" sheetId="5" r:id="rId5"/>
    <sheet name="Annual Thresholds" sheetId="3" r:id="rId6"/>
    <sheet name="Monthly Thresholds" sheetId="4" r:id="rId7"/>
  </sheets>
  <definedNames>
    <definedName name="paymemts">Inputs!$F$6:$AC$6</definedName>
    <definedName name="revenue">Inputs!$F$5:$AC$5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9" i="2" l="1"/>
  <c r="F56" i="2"/>
  <c r="F40" i="2"/>
  <c r="F26" i="2"/>
  <c r="F7" i="2"/>
  <c r="I103" i="2" l="1"/>
  <c r="F88" i="2" l="1"/>
  <c r="E22" i="1" l="1"/>
  <c r="F13" i="2"/>
  <c r="G13" i="2" s="1"/>
  <c r="H13" i="2" s="1"/>
  <c r="I13" i="2" s="1"/>
  <c r="J13" i="2" s="1"/>
  <c r="K13" i="2" s="1"/>
  <c r="L13" i="2" s="1"/>
  <c r="M13" i="2" s="1"/>
  <c r="N13" i="2" s="1"/>
  <c r="O13" i="2" s="1"/>
  <c r="P13" i="2" s="1"/>
  <c r="Q13" i="2" s="1"/>
  <c r="R13" i="2" s="1"/>
  <c r="S13" i="2" s="1"/>
  <c r="T13" i="2" s="1"/>
  <c r="U13" i="2" s="1"/>
  <c r="V13" i="2" s="1"/>
  <c r="W13" i="2" s="1"/>
  <c r="X13" i="2" s="1"/>
  <c r="Y13" i="2" s="1"/>
  <c r="Z13" i="2" s="1"/>
  <c r="AA13" i="2" s="1"/>
  <c r="AB13" i="2" s="1"/>
  <c r="AC13" i="2" s="1"/>
  <c r="F14" i="2"/>
  <c r="G14" i="2" s="1"/>
  <c r="H14" i="2" s="1"/>
  <c r="I14" i="2" s="1"/>
  <c r="J14" i="2" s="1"/>
  <c r="K14" i="2" s="1"/>
  <c r="L14" i="2" s="1"/>
  <c r="M14" i="2" s="1"/>
  <c r="N14" i="2" s="1"/>
  <c r="O14" i="2" s="1"/>
  <c r="P14" i="2" s="1"/>
  <c r="Q14" i="2" s="1"/>
  <c r="R14" i="2" s="1"/>
  <c r="S14" i="2" s="1"/>
  <c r="T14" i="2" s="1"/>
  <c r="U14" i="2" s="1"/>
  <c r="V14" i="2" s="1"/>
  <c r="W14" i="2" s="1"/>
  <c r="X14" i="2" s="1"/>
  <c r="Y14" i="2" s="1"/>
  <c r="Z14" i="2" s="1"/>
  <c r="AA14" i="2" s="1"/>
  <c r="AB14" i="2" s="1"/>
  <c r="AC14" i="2" s="1"/>
  <c r="F15" i="2"/>
  <c r="G15" i="2" s="1"/>
  <c r="H15" i="2" s="1"/>
  <c r="I15" i="2" s="1"/>
  <c r="J15" i="2" s="1"/>
  <c r="K15" i="2" s="1"/>
  <c r="L15" i="2" s="1"/>
  <c r="M15" i="2" s="1"/>
  <c r="N15" i="2" s="1"/>
  <c r="O15" i="2" s="1"/>
  <c r="P15" i="2" s="1"/>
  <c r="Q15" i="2" s="1"/>
  <c r="R15" i="2" s="1"/>
  <c r="S15" i="2" s="1"/>
  <c r="T15" i="2" s="1"/>
  <c r="U15" i="2" s="1"/>
  <c r="V15" i="2" s="1"/>
  <c r="W15" i="2" s="1"/>
  <c r="X15" i="2" s="1"/>
  <c r="Y15" i="2" s="1"/>
  <c r="Z15" i="2" s="1"/>
  <c r="AA15" i="2" s="1"/>
  <c r="AB15" i="2" s="1"/>
  <c r="AC15" i="2" s="1"/>
  <c r="F16" i="2"/>
  <c r="G16" i="2" s="1"/>
  <c r="H16" i="2" s="1"/>
  <c r="I16" i="2" s="1"/>
  <c r="J16" i="2" s="1"/>
  <c r="K16" i="2" s="1"/>
  <c r="L16" i="2" s="1"/>
  <c r="M16" i="2" s="1"/>
  <c r="N16" i="2" s="1"/>
  <c r="O16" i="2" s="1"/>
  <c r="P16" i="2" s="1"/>
  <c r="Q16" i="2" s="1"/>
  <c r="R16" i="2" s="1"/>
  <c r="S16" i="2" s="1"/>
  <c r="T16" i="2" s="1"/>
  <c r="U16" i="2" s="1"/>
  <c r="V16" i="2" s="1"/>
  <c r="W16" i="2" s="1"/>
  <c r="X16" i="2" s="1"/>
  <c r="Y16" i="2" s="1"/>
  <c r="Z16" i="2" s="1"/>
  <c r="AA16" i="2" s="1"/>
  <c r="AB16" i="2" s="1"/>
  <c r="AC16" i="2" s="1"/>
  <c r="F17" i="2"/>
  <c r="G17" i="2" s="1"/>
  <c r="H17" i="2" s="1"/>
  <c r="I17" i="2" s="1"/>
  <c r="J17" i="2" s="1"/>
  <c r="K17" i="2" s="1"/>
  <c r="L17" i="2" s="1"/>
  <c r="M17" i="2" s="1"/>
  <c r="N17" i="2" s="1"/>
  <c r="O17" i="2" s="1"/>
  <c r="P17" i="2" s="1"/>
  <c r="Q17" i="2" s="1"/>
  <c r="R17" i="2" s="1"/>
  <c r="S17" i="2" s="1"/>
  <c r="T17" i="2" s="1"/>
  <c r="U17" i="2" s="1"/>
  <c r="V17" i="2" s="1"/>
  <c r="W17" i="2" s="1"/>
  <c r="X17" i="2" s="1"/>
  <c r="Y17" i="2" s="1"/>
  <c r="Z17" i="2" s="1"/>
  <c r="AA17" i="2" s="1"/>
  <c r="AB17" i="2" s="1"/>
  <c r="AC17" i="2" s="1"/>
  <c r="F18" i="2"/>
  <c r="G18" i="2" s="1"/>
  <c r="H18" i="2" s="1"/>
  <c r="I18" i="2" s="1"/>
  <c r="J18" i="2" s="1"/>
  <c r="K18" i="2" s="1"/>
  <c r="L18" i="2" s="1"/>
  <c r="M18" i="2" s="1"/>
  <c r="N18" i="2" s="1"/>
  <c r="O18" i="2" s="1"/>
  <c r="P18" i="2" s="1"/>
  <c r="Q18" i="2" s="1"/>
  <c r="R18" i="2" s="1"/>
  <c r="S18" i="2" s="1"/>
  <c r="T18" i="2" s="1"/>
  <c r="U18" i="2" s="1"/>
  <c r="V18" i="2" s="1"/>
  <c r="W18" i="2" s="1"/>
  <c r="X18" i="2" s="1"/>
  <c r="Y18" i="2" s="1"/>
  <c r="Z18" i="2" s="1"/>
  <c r="AA18" i="2" s="1"/>
  <c r="AB18" i="2" s="1"/>
  <c r="AC18" i="2" s="1"/>
  <c r="F19" i="2"/>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F20" i="2"/>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F21" i="2"/>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F22" i="2"/>
  <c r="G22" i="2" s="1"/>
  <c r="H22" i="2" s="1"/>
  <c r="I22" i="2" s="1"/>
  <c r="J22" i="2" s="1"/>
  <c r="K22" i="2" s="1"/>
  <c r="L22" i="2" s="1"/>
  <c r="M22" i="2" s="1"/>
  <c r="N22" i="2" s="1"/>
  <c r="O22" i="2" s="1"/>
  <c r="P22" i="2" s="1"/>
  <c r="Q22" i="2" s="1"/>
  <c r="R22" i="2" s="1"/>
  <c r="S22" i="2" s="1"/>
  <c r="T22" i="2" s="1"/>
  <c r="U22" i="2" s="1"/>
  <c r="V22" i="2" s="1"/>
  <c r="W22" i="2" s="1"/>
  <c r="X22" i="2" s="1"/>
  <c r="Y22" i="2" s="1"/>
  <c r="Z22" i="2" s="1"/>
  <c r="AA22" i="2" s="1"/>
  <c r="AB22" i="2" s="1"/>
  <c r="AC22" i="2" s="1"/>
  <c r="F23" i="2"/>
  <c r="G23" i="2" s="1"/>
  <c r="H23" i="2" s="1"/>
  <c r="I23" i="2" s="1"/>
  <c r="J23" i="2" s="1"/>
  <c r="K23" i="2" s="1"/>
  <c r="L23" i="2" s="1"/>
  <c r="M23" i="2" s="1"/>
  <c r="N23" i="2" s="1"/>
  <c r="O23" i="2" s="1"/>
  <c r="P23" i="2" s="1"/>
  <c r="Q23" i="2" s="1"/>
  <c r="R23" i="2" s="1"/>
  <c r="S23" i="2" s="1"/>
  <c r="T23" i="2" s="1"/>
  <c r="U23" i="2" s="1"/>
  <c r="V23" i="2" s="1"/>
  <c r="W23" i="2" s="1"/>
  <c r="X23" i="2" s="1"/>
  <c r="Y23" i="2" s="1"/>
  <c r="Z23" i="2" s="1"/>
  <c r="AA23" i="2" s="1"/>
  <c r="AB23" i="2" s="1"/>
  <c r="AC23" i="2" s="1"/>
  <c r="F12" i="2"/>
  <c r="G12" i="2" s="1"/>
  <c r="H12" i="2" s="1"/>
  <c r="S6" i="2"/>
  <c r="W6" i="2"/>
  <c r="AA6" i="2"/>
  <c r="G5" i="2"/>
  <c r="H5" i="2"/>
  <c r="I5" i="2"/>
  <c r="J5" i="2"/>
  <c r="K5" i="2"/>
  <c r="L5" i="2"/>
  <c r="M5" i="2"/>
  <c r="N5" i="2"/>
  <c r="O5" i="2"/>
  <c r="P5" i="2"/>
  <c r="Q5" i="2"/>
  <c r="R5" i="2"/>
  <c r="S5" i="2"/>
  <c r="T5" i="2"/>
  <c r="U5" i="2"/>
  <c r="V5" i="2"/>
  <c r="W5" i="2"/>
  <c r="X5" i="2"/>
  <c r="Y5" i="2"/>
  <c r="Z5" i="2"/>
  <c r="AA5" i="2"/>
  <c r="AB5" i="2"/>
  <c r="AC5" i="2"/>
  <c r="F5" i="2"/>
  <c r="AC6" i="1"/>
  <c r="AC6" i="2" s="1"/>
  <c r="AB6" i="1"/>
  <c r="AB6" i="2" s="1"/>
  <c r="AA6" i="1"/>
  <c r="Z6" i="1"/>
  <c r="Z6" i="2" s="1"/>
  <c r="Y6" i="1"/>
  <c r="Y6" i="2" s="1"/>
  <c r="X6" i="1"/>
  <c r="X6" i="2" s="1"/>
  <c r="W6" i="1"/>
  <c r="V6" i="1"/>
  <c r="V6" i="2" s="1"/>
  <c r="U6" i="1"/>
  <c r="U6" i="2" s="1"/>
  <c r="T6" i="1"/>
  <c r="T6" i="2" s="1"/>
  <c r="S6" i="1"/>
  <c r="R6" i="1"/>
  <c r="R6" i="2" s="1"/>
  <c r="I12" i="2" l="1"/>
  <c r="J12" i="2" s="1"/>
  <c r="K12" i="2" s="1"/>
  <c r="L12" i="2" s="1"/>
  <c r="M12" i="2" s="1"/>
  <c r="N12" i="2" s="1"/>
  <c r="O12" i="2" s="1"/>
  <c r="P12" i="2" s="1"/>
  <c r="Q12" i="2" s="1"/>
  <c r="R12" i="2" s="1"/>
  <c r="S12" i="2" s="1"/>
  <c r="T12" i="2" s="1"/>
  <c r="U12" i="2" s="1"/>
  <c r="V12" i="2" s="1"/>
  <c r="W12" i="2" s="1"/>
  <c r="X12" i="2" s="1"/>
  <c r="Y12" i="2" s="1"/>
  <c r="Z12" i="2" s="1"/>
  <c r="AA12" i="2" s="1"/>
  <c r="AB12" i="2" s="1"/>
  <c r="AC12" i="2" s="1"/>
  <c r="W7" i="2"/>
  <c r="W32" i="2" s="1"/>
  <c r="U7" i="2"/>
  <c r="Y7" i="2"/>
  <c r="AC7" i="2"/>
  <c r="AA7" i="2"/>
  <c r="Z7" i="2"/>
  <c r="X7" i="2"/>
  <c r="S7" i="2"/>
  <c r="R7" i="2"/>
  <c r="V7" i="2"/>
  <c r="AB7" i="2"/>
  <c r="T7" i="2"/>
  <c r="L7" i="2"/>
  <c r="G6" i="1"/>
  <c r="G6" i="2" s="1"/>
  <c r="G7" i="2" s="1"/>
  <c r="G26" i="2" s="1"/>
  <c r="H6" i="1"/>
  <c r="H6" i="2" s="1"/>
  <c r="H7" i="2" s="1"/>
  <c r="I6" i="1"/>
  <c r="I6" i="2" s="1"/>
  <c r="I7" i="2" s="1"/>
  <c r="J6" i="1"/>
  <c r="J6" i="2" s="1"/>
  <c r="J7" i="2" s="1"/>
  <c r="K6" i="1"/>
  <c r="K6" i="2" s="1"/>
  <c r="K7" i="2" s="1"/>
  <c r="L6" i="1"/>
  <c r="L6" i="2" s="1"/>
  <c r="M6" i="1"/>
  <c r="M6" i="2" s="1"/>
  <c r="M7" i="2" s="1"/>
  <c r="N6" i="1"/>
  <c r="N6" i="2" s="1"/>
  <c r="N7" i="2" s="1"/>
  <c r="O6" i="1"/>
  <c r="O6" i="2" s="1"/>
  <c r="O7" i="2" s="1"/>
  <c r="P6" i="1"/>
  <c r="P6" i="2" s="1"/>
  <c r="P7" i="2" s="1"/>
  <c r="Q6" i="1"/>
  <c r="Q6" i="2" s="1"/>
  <c r="Q7" i="2" s="1"/>
  <c r="F6" i="1"/>
  <c r="F6" i="2" s="1"/>
  <c r="G35" i="2" l="1"/>
  <c r="W27" i="2"/>
  <c r="G27" i="2"/>
  <c r="G31" i="2"/>
  <c r="G37" i="2"/>
  <c r="G30" i="2"/>
  <c r="G29" i="2"/>
  <c r="G32" i="2"/>
  <c r="G36" i="2"/>
  <c r="G33" i="2"/>
  <c r="G28" i="2"/>
  <c r="G34" i="2"/>
  <c r="W33" i="2"/>
  <c r="W34" i="2"/>
  <c r="W26" i="2"/>
  <c r="W37" i="2"/>
  <c r="W36" i="2"/>
  <c r="W30" i="2"/>
  <c r="W28" i="2"/>
  <c r="W35" i="2"/>
  <c r="W31" i="2"/>
  <c r="W29" i="2"/>
  <c r="K32" i="2"/>
  <c r="K31" i="2"/>
  <c r="K30" i="2"/>
  <c r="K34" i="2"/>
  <c r="K29" i="2"/>
  <c r="K37" i="2"/>
  <c r="K28" i="2"/>
  <c r="K36" i="2"/>
  <c r="K26" i="2"/>
  <c r="K33" i="2"/>
  <c r="K27" i="2"/>
  <c r="K35" i="2"/>
  <c r="J31" i="2"/>
  <c r="J30" i="2"/>
  <c r="J32" i="2"/>
  <c r="J29" i="2"/>
  <c r="J37" i="2"/>
  <c r="J28" i="2"/>
  <c r="J36" i="2"/>
  <c r="J33" i="2"/>
  <c r="J27" i="2"/>
  <c r="J35" i="2"/>
  <c r="J26" i="2"/>
  <c r="J34" i="2"/>
  <c r="I30" i="2"/>
  <c r="I29" i="2"/>
  <c r="I37" i="2"/>
  <c r="I28" i="2"/>
  <c r="I36" i="2"/>
  <c r="I27" i="2"/>
  <c r="I35" i="2"/>
  <c r="I26" i="2"/>
  <c r="I34" i="2"/>
  <c r="I31" i="2"/>
  <c r="I33" i="2"/>
  <c r="I32" i="2"/>
  <c r="Q30" i="2"/>
  <c r="Q31" i="2"/>
  <c r="Q29" i="2"/>
  <c r="Q37" i="2"/>
  <c r="Q32" i="2"/>
  <c r="Q28" i="2"/>
  <c r="Q36" i="2"/>
  <c r="Q27" i="2"/>
  <c r="Q35" i="2"/>
  <c r="Q26" i="2"/>
  <c r="Q34" i="2"/>
  <c r="Q33" i="2"/>
  <c r="R31" i="2"/>
  <c r="R30" i="2"/>
  <c r="R29" i="2"/>
  <c r="R37" i="2"/>
  <c r="R28" i="2"/>
  <c r="R36" i="2"/>
  <c r="R27" i="2"/>
  <c r="R35" i="2"/>
  <c r="R33" i="2"/>
  <c r="R32" i="2"/>
  <c r="R26" i="2"/>
  <c r="R34" i="2"/>
  <c r="S32" i="2"/>
  <c r="S31" i="2"/>
  <c r="S33" i="2"/>
  <c r="S30" i="2"/>
  <c r="S29" i="2"/>
  <c r="S37" i="2"/>
  <c r="S26" i="2"/>
  <c r="S34" i="2"/>
  <c r="S28" i="2"/>
  <c r="S36" i="2"/>
  <c r="S27" i="2"/>
  <c r="S35" i="2"/>
  <c r="H29" i="2"/>
  <c r="H37" i="2"/>
  <c r="H30" i="2"/>
  <c r="H28" i="2"/>
  <c r="H36" i="2"/>
  <c r="H27" i="2"/>
  <c r="H35" i="2"/>
  <c r="H26" i="2"/>
  <c r="H34" i="2"/>
  <c r="H31" i="2"/>
  <c r="H33" i="2"/>
  <c r="H32" i="2"/>
  <c r="N27" i="2"/>
  <c r="N35" i="2"/>
  <c r="N26" i="2"/>
  <c r="N34" i="2"/>
  <c r="N37" i="2"/>
  <c r="N28" i="2"/>
  <c r="N33" i="2"/>
  <c r="N32" i="2"/>
  <c r="N31" i="2"/>
  <c r="N29" i="2"/>
  <c r="N30" i="2"/>
  <c r="N36" i="2"/>
  <c r="L33" i="2"/>
  <c r="L32" i="2"/>
  <c r="L27" i="2"/>
  <c r="L31" i="2"/>
  <c r="L30" i="2"/>
  <c r="L29" i="2"/>
  <c r="L37" i="2"/>
  <c r="L26" i="2"/>
  <c r="L34" i="2"/>
  <c r="L28" i="2"/>
  <c r="L36" i="2"/>
  <c r="L35" i="2"/>
  <c r="P29" i="2"/>
  <c r="P37" i="2"/>
  <c r="P28" i="2"/>
  <c r="P36" i="2"/>
  <c r="P30" i="2"/>
  <c r="P27" i="2"/>
  <c r="P35" i="2"/>
  <c r="P31" i="2"/>
  <c r="P26" i="2"/>
  <c r="P34" i="2"/>
  <c r="P33" i="2"/>
  <c r="P32" i="2"/>
  <c r="Y30" i="2"/>
  <c r="Y32" i="2"/>
  <c r="Y29" i="2"/>
  <c r="Y37" i="2"/>
  <c r="Y28" i="2"/>
  <c r="Y36" i="2"/>
  <c r="Y31" i="2"/>
  <c r="Y27" i="2"/>
  <c r="Y35" i="2"/>
  <c r="Y26" i="2"/>
  <c r="Y34" i="2"/>
  <c r="Y33" i="2"/>
  <c r="O28" i="2"/>
  <c r="O36" i="2"/>
  <c r="O27" i="2"/>
  <c r="O35" i="2"/>
  <c r="O30" i="2"/>
  <c r="O29" i="2"/>
  <c r="O26" i="2"/>
  <c r="O34" i="2"/>
  <c r="O33" i="2"/>
  <c r="O32" i="2"/>
  <c r="O37" i="2"/>
  <c r="O31" i="2"/>
  <c r="AC26" i="2"/>
  <c r="AC34" i="2"/>
  <c r="AC27" i="2"/>
  <c r="AC33" i="2"/>
  <c r="AC32" i="2"/>
  <c r="AC31" i="2"/>
  <c r="AC36" i="2"/>
  <c r="AC30" i="2"/>
  <c r="AC28" i="2"/>
  <c r="AC35" i="2"/>
  <c r="AC29" i="2"/>
  <c r="AC37" i="2"/>
  <c r="T33" i="2"/>
  <c r="T27" i="2"/>
  <c r="T26" i="2"/>
  <c r="T32" i="2"/>
  <c r="T35" i="2"/>
  <c r="T31" i="2"/>
  <c r="T30" i="2"/>
  <c r="T29" i="2"/>
  <c r="T37" i="2"/>
  <c r="T28" i="2"/>
  <c r="T36" i="2"/>
  <c r="T34" i="2"/>
  <c r="M26" i="2"/>
  <c r="M34" i="2"/>
  <c r="M35" i="2"/>
  <c r="M33" i="2"/>
  <c r="M32" i="2"/>
  <c r="M36" i="2"/>
  <c r="M27" i="2"/>
  <c r="M31" i="2"/>
  <c r="M30" i="2"/>
  <c r="M28" i="2"/>
  <c r="M29" i="2"/>
  <c r="M37" i="2"/>
  <c r="AA32" i="2"/>
  <c r="AA33" i="2"/>
  <c r="AA31" i="2"/>
  <c r="AA30" i="2"/>
  <c r="AA26" i="2"/>
  <c r="AA29" i="2"/>
  <c r="AA37" i="2"/>
  <c r="AA28" i="2"/>
  <c r="AA36" i="2"/>
  <c r="AA34" i="2"/>
  <c r="AA27" i="2"/>
  <c r="AA35" i="2"/>
  <c r="V27" i="2"/>
  <c r="V35" i="2"/>
  <c r="V26" i="2"/>
  <c r="V34" i="2"/>
  <c r="V36" i="2"/>
  <c r="V33" i="2"/>
  <c r="V32" i="2"/>
  <c r="V31" i="2"/>
  <c r="V29" i="2"/>
  <c r="V37" i="2"/>
  <c r="V28" i="2"/>
  <c r="V30" i="2"/>
  <c r="X29" i="2"/>
  <c r="X37" i="2"/>
  <c r="X28" i="2"/>
  <c r="X36" i="2"/>
  <c r="X27" i="2"/>
  <c r="X35" i="2"/>
  <c r="X26" i="2"/>
  <c r="X34" i="2"/>
  <c r="X33" i="2"/>
  <c r="X31" i="2"/>
  <c r="X32" i="2"/>
  <c r="X30" i="2"/>
  <c r="AB33" i="2"/>
  <c r="AB32" i="2"/>
  <c r="AB26" i="2"/>
  <c r="AB34" i="2"/>
  <c r="AB31" i="2"/>
  <c r="AB30" i="2"/>
  <c r="AB29" i="2"/>
  <c r="AB37" i="2"/>
  <c r="AB27" i="2"/>
  <c r="AB35" i="2"/>
  <c r="AB28" i="2"/>
  <c r="AB36" i="2"/>
  <c r="Z31" i="2"/>
  <c r="Z32" i="2"/>
  <c r="Z30" i="2"/>
  <c r="Z33" i="2"/>
  <c r="Z29" i="2"/>
  <c r="Z37" i="2"/>
  <c r="Z28" i="2"/>
  <c r="Z36" i="2"/>
  <c r="Z27" i="2"/>
  <c r="Z35" i="2"/>
  <c r="Z26" i="2"/>
  <c r="Z34" i="2"/>
  <c r="U26" i="2"/>
  <c r="U34" i="2"/>
  <c r="U36" i="2"/>
  <c r="U33" i="2"/>
  <c r="U32" i="2"/>
  <c r="U35" i="2"/>
  <c r="U31" i="2"/>
  <c r="U30" i="2"/>
  <c r="U28" i="2"/>
  <c r="U27" i="2"/>
  <c r="U29" i="2"/>
  <c r="U37" i="2"/>
  <c r="F29" i="2" l="1"/>
  <c r="F43" i="2" s="1"/>
  <c r="F37" i="2"/>
  <c r="F51" i="2" s="1"/>
  <c r="F30" i="2"/>
  <c r="F44" i="2" s="1"/>
  <c r="F35" i="2"/>
  <c r="F49" i="2" s="1"/>
  <c r="F36" i="2"/>
  <c r="F50" i="2" s="1"/>
  <c r="F31" i="2"/>
  <c r="F45" i="2" s="1"/>
  <c r="F28" i="2"/>
  <c r="F42" i="2" s="1"/>
  <c r="F32" i="2"/>
  <c r="F46" i="2" s="1"/>
  <c r="F33" i="2"/>
  <c r="F47" i="2" s="1"/>
  <c r="F34" i="2"/>
  <c r="F48" i="2" s="1"/>
  <c r="F27" i="2"/>
  <c r="F41" i="2" s="1"/>
  <c r="G46" i="2" l="1"/>
  <c r="H46" i="2" s="1"/>
  <c r="I46" i="2" s="1"/>
  <c r="J46" i="2" s="1"/>
  <c r="K46" i="2" s="1"/>
  <c r="L46" i="2" s="1"/>
  <c r="M46" i="2" s="1"/>
  <c r="N46" i="2" s="1"/>
  <c r="O46" i="2" s="1"/>
  <c r="P46" i="2" s="1"/>
  <c r="Q46" i="2" s="1"/>
  <c r="R46" i="2" s="1"/>
  <c r="S46" i="2" s="1"/>
  <c r="T46" i="2" s="1"/>
  <c r="U46" i="2" s="1"/>
  <c r="V46" i="2" s="1"/>
  <c r="W46" i="2" s="1"/>
  <c r="X46" i="2" s="1"/>
  <c r="Y46" i="2" s="1"/>
  <c r="Z46" i="2" s="1"/>
  <c r="AA46" i="2" s="1"/>
  <c r="AB46" i="2" s="1"/>
  <c r="AC46" i="2" s="1"/>
  <c r="F62" i="2"/>
  <c r="F77" i="2" s="1"/>
  <c r="F94" i="2" s="1"/>
  <c r="F66" i="2"/>
  <c r="F81" i="2" s="1"/>
  <c r="F98" i="2" s="1"/>
  <c r="G50" i="2"/>
  <c r="H50" i="2" s="1"/>
  <c r="I50" i="2" s="1"/>
  <c r="J50" i="2" s="1"/>
  <c r="K50" i="2" s="1"/>
  <c r="L50" i="2" s="1"/>
  <c r="M50" i="2" s="1"/>
  <c r="N50" i="2" s="1"/>
  <c r="O50" i="2" s="1"/>
  <c r="P50" i="2" s="1"/>
  <c r="Q50" i="2" s="1"/>
  <c r="R50" i="2" s="1"/>
  <c r="S50" i="2" s="1"/>
  <c r="T50" i="2" s="1"/>
  <c r="U50" i="2" s="1"/>
  <c r="V50" i="2" s="1"/>
  <c r="W50" i="2" s="1"/>
  <c r="X50" i="2" s="1"/>
  <c r="Y50" i="2" s="1"/>
  <c r="Z50" i="2" s="1"/>
  <c r="AA50" i="2" s="1"/>
  <c r="AB50" i="2" s="1"/>
  <c r="AC50" i="2" s="1"/>
  <c r="G41" i="2"/>
  <c r="H41" i="2" s="1"/>
  <c r="I41" i="2" s="1"/>
  <c r="J41" i="2" s="1"/>
  <c r="K41" i="2" s="1"/>
  <c r="L41" i="2" s="1"/>
  <c r="M41" i="2" s="1"/>
  <c r="N41" i="2" s="1"/>
  <c r="O41" i="2" s="1"/>
  <c r="P41" i="2" s="1"/>
  <c r="Q41" i="2" s="1"/>
  <c r="R41" i="2" s="1"/>
  <c r="S41" i="2" s="1"/>
  <c r="T41" i="2" s="1"/>
  <c r="U41" i="2" s="1"/>
  <c r="V41" i="2" s="1"/>
  <c r="W41" i="2" s="1"/>
  <c r="X41" i="2" s="1"/>
  <c r="Y41" i="2" s="1"/>
  <c r="Z41" i="2" s="1"/>
  <c r="AA41" i="2" s="1"/>
  <c r="AB41" i="2" s="1"/>
  <c r="AC41" i="2" s="1"/>
  <c r="F57" i="2"/>
  <c r="F72" i="2" s="1"/>
  <c r="F89" i="2" s="1"/>
  <c r="G43" i="2"/>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F59" i="2"/>
  <c r="F74" i="2" s="1"/>
  <c r="F91" i="2" s="1"/>
  <c r="F58" i="2"/>
  <c r="F73" i="2" s="1"/>
  <c r="F90" i="2" s="1"/>
  <c r="G42" i="2"/>
  <c r="H42" i="2" s="1"/>
  <c r="I42" i="2" s="1"/>
  <c r="J42" i="2" s="1"/>
  <c r="K42" i="2" s="1"/>
  <c r="L42" i="2" s="1"/>
  <c r="M42" i="2" s="1"/>
  <c r="N42" i="2" s="1"/>
  <c r="O42" i="2" s="1"/>
  <c r="P42" i="2" s="1"/>
  <c r="Q42" i="2" s="1"/>
  <c r="R42" i="2" s="1"/>
  <c r="S42" i="2" s="1"/>
  <c r="T42" i="2" s="1"/>
  <c r="U42" i="2" s="1"/>
  <c r="V42" i="2" s="1"/>
  <c r="W42" i="2" s="1"/>
  <c r="X42" i="2" s="1"/>
  <c r="Y42" i="2" s="1"/>
  <c r="Z42" i="2" s="1"/>
  <c r="AA42" i="2" s="1"/>
  <c r="AB42" i="2" s="1"/>
  <c r="AC42" i="2" s="1"/>
  <c r="G45" i="2"/>
  <c r="H45" i="2" s="1"/>
  <c r="I45" i="2" s="1"/>
  <c r="J45" i="2" s="1"/>
  <c r="K45" i="2" s="1"/>
  <c r="L45" i="2" s="1"/>
  <c r="M45" i="2" s="1"/>
  <c r="N45" i="2" s="1"/>
  <c r="O45" i="2" s="1"/>
  <c r="P45" i="2" s="1"/>
  <c r="Q45" i="2" s="1"/>
  <c r="R45" i="2" s="1"/>
  <c r="S45" i="2" s="1"/>
  <c r="T45" i="2" s="1"/>
  <c r="U45" i="2" s="1"/>
  <c r="V45" i="2" s="1"/>
  <c r="W45" i="2" s="1"/>
  <c r="X45" i="2" s="1"/>
  <c r="Y45" i="2" s="1"/>
  <c r="Z45" i="2" s="1"/>
  <c r="AA45" i="2" s="1"/>
  <c r="AB45" i="2" s="1"/>
  <c r="AC45" i="2" s="1"/>
  <c r="F61" i="2"/>
  <c r="F76" i="2" s="1"/>
  <c r="F93" i="2" s="1"/>
  <c r="F65" i="2"/>
  <c r="F80" i="2" s="1"/>
  <c r="F97" i="2" s="1"/>
  <c r="G49" i="2"/>
  <c r="H49" i="2" s="1"/>
  <c r="I49" i="2" s="1"/>
  <c r="J49" i="2" s="1"/>
  <c r="K49" i="2" s="1"/>
  <c r="L49" i="2" s="1"/>
  <c r="M49" i="2" s="1"/>
  <c r="N49" i="2" s="1"/>
  <c r="O49" i="2" s="1"/>
  <c r="P49" i="2" s="1"/>
  <c r="Q49" i="2" s="1"/>
  <c r="R49" i="2" s="1"/>
  <c r="S49" i="2" s="1"/>
  <c r="T49" i="2" s="1"/>
  <c r="U49" i="2" s="1"/>
  <c r="V49" i="2" s="1"/>
  <c r="W49" i="2" s="1"/>
  <c r="X49" i="2" s="1"/>
  <c r="Y49" i="2" s="1"/>
  <c r="Z49" i="2" s="1"/>
  <c r="AA49" i="2" s="1"/>
  <c r="AB49" i="2" s="1"/>
  <c r="AC49" i="2" s="1"/>
  <c r="F71" i="2"/>
  <c r="G40" i="2"/>
  <c r="G48" i="2"/>
  <c r="H48" i="2" s="1"/>
  <c r="I48" i="2" s="1"/>
  <c r="J48" i="2" s="1"/>
  <c r="K48" i="2" s="1"/>
  <c r="L48" i="2" s="1"/>
  <c r="M48" i="2" s="1"/>
  <c r="N48" i="2" s="1"/>
  <c r="O48" i="2" s="1"/>
  <c r="P48" i="2" s="1"/>
  <c r="Q48" i="2" s="1"/>
  <c r="R48" i="2" s="1"/>
  <c r="S48" i="2" s="1"/>
  <c r="T48" i="2" s="1"/>
  <c r="U48" i="2" s="1"/>
  <c r="V48" i="2" s="1"/>
  <c r="W48" i="2" s="1"/>
  <c r="X48" i="2" s="1"/>
  <c r="Y48" i="2" s="1"/>
  <c r="Z48" i="2" s="1"/>
  <c r="AA48" i="2" s="1"/>
  <c r="AB48" i="2" s="1"/>
  <c r="AC48" i="2" s="1"/>
  <c r="F64" i="2"/>
  <c r="F79" i="2" s="1"/>
  <c r="F96" i="2" s="1"/>
  <c r="G44" i="2"/>
  <c r="H44" i="2" s="1"/>
  <c r="I44" i="2" s="1"/>
  <c r="J44" i="2" s="1"/>
  <c r="K44" i="2" s="1"/>
  <c r="L44" i="2" s="1"/>
  <c r="M44" i="2" s="1"/>
  <c r="N44" i="2" s="1"/>
  <c r="O44" i="2" s="1"/>
  <c r="P44" i="2" s="1"/>
  <c r="Q44" i="2" s="1"/>
  <c r="R44" i="2" s="1"/>
  <c r="S44" i="2" s="1"/>
  <c r="T44" i="2" s="1"/>
  <c r="U44" i="2" s="1"/>
  <c r="V44" i="2" s="1"/>
  <c r="W44" i="2" s="1"/>
  <c r="X44" i="2" s="1"/>
  <c r="Y44" i="2" s="1"/>
  <c r="Z44" i="2" s="1"/>
  <c r="AA44" i="2" s="1"/>
  <c r="AB44" i="2" s="1"/>
  <c r="AC44" i="2" s="1"/>
  <c r="F60" i="2"/>
  <c r="F75" i="2" s="1"/>
  <c r="F92" i="2" s="1"/>
  <c r="G47" i="2"/>
  <c r="H47" i="2" s="1"/>
  <c r="I47" i="2" s="1"/>
  <c r="J47" i="2" s="1"/>
  <c r="K47" i="2" s="1"/>
  <c r="L47" i="2" s="1"/>
  <c r="M47" i="2" s="1"/>
  <c r="N47" i="2" s="1"/>
  <c r="O47" i="2" s="1"/>
  <c r="P47" i="2" s="1"/>
  <c r="Q47" i="2" s="1"/>
  <c r="R47" i="2" s="1"/>
  <c r="S47" i="2" s="1"/>
  <c r="T47" i="2" s="1"/>
  <c r="U47" i="2" s="1"/>
  <c r="V47" i="2" s="1"/>
  <c r="W47" i="2" s="1"/>
  <c r="X47" i="2" s="1"/>
  <c r="Y47" i="2" s="1"/>
  <c r="Z47" i="2" s="1"/>
  <c r="AA47" i="2" s="1"/>
  <c r="AB47" i="2" s="1"/>
  <c r="AC47" i="2" s="1"/>
  <c r="F63" i="2"/>
  <c r="F78" i="2" s="1"/>
  <c r="F95" i="2" s="1"/>
  <c r="G51" i="2"/>
  <c r="H51" i="2" s="1"/>
  <c r="I51" i="2" s="1"/>
  <c r="J51" i="2" s="1"/>
  <c r="K51" i="2" s="1"/>
  <c r="L51" i="2" s="1"/>
  <c r="M51" i="2" s="1"/>
  <c r="N51" i="2" s="1"/>
  <c r="O51" i="2" s="1"/>
  <c r="P51" i="2" s="1"/>
  <c r="Q51" i="2" s="1"/>
  <c r="R51" i="2" s="1"/>
  <c r="S51" i="2" s="1"/>
  <c r="T51" i="2" s="1"/>
  <c r="U51" i="2" s="1"/>
  <c r="V51" i="2" s="1"/>
  <c r="W51" i="2" s="1"/>
  <c r="X51" i="2" s="1"/>
  <c r="Y51" i="2" s="1"/>
  <c r="Z51" i="2" s="1"/>
  <c r="AA51" i="2" s="1"/>
  <c r="AB51" i="2" s="1"/>
  <c r="AC51" i="2" s="1"/>
  <c r="F67" i="2"/>
  <c r="F82" i="2" s="1"/>
  <c r="F99" i="2" s="1"/>
  <c r="F103" i="2" l="1"/>
  <c r="G64" i="2"/>
  <c r="G79" i="2" s="1"/>
  <c r="G96" i="2" s="1"/>
  <c r="G57" i="2"/>
  <c r="G72" i="2" s="1"/>
  <c r="G89" i="2" s="1"/>
  <c r="G63" i="2"/>
  <c r="G78" i="2" s="1"/>
  <c r="G95" i="2" s="1"/>
  <c r="G67" i="2"/>
  <c r="G82" i="2" s="1"/>
  <c r="G99" i="2" s="1"/>
  <c r="G65" i="2"/>
  <c r="G80" i="2" s="1"/>
  <c r="G97" i="2" s="1"/>
  <c r="G66" i="2"/>
  <c r="G81" i="2" s="1"/>
  <c r="G98" i="2" s="1"/>
  <c r="G61" i="2"/>
  <c r="G76" i="2" s="1"/>
  <c r="G93" i="2" s="1"/>
  <c r="G74" i="2"/>
  <c r="G91" i="2" s="1"/>
  <c r="G58" i="2"/>
  <c r="G73" i="2" s="1"/>
  <c r="G90" i="2" s="1"/>
  <c r="H40" i="2"/>
  <c r="G56" i="2"/>
  <c r="G71" i="2" s="1"/>
  <c r="G88" i="2" s="1"/>
  <c r="G62" i="2"/>
  <c r="G77" i="2" s="1"/>
  <c r="G94" i="2" s="1"/>
  <c r="G60" i="2"/>
  <c r="G75" i="2" s="1"/>
  <c r="G92" i="2" s="1"/>
  <c r="H61" i="2"/>
  <c r="H57" i="2"/>
  <c r="H59" i="2"/>
  <c r="H65" i="2"/>
  <c r="H58" i="2"/>
  <c r="H62" i="2"/>
  <c r="H66" i="2"/>
  <c r="H67" i="2"/>
  <c r="H60" i="2"/>
  <c r="H63" i="2"/>
  <c r="H64" i="2"/>
  <c r="I40" i="2" l="1"/>
  <c r="H56" i="2"/>
  <c r="H71" i="2" s="1"/>
  <c r="H88" i="2" s="1"/>
  <c r="I65" i="2"/>
  <c r="H80" i="2"/>
  <c r="H97" i="2" s="1"/>
  <c r="I62" i="2"/>
  <c r="H77" i="2"/>
  <c r="H94" i="2" s="1"/>
  <c r="I57" i="2"/>
  <c r="H72" i="2"/>
  <c r="H89" i="2" s="1"/>
  <c r="I63" i="2"/>
  <c r="H78" i="2"/>
  <c r="H95" i="2" s="1"/>
  <c r="I58" i="2"/>
  <c r="H73" i="2"/>
  <c r="H90" i="2" s="1"/>
  <c r="I61" i="2"/>
  <c r="H76" i="2"/>
  <c r="H93" i="2" s="1"/>
  <c r="G103" i="2"/>
  <c r="I59" i="2"/>
  <c r="H74" i="2"/>
  <c r="H91" i="2" s="1"/>
  <c r="I67" i="2"/>
  <c r="H82" i="2"/>
  <c r="H99" i="2" s="1"/>
  <c r="I64" i="2"/>
  <c r="H79" i="2"/>
  <c r="H96" i="2" s="1"/>
  <c r="I60" i="2"/>
  <c r="H75" i="2"/>
  <c r="H92" i="2" s="1"/>
  <c r="I66" i="2"/>
  <c r="H81" i="2"/>
  <c r="H98" i="2" s="1"/>
  <c r="I56" i="2" l="1"/>
  <c r="I71" i="2" s="1"/>
  <c r="I88" i="2" s="1"/>
  <c r="J40" i="2"/>
  <c r="J59" i="2"/>
  <c r="I74" i="2"/>
  <c r="I91" i="2" s="1"/>
  <c r="J65" i="2"/>
  <c r="I80" i="2"/>
  <c r="I97" i="2" s="1"/>
  <c r="J66" i="2"/>
  <c r="I81" i="2"/>
  <c r="I98" i="2" s="1"/>
  <c r="H103" i="2"/>
  <c r="J67" i="2"/>
  <c r="I82" i="2"/>
  <c r="I99" i="2" s="1"/>
  <c r="J61" i="2"/>
  <c r="I76" i="2"/>
  <c r="I93" i="2" s="1"/>
  <c r="J57" i="2"/>
  <c r="I72" i="2"/>
  <c r="I89" i="2" s="1"/>
  <c r="J60" i="2"/>
  <c r="I75" i="2"/>
  <c r="I92" i="2" s="1"/>
  <c r="J62" i="2"/>
  <c r="I77" i="2"/>
  <c r="I94" i="2" s="1"/>
  <c r="J63" i="2"/>
  <c r="I78" i="2"/>
  <c r="I95" i="2" s="1"/>
  <c r="J64" i="2"/>
  <c r="I79" i="2"/>
  <c r="I96" i="2" s="1"/>
  <c r="J58" i="2"/>
  <c r="I73" i="2"/>
  <c r="I90" i="2" s="1"/>
  <c r="K40" i="2" l="1"/>
  <c r="J56" i="2"/>
  <c r="J71" i="2" s="1"/>
  <c r="J88" i="2" s="1"/>
  <c r="K59" i="2"/>
  <c r="J74" i="2"/>
  <c r="J91" i="2" s="1"/>
  <c r="K66" i="2"/>
  <c r="J81" i="2"/>
  <c r="J98" i="2" s="1"/>
  <c r="K67" i="2"/>
  <c r="J82" i="2"/>
  <c r="J99" i="2" s="1"/>
  <c r="K64" i="2"/>
  <c r="J79" i="2"/>
  <c r="J96" i="2" s="1"/>
  <c r="K63" i="2"/>
  <c r="J78" i="2"/>
  <c r="J95" i="2" s="1"/>
  <c r="K57" i="2"/>
  <c r="J72" i="2"/>
  <c r="J89" i="2" s="1"/>
  <c r="K65" i="2"/>
  <c r="J80" i="2"/>
  <c r="J97" i="2" s="1"/>
  <c r="K61" i="2"/>
  <c r="J76" i="2"/>
  <c r="J93" i="2" s="1"/>
  <c r="K58" i="2"/>
  <c r="J73" i="2"/>
  <c r="J90" i="2" s="1"/>
  <c r="K62" i="2"/>
  <c r="J77" i="2"/>
  <c r="J94" i="2" s="1"/>
  <c r="K60" i="2"/>
  <c r="J75" i="2"/>
  <c r="J92" i="2" s="1"/>
  <c r="K56" i="2" l="1"/>
  <c r="K71" i="2" s="1"/>
  <c r="K88" i="2" s="1"/>
  <c r="L40" i="2"/>
  <c r="J103" i="2"/>
  <c r="L57" i="2"/>
  <c r="K72" i="2"/>
  <c r="K89" i="2" s="1"/>
  <c r="L60" i="2"/>
  <c r="K75" i="2"/>
  <c r="K92" i="2" s="1"/>
  <c r="L58" i="2"/>
  <c r="K73" i="2"/>
  <c r="K90" i="2" s="1"/>
  <c r="L66" i="2"/>
  <c r="K81" i="2"/>
  <c r="K98" i="2" s="1"/>
  <c r="L64" i="2"/>
  <c r="K79" i="2"/>
  <c r="K96" i="2" s="1"/>
  <c r="L65" i="2"/>
  <c r="K80" i="2"/>
  <c r="K97" i="2" s="1"/>
  <c r="L59" i="2"/>
  <c r="K74" i="2"/>
  <c r="K91" i="2" s="1"/>
  <c r="L61" i="2"/>
  <c r="K76" i="2"/>
  <c r="K93" i="2" s="1"/>
  <c r="L63" i="2"/>
  <c r="K78" i="2"/>
  <c r="K95" i="2" s="1"/>
  <c r="L62" i="2"/>
  <c r="K77" i="2"/>
  <c r="K94" i="2" s="1"/>
  <c r="L67" i="2"/>
  <c r="K82" i="2"/>
  <c r="K99" i="2" s="1"/>
  <c r="L56" i="2" l="1"/>
  <c r="L71" i="2" s="1"/>
  <c r="L88" i="2" s="1"/>
  <c r="M40" i="2"/>
  <c r="K103" i="2"/>
  <c r="M62" i="2"/>
  <c r="L77" i="2"/>
  <c r="L94" i="2" s="1"/>
  <c r="M58" i="2"/>
  <c r="L73" i="2"/>
  <c r="L90" i="2" s="1"/>
  <c r="M59" i="2"/>
  <c r="L74" i="2"/>
  <c r="L91" i="2" s="1"/>
  <c r="M66" i="2"/>
  <c r="L81" i="2"/>
  <c r="L98" i="2" s="1"/>
  <c r="M63" i="2"/>
  <c r="L78" i="2"/>
  <c r="L95" i="2" s="1"/>
  <c r="M60" i="2"/>
  <c r="L75" i="2"/>
  <c r="L92" i="2" s="1"/>
  <c r="M67" i="2"/>
  <c r="L82" i="2"/>
  <c r="L99" i="2" s="1"/>
  <c r="M64" i="2"/>
  <c r="L79" i="2"/>
  <c r="L96" i="2" s="1"/>
  <c r="M61" i="2"/>
  <c r="L76" i="2"/>
  <c r="L93" i="2" s="1"/>
  <c r="M65" i="2"/>
  <c r="L80" i="2"/>
  <c r="L97" i="2" s="1"/>
  <c r="M57" i="2"/>
  <c r="L72" i="2"/>
  <c r="L89" i="2" s="1"/>
  <c r="N40" i="2" l="1"/>
  <c r="M56" i="2"/>
  <c r="M71" i="2" s="1"/>
  <c r="M88" i="2" s="1"/>
  <c r="N62" i="2"/>
  <c r="M77" i="2"/>
  <c r="M94" i="2" s="1"/>
  <c r="N61" i="2"/>
  <c r="M76" i="2"/>
  <c r="M93" i="2" s="1"/>
  <c r="N66" i="2"/>
  <c r="M81" i="2"/>
  <c r="M98" i="2" s="1"/>
  <c r="N59" i="2"/>
  <c r="M74" i="2"/>
  <c r="M91" i="2" s="1"/>
  <c r="N57" i="2"/>
  <c r="M72" i="2"/>
  <c r="M89" i="2" s="1"/>
  <c r="N60" i="2"/>
  <c r="M75" i="2"/>
  <c r="M92" i="2" s="1"/>
  <c r="N64" i="2"/>
  <c r="M79" i="2"/>
  <c r="M96" i="2" s="1"/>
  <c r="L103" i="2"/>
  <c r="N58" i="2"/>
  <c r="M73" i="2"/>
  <c r="M90" i="2" s="1"/>
  <c r="N65" i="2"/>
  <c r="M80" i="2"/>
  <c r="M97" i="2" s="1"/>
  <c r="N63" i="2"/>
  <c r="M78" i="2"/>
  <c r="M95" i="2" s="1"/>
  <c r="N67" i="2"/>
  <c r="M82" i="2"/>
  <c r="M99" i="2" s="1"/>
  <c r="O40" i="2" l="1"/>
  <c r="N56" i="2"/>
  <c r="N71" i="2" s="1"/>
  <c r="N88" i="2" s="1"/>
  <c r="M103" i="2"/>
  <c r="O65" i="2"/>
  <c r="N80" i="2"/>
  <c r="N97" i="2" s="1"/>
  <c r="O64" i="2"/>
  <c r="N79" i="2"/>
  <c r="N96" i="2" s="1"/>
  <c r="O66" i="2"/>
  <c r="N81" i="2"/>
  <c r="N98" i="2" s="1"/>
  <c r="O57" i="2"/>
  <c r="N72" i="2"/>
  <c r="N89" i="2" s="1"/>
  <c r="O62" i="2"/>
  <c r="N77" i="2"/>
  <c r="N94" i="2" s="1"/>
  <c r="O67" i="2"/>
  <c r="N82" i="2"/>
  <c r="N99" i="2" s="1"/>
  <c r="O63" i="2"/>
  <c r="N78" i="2"/>
  <c r="N95" i="2" s="1"/>
  <c r="O58" i="2"/>
  <c r="N73" i="2"/>
  <c r="N90" i="2" s="1"/>
  <c r="O61" i="2"/>
  <c r="N76" i="2"/>
  <c r="N93" i="2" s="1"/>
  <c r="O60" i="2"/>
  <c r="N75" i="2"/>
  <c r="N92" i="2" s="1"/>
  <c r="O59" i="2"/>
  <c r="N74" i="2"/>
  <c r="N91" i="2" s="1"/>
  <c r="O56" i="2" l="1"/>
  <c r="O71" i="2" s="1"/>
  <c r="O88" i="2" s="1"/>
  <c r="P40" i="2"/>
  <c r="N103" i="2"/>
  <c r="P66" i="2"/>
  <c r="O81" i="2"/>
  <c r="O98" i="2" s="1"/>
  <c r="P65" i="2"/>
  <c r="O80" i="2"/>
  <c r="O97" i="2" s="1"/>
  <c r="P67" i="2"/>
  <c r="O82" i="2"/>
  <c r="O99" i="2" s="1"/>
  <c r="P60" i="2"/>
  <c r="O75" i="2"/>
  <c r="O92" i="2" s="1"/>
  <c r="P58" i="2"/>
  <c r="O73" i="2"/>
  <c r="O90" i="2" s="1"/>
  <c r="P59" i="2"/>
  <c r="O74" i="2"/>
  <c r="O91" i="2" s="1"/>
  <c r="P64" i="2"/>
  <c r="O79" i="2"/>
  <c r="O96" i="2" s="1"/>
  <c r="P57" i="2"/>
  <c r="O72" i="2"/>
  <c r="O89" i="2" s="1"/>
  <c r="P61" i="2"/>
  <c r="O76" i="2"/>
  <c r="O93" i="2" s="1"/>
  <c r="P62" i="2"/>
  <c r="O77" i="2"/>
  <c r="O94" i="2" s="1"/>
  <c r="P63" i="2"/>
  <c r="O78" i="2"/>
  <c r="O95" i="2" s="1"/>
  <c r="P56" i="2" l="1"/>
  <c r="P71" i="2" s="1"/>
  <c r="P88" i="2" s="1"/>
  <c r="Q40" i="2"/>
  <c r="O103" i="2"/>
  <c r="Q58" i="2"/>
  <c r="P73" i="2"/>
  <c r="P90" i="2" s="1"/>
  <c r="Q61" i="2"/>
  <c r="P76" i="2"/>
  <c r="P93" i="2" s="1"/>
  <c r="Q62" i="2"/>
  <c r="P77" i="2"/>
  <c r="P94" i="2" s="1"/>
  <c r="Q66" i="2"/>
  <c r="P81" i="2"/>
  <c r="P98" i="2" s="1"/>
  <c r="Q67" i="2"/>
  <c r="P82" i="2"/>
  <c r="P99" i="2" s="1"/>
  <c r="Q64" i="2"/>
  <c r="P79" i="2"/>
  <c r="P96" i="2" s="1"/>
  <c r="Q63" i="2"/>
  <c r="P78" i="2"/>
  <c r="P95" i="2" s="1"/>
  <c r="Q60" i="2"/>
  <c r="P75" i="2"/>
  <c r="P92" i="2" s="1"/>
  <c r="Q59" i="2"/>
  <c r="P74" i="2"/>
  <c r="P91" i="2" s="1"/>
  <c r="Q65" i="2"/>
  <c r="P80" i="2"/>
  <c r="P97" i="2" s="1"/>
  <c r="Q57" i="2"/>
  <c r="P72" i="2"/>
  <c r="P89" i="2" s="1"/>
  <c r="Q56" i="2" l="1"/>
  <c r="Q71" i="2" s="1"/>
  <c r="Q88" i="2" s="1"/>
  <c r="R40" i="2"/>
  <c r="P103" i="2"/>
  <c r="R65" i="2"/>
  <c r="Q80" i="2"/>
  <c r="Q97" i="2" s="1"/>
  <c r="R62" i="2"/>
  <c r="Q77" i="2"/>
  <c r="Q94" i="2" s="1"/>
  <c r="R64" i="2"/>
  <c r="Q79" i="2"/>
  <c r="Q96" i="2" s="1"/>
  <c r="R61" i="2"/>
  <c r="Q76" i="2"/>
  <c r="Q93" i="2" s="1"/>
  <c r="R67" i="2"/>
  <c r="Q82" i="2"/>
  <c r="Q99" i="2" s="1"/>
  <c r="R60" i="2"/>
  <c r="Q75" i="2"/>
  <c r="Q92" i="2" s="1"/>
  <c r="R63" i="2"/>
  <c r="Q78" i="2"/>
  <c r="Q95" i="2" s="1"/>
  <c r="R57" i="2"/>
  <c r="Q72" i="2"/>
  <c r="Q89" i="2" s="1"/>
  <c r="R66" i="2"/>
  <c r="Q81" i="2"/>
  <c r="Q98" i="2" s="1"/>
  <c r="R59" i="2"/>
  <c r="Q74" i="2"/>
  <c r="Q91" i="2" s="1"/>
  <c r="R58" i="2"/>
  <c r="Q73" i="2"/>
  <c r="Q90" i="2" s="1"/>
  <c r="R56" i="2" l="1"/>
  <c r="R71" i="2" s="1"/>
  <c r="S40" i="2"/>
  <c r="S63" i="2"/>
  <c r="R78" i="2"/>
  <c r="R95" i="2" s="1"/>
  <c r="Q103" i="2"/>
  <c r="S66" i="2"/>
  <c r="R81" i="2"/>
  <c r="R98" i="2" s="1"/>
  <c r="S62" i="2"/>
  <c r="R77" i="2"/>
  <c r="R94" i="2" s="1"/>
  <c r="S58" i="2"/>
  <c r="R73" i="2"/>
  <c r="R90" i="2" s="1"/>
  <c r="S61" i="2"/>
  <c r="R76" i="2"/>
  <c r="R93" i="2" s="1"/>
  <c r="S57" i="2"/>
  <c r="R72" i="2"/>
  <c r="R89" i="2" s="1"/>
  <c r="S65" i="2"/>
  <c r="R80" i="2"/>
  <c r="R97" i="2" s="1"/>
  <c r="S59" i="2"/>
  <c r="R74" i="2"/>
  <c r="R91" i="2" s="1"/>
  <c r="S64" i="2"/>
  <c r="R79" i="2"/>
  <c r="R96" i="2" s="1"/>
  <c r="S67" i="2"/>
  <c r="R82" i="2"/>
  <c r="R99" i="2" s="1"/>
  <c r="S60" i="2"/>
  <c r="R75" i="2"/>
  <c r="R92" i="2" s="1"/>
  <c r="S56" i="2" l="1"/>
  <c r="S71" i="2" s="1"/>
  <c r="T40" i="2"/>
  <c r="R88" i="2"/>
  <c r="R103" i="2" s="1"/>
  <c r="D9" i="4" s="1"/>
  <c r="D8" i="4"/>
  <c r="D16" i="4" s="1"/>
  <c r="T67" i="2"/>
  <c r="S82" i="2"/>
  <c r="S99" i="2" s="1"/>
  <c r="T65" i="2"/>
  <c r="S80" i="2"/>
  <c r="S97" i="2" s="1"/>
  <c r="T62" i="2"/>
  <c r="S77" i="2"/>
  <c r="S94" i="2" s="1"/>
  <c r="T58" i="2"/>
  <c r="S73" i="2"/>
  <c r="S90" i="2" s="1"/>
  <c r="T64" i="2"/>
  <c r="S79" i="2"/>
  <c r="S96" i="2" s="1"/>
  <c r="T57" i="2"/>
  <c r="S72" i="2"/>
  <c r="S89" i="2" s="1"/>
  <c r="T60" i="2"/>
  <c r="S75" i="2"/>
  <c r="S92" i="2" s="1"/>
  <c r="T59" i="2"/>
  <c r="S74" i="2"/>
  <c r="S91" i="2" s="1"/>
  <c r="T66" i="2"/>
  <c r="S81" i="2"/>
  <c r="S98" i="2" s="1"/>
  <c r="T61" i="2"/>
  <c r="S76" i="2"/>
  <c r="S93" i="2" s="1"/>
  <c r="T63" i="2"/>
  <c r="S78" i="2"/>
  <c r="S95" i="2" s="1"/>
  <c r="T56" i="2" l="1"/>
  <c r="T71" i="2" s="1"/>
  <c r="U40" i="2"/>
  <c r="S88" i="2"/>
  <c r="S103" i="2" s="1"/>
  <c r="E9" i="4" s="1"/>
  <c r="E8" i="4"/>
  <c r="E16" i="4" s="1"/>
  <c r="T79" i="2"/>
  <c r="T96" i="2" s="1"/>
  <c r="U64" i="2"/>
  <c r="T75" i="2"/>
  <c r="T92" i="2" s="1"/>
  <c r="U60" i="2"/>
  <c r="T80" i="2"/>
  <c r="T97" i="2" s="1"/>
  <c r="U65" i="2"/>
  <c r="T77" i="2"/>
  <c r="T94" i="2" s="1"/>
  <c r="U62" i="2"/>
  <c r="T76" i="2"/>
  <c r="T93" i="2" s="1"/>
  <c r="U61" i="2"/>
  <c r="U58" i="2"/>
  <c r="T73" i="2"/>
  <c r="T90" i="2" s="1"/>
  <c r="U66" i="2"/>
  <c r="T81" i="2"/>
  <c r="T98" i="2" s="1"/>
  <c r="T72" i="2"/>
  <c r="T89" i="2" s="1"/>
  <c r="U57" i="2"/>
  <c r="T78" i="2"/>
  <c r="T95" i="2" s="1"/>
  <c r="U63" i="2"/>
  <c r="T74" i="2"/>
  <c r="T91" i="2" s="1"/>
  <c r="U59" i="2"/>
  <c r="U67" i="2"/>
  <c r="T82" i="2"/>
  <c r="T99" i="2" s="1"/>
  <c r="U56" i="2" l="1"/>
  <c r="U71" i="2" s="1"/>
  <c r="V40" i="2"/>
  <c r="T88" i="2"/>
  <c r="T103" i="2" s="1"/>
  <c r="F9" i="4" s="1"/>
  <c r="F8" i="4"/>
  <c r="F16" i="4" s="1"/>
  <c r="V66" i="2"/>
  <c r="U81" i="2"/>
  <c r="U98" i="2" s="1"/>
  <c r="U75" i="2"/>
  <c r="U92" i="2" s="1"/>
  <c r="V60" i="2"/>
  <c r="U72" i="2"/>
  <c r="U89" i="2" s="1"/>
  <c r="V57" i="2"/>
  <c r="U79" i="2"/>
  <c r="U96" i="2" s="1"/>
  <c r="V64" i="2"/>
  <c r="U78" i="2"/>
  <c r="U95" i="2" s="1"/>
  <c r="V63" i="2"/>
  <c r="U77" i="2"/>
  <c r="U94" i="2" s="1"/>
  <c r="V62" i="2"/>
  <c r="V58" i="2"/>
  <c r="U73" i="2"/>
  <c r="U90" i="2" s="1"/>
  <c r="U82" i="2"/>
  <c r="U99" i="2" s="1"/>
  <c r="V67" i="2"/>
  <c r="U76" i="2"/>
  <c r="U93" i="2" s="1"/>
  <c r="V61" i="2"/>
  <c r="U74" i="2"/>
  <c r="U91" i="2" s="1"/>
  <c r="V59" i="2"/>
  <c r="U80" i="2"/>
  <c r="U97" i="2" s="1"/>
  <c r="V65" i="2"/>
  <c r="W40" i="2" l="1"/>
  <c r="V56" i="2"/>
  <c r="V71" i="2" s="1"/>
  <c r="U88" i="2"/>
  <c r="U103" i="2" s="1"/>
  <c r="G9" i="4" s="1"/>
  <c r="G8" i="4"/>
  <c r="G16" i="4" s="1"/>
  <c r="V78" i="2"/>
  <c r="V95" i="2" s="1"/>
  <c r="W63" i="2"/>
  <c r="V75" i="2"/>
  <c r="V92" i="2" s="1"/>
  <c r="W60" i="2"/>
  <c r="V76" i="2"/>
  <c r="V93" i="2" s="1"/>
  <c r="W61" i="2"/>
  <c r="V82" i="2"/>
  <c r="V99" i="2" s="1"/>
  <c r="W67" i="2"/>
  <c r="W64" i="2"/>
  <c r="V79" i="2"/>
  <c r="V96" i="2" s="1"/>
  <c r="W58" i="2"/>
  <c r="V73" i="2"/>
  <c r="V90" i="2" s="1"/>
  <c r="V80" i="2"/>
  <c r="V97" i="2" s="1"/>
  <c r="W65" i="2"/>
  <c r="V77" i="2"/>
  <c r="V94" i="2" s="1"/>
  <c r="W62" i="2"/>
  <c r="V74" i="2"/>
  <c r="V91" i="2" s="1"/>
  <c r="W59" i="2"/>
  <c r="V72" i="2"/>
  <c r="V89" i="2" s="1"/>
  <c r="W57" i="2"/>
  <c r="W66" i="2"/>
  <c r="V81" i="2"/>
  <c r="V98" i="2" s="1"/>
  <c r="W56" i="2" l="1"/>
  <c r="W71" i="2" s="1"/>
  <c r="X40" i="2"/>
  <c r="V88" i="2"/>
  <c r="V103" i="2" s="1"/>
  <c r="H9" i="4" s="1"/>
  <c r="H8" i="4"/>
  <c r="H16" i="4" s="1"/>
  <c r="W77" i="2"/>
  <c r="W94" i="2" s="1"/>
  <c r="X62" i="2"/>
  <c r="X58" i="2"/>
  <c r="W73" i="2"/>
  <c r="W90" i="2" s="1"/>
  <c r="W82" i="2"/>
  <c r="W99" i="2" s="1"/>
  <c r="X67" i="2"/>
  <c r="W74" i="2"/>
  <c r="W91" i="2" s="1"/>
  <c r="X59" i="2"/>
  <c r="W79" i="2"/>
  <c r="W96" i="2" s="1"/>
  <c r="X64" i="2"/>
  <c r="W75" i="2"/>
  <c r="W92" i="2" s="1"/>
  <c r="X60" i="2"/>
  <c r="X66" i="2"/>
  <c r="W81" i="2"/>
  <c r="W98" i="2" s="1"/>
  <c r="W78" i="2"/>
  <c r="W95" i="2" s="1"/>
  <c r="X63" i="2"/>
  <c r="W72" i="2"/>
  <c r="W89" i="2" s="1"/>
  <c r="X57" i="2"/>
  <c r="W80" i="2"/>
  <c r="W97" i="2" s="1"/>
  <c r="X65" i="2"/>
  <c r="W76" i="2"/>
  <c r="W93" i="2" s="1"/>
  <c r="X61" i="2"/>
  <c r="X56" i="2" l="1"/>
  <c r="X71" i="2" s="1"/>
  <c r="Y40" i="2"/>
  <c r="W88" i="2"/>
  <c r="W103" i="2" s="1"/>
  <c r="I9" i="4" s="1"/>
  <c r="I8" i="4"/>
  <c r="I16" i="4" s="1"/>
  <c r="X79" i="2"/>
  <c r="X96" i="2" s="1"/>
  <c r="Y64" i="2"/>
  <c r="X80" i="2"/>
  <c r="X97" i="2" s="1"/>
  <c r="Y65" i="2"/>
  <c r="X77" i="2"/>
  <c r="X94" i="2" s="1"/>
  <c r="Y62" i="2"/>
  <c r="X74" i="2"/>
  <c r="X91" i="2" s="1"/>
  <c r="Y59" i="2"/>
  <c r="X76" i="2"/>
  <c r="X93" i="2" s="1"/>
  <c r="Y61" i="2"/>
  <c r="Y58" i="2"/>
  <c r="X73" i="2"/>
  <c r="X90" i="2" s="1"/>
  <c r="X72" i="2"/>
  <c r="X89" i="2" s="1"/>
  <c r="Y57" i="2"/>
  <c r="Y66" i="2"/>
  <c r="X81" i="2"/>
  <c r="X98" i="2" s="1"/>
  <c r="X75" i="2"/>
  <c r="X92" i="2" s="1"/>
  <c r="Y60" i="2"/>
  <c r="X82" i="2"/>
  <c r="X99" i="2" s="1"/>
  <c r="Y67" i="2"/>
  <c r="X78" i="2"/>
  <c r="X95" i="2" s="1"/>
  <c r="Y63" i="2"/>
  <c r="Y56" i="2" l="1"/>
  <c r="Z40" i="2"/>
  <c r="X88" i="2"/>
  <c r="X103" i="2" s="1"/>
  <c r="J9" i="4" s="1"/>
  <c r="J8" i="4"/>
  <c r="J16" i="4" s="1"/>
  <c r="Y74" i="2"/>
  <c r="Y91" i="2" s="1"/>
  <c r="Z59" i="2"/>
  <c r="Y79" i="2"/>
  <c r="Y96" i="2" s="1"/>
  <c r="Z64" i="2"/>
  <c r="Y78" i="2"/>
  <c r="Y95" i="2" s="1"/>
  <c r="Z63" i="2"/>
  <c r="Y77" i="2"/>
  <c r="Y94" i="2" s="1"/>
  <c r="Z62" i="2"/>
  <c r="Z58" i="2"/>
  <c r="Y73" i="2"/>
  <c r="Y90" i="2" s="1"/>
  <c r="Y75" i="2"/>
  <c r="Y92" i="2" s="1"/>
  <c r="Z60" i="2"/>
  <c r="Y76" i="2"/>
  <c r="Y93" i="2" s="1"/>
  <c r="Z61" i="2"/>
  <c r="Y82" i="2"/>
  <c r="Y99" i="2" s="1"/>
  <c r="Z67" i="2"/>
  <c r="Z66" i="2"/>
  <c r="Y81" i="2"/>
  <c r="Y98" i="2" s="1"/>
  <c r="Y80" i="2"/>
  <c r="Y97" i="2" s="1"/>
  <c r="Z65" i="2"/>
  <c r="Y71" i="2"/>
  <c r="Y72" i="2"/>
  <c r="Y89" i="2" s="1"/>
  <c r="Z57" i="2"/>
  <c r="AA40" i="2" l="1"/>
  <c r="Z56" i="2"/>
  <c r="Z71" i="2" s="1"/>
  <c r="Y88" i="2"/>
  <c r="Y103" i="2" s="1"/>
  <c r="K9" i="4" s="1"/>
  <c r="K8" i="4"/>
  <c r="K16" i="4" s="1"/>
  <c r="Z80" i="2"/>
  <c r="Z97" i="2" s="1"/>
  <c r="AA65" i="2"/>
  <c r="Z79" i="2"/>
  <c r="Z96" i="2" s="1"/>
  <c r="AA64" i="2"/>
  <c r="Z76" i="2"/>
  <c r="Z93" i="2" s="1"/>
  <c r="AA61" i="2"/>
  <c r="Z77" i="2"/>
  <c r="Z94" i="2" s="1"/>
  <c r="AA62" i="2"/>
  <c r="Z72" i="2"/>
  <c r="Z89" i="2" s="1"/>
  <c r="AA57" i="2"/>
  <c r="AA58" i="2"/>
  <c r="Z73" i="2"/>
  <c r="Z90" i="2" s="1"/>
  <c r="Z74" i="2"/>
  <c r="Z91" i="2" s="1"/>
  <c r="AA59" i="2"/>
  <c r="Z75" i="2"/>
  <c r="Z92" i="2" s="1"/>
  <c r="AA60" i="2"/>
  <c r="AA66" i="2"/>
  <c r="Z81" i="2"/>
  <c r="Z98" i="2" s="1"/>
  <c r="Z78" i="2"/>
  <c r="Z95" i="2" s="1"/>
  <c r="AA63" i="2"/>
  <c r="Z82" i="2"/>
  <c r="Z99" i="2" s="1"/>
  <c r="AA67" i="2"/>
  <c r="AA56" i="2" l="1"/>
  <c r="AA71" i="2" s="1"/>
  <c r="AB40" i="2"/>
  <c r="Z88" i="2"/>
  <c r="Z103" i="2" s="1"/>
  <c r="L9" i="4" s="1"/>
  <c r="L8" i="4"/>
  <c r="L16" i="4" s="1"/>
  <c r="AA79" i="2"/>
  <c r="AA96" i="2" s="1"/>
  <c r="AB64" i="2"/>
  <c r="AB66" i="2"/>
  <c r="AA81" i="2"/>
  <c r="AA98" i="2" s="1"/>
  <c r="AB58" i="2"/>
  <c r="AA73" i="2"/>
  <c r="AA90" i="2" s="1"/>
  <c r="AA80" i="2"/>
  <c r="AA97" i="2" s="1"/>
  <c r="AB65" i="2"/>
  <c r="AA77" i="2"/>
  <c r="AA94" i="2" s="1"/>
  <c r="AB62" i="2"/>
  <c r="AA75" i="2"/>
  <c r="AA92" i="2" s="1"/>
  <c r="AB60" i="2"/>
  <c r="AA74" i="2"/>
  <c r="AA91" i="2" s="1"/>
  <c r="AB59" i="2"/>
  <c r="AA72" i="2"/>
  <c r="AA89" i="2" s="1"/>
  <c r="AB57" i="2"/>
  <c r="AA82" i="2"/>
  <c r="AA99" i="2" s="1"/>
  <c r="AB67" i="2"/>
  <c r="AA78" i="2"/>
  <c r="AA95" i="2" s="1"/>
  <c r="AB63" i="2"/>
  <c r="AA76" i="2"/>
  <c r="AA93" i="2" s="1"/>
  <c r="AB61" i="2"/>
  <c r="AB56" i="2" l="1"/>
  <c r="AB71" i="2" s="1"/>
  <c r="AC40" i="2"/>
  <c r="AC56" i="2" s="1"/>
  <c r="AA88" i="2"/>
  <c r="AA103" i="2" s="1"/>
  <c r="M9" i="4" s="1"/>
  <c r="M8" i="4"/>
  <c r="M16" i="4" s="1"/>
  <c r="AB75" i="2"/>
  <c r="AB92" i="2" s="1"/>
  <c r="AC60" i="2"/>
  <c r="AC58" i="2"/>
  <c r="AB73" i="2"/>
  <c r="AB90" i="2" s="1"/>
  <c r="AB80" i="2"/>
  <c r="AB97" i="2" s="1"/>
  <c r="AC65" i="2"/>
  <c r="AB72" i="2"/>
  <c r="AB89" i="2" s="1"/>
  <c r="AC57" i="2"/>
  <c r="AB82" i="2"/>
  <c r="AB99" i="2" s="1"/>
  <c r="AC67" i="2"/>
  <c r="AB76" i="2"/>
  <c r="AB93" i="2" s="1"/>
  <c r="AC61" i="2"/>
  <c r="AC66" i="2"/>
  <c r="AB81" i="2"/>
  <c r="AB98" i="2" s="1"/>
  <c r="AB79" i="2"/>
  <c r="AB96" i="2" s="1"/>
  <c r="AC64" i="2"/>
  <c r="AB77" i="2"/>
  <c r="AB94" i="2" s="1"/>
  <c r="AC62" i="2"/>
  <c r="AB78" i="2"/>
  <c r="AB95" i="2" s="1"/>
  <c r="AC63" i="2"/>
  <c r="AB74" i="2"/>
  <c r="AB91" i="2" s="1"/>
  <c r="AC59" i="2"/>
  <c r="AB88" i="2" l="1"/>
  <c r="AB103" i="2" s="1"/>
  <c r="N9" i="4" s="1"/>
  <c r="N8" i="4"/>
  <c r="N16" i="4" s="1"/>
  <c r="AC81" i="2"/>
  <c r="AC98" i="2" s="1"/>
  <c r="D18" i="3"/>
  <c r="E18" i="3" s="1"/>
  <c r="AC73" i="2"/>
  <c r="AC90" i="2" s="1"/>
  <c r="D10" i="3"/>
  <c r="E10" i="3" s="1"/>
  <c r="AC75" i="2"/>
  <c r="AC92" i="2" s="1"/>
  <c r="D12" i="3"/>
  <c r="E12" i="3" s="1"/>
  <c r="AC82" i="2"/>
  <c r="AC99" i="2" s="1"/>
  <c r="D19" i="3"/>
  <c r="E19" i="3" s="1"/>
  <c r="AC77" i="2"/>
  <c r="AC94" i="2" s="1"/>
  <c r="D14" i="3"/>
  <c r="E14" i="3" s="1"/>
  <c r="AC76" i="2"/>
  <c r="AC93" i="2" s="1"/>
  <c r="D13" i="3"/>
  <c r="E13" i="3" s="1"/>
  <c r="AC74" i="2"/>
  <c r="AC91" i="2" s="1"/>
  <c r="D11" i="3"/>
  <c r="E11" i="3" s="1"/>
  <c r="AC72" i="2"/>
  <c r="AC89" i="2" s="1"/>
  <c r="D9" i="3"/>
  <c r="E9" i="3" s="1"/>
  <c r="AC79" i="2"/>
  <c r="AC96" i="2" s="1"/>
  <c r="D16" i="3"/>
  <c r="E16" i="3" s="1"/>
  <c r="AC78" i="2"/>
  <c r="AC95" i="2" s="1"/>
  <c r="D15" i="3"/>
  <c r="E15" i="3" s="1"/>
  <c r="AC80" i="2"/>
  <c r="AC97" i="2" s="1"/>
  <c r="D17" i="3"/>
  <c r="E17" i="3" s="1"/>
  <c r="AC71" i="2"/>
  <c r="D8" i="3"/>
  <c r="E8" i="3" l="1"/>
  <c r="D23" i="3" s="1"/>
  <c r="D22" i="3"/>
  <c r="AC88" i="2"/>
  <c r="AC103" i="2" s="1"/>
  <c r="O9" i="4" s="1"/>
  <c r="O8" i="4"/>
  <c r="O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Cameron Bailey</author>
  </authors>
  <commentList>
    <comment ref="F1" authorId="0" shapeId="0" xr:uid="{B46DA0C8-86D1-4F3E-978D-87A827AF985D}">
      <text>
        <r>
          <rPr>
            <sz val="9"/>
            <color indexed="81"/>
            <rFont val="Tahoma"/>
            <family val="2"/>
          </rPr>
          <t>Note that we have used a two year model to allow all customers to join in Year 1, allowing the model to assess full capacity in Year 2.</t>
        </r>
        <r>
          <rPr>
            <sz val="9"/>
            <color indexed="81"/>
            <rFont val="Tahoma"/>
            <family val="2"/>
          </rPr>
          <t xml:space="preserve">
</t>
        </r>
      </text>
    </comment>
    <comment ref="B11" authorId="0" shapeId="0" xr:uid="{00000000-0006-0000-0200-000001000000}">
      <text>
        <r>
          <rPr>
            <sz val="9"/>
            <color indexed="81"/>
            <rFont val="Tahoma"/>
            <family val="2"/>
          </rPr>
          <t>This mask will stop customers making payments before their contract start date.</t>
        </r>
      </text>
    </comment>
    <comment ref="B25" authorId="0" shapeId="0" xr:uid="{00000000-0006-0000-0200-000002000000}">
      <text>
        <r>
          <rPr>
            <sz val="9"/>
            <color indexed="81"/>
            <rFont val="Tahoma"/>
            <family val="2"/>
          </rPr>
          <t>Net payments are how much a customer has paid (credit/debt) after charges are subtracted from their payments that month. In this section we have applied the above mask to make sure that customers who have not yet started their contract, are not making payments.</t>
        </r>
      </text>
    </comment>
    <comment ref="B39" authorId="0" shapeId="0" xr:uid="{1206C10F-0634-430A-93EA-7EA8FD1F3F0C}">
      <text>
        <r>
          <rPr>
            <sz val="9"/>
            <color indexed="81"/>
            <rFont val="Tahoma"/>
            <family val="2"/>
          </rPr>
          <t>This shows how a customer's account builds up month to month, based on their net-payments.</t>
        </r>
      </text>
    </comment>
    <comment ref="B55" authorId="0" shapeId="0" xr:uid="{00000000-0006-0000-0200-000003000000}">
      <text>
        <r>
          <rPr>
            <sz val="9"/>
            <color indexed="81"/>
            <rFont val="Tahoma"/>
            <family val="2"/>
          </rPr>
          <t>This mask masks debit balances so that we can show only credit balances for an account each month.</t>
        </r>
      </text>
    </comment>
    <comment ref="B69" authorId="0" shapeId="0" xr:uid="{D549A243-6912-489A-9F9B-75040B020EE7}">
      <text>
        <r>
          <rPr>
            <sz val="9"/>
            <color indexed="81"/>
            <rFont val="Tahoma"/>
            <family val="2"/>
          </rPr>
          <t>This shows the credit balances of each account only by applying the debit balance mask. Accounts in debit will show as £0.</t>
        </r>
      </text>
    </comment>
    <comment ref="B86" authorId="0" shapeId="0" xr:uid="{69A853CE-6E06-4DA1-938D-DC4CE3A0B2D2}">
      <text>
        <r>
          <rPr>
            <sz val="9"/>
            <color indexed="81"/>
            <rFont val="Tahoma"/>
            <family val="2"/>
          </rPr>
          <t>This amends the monthly credit balances to be a proportion of the overall credit balances based on the amount of customers that start in each month.
We then sum these amended credit balances to find the total portfolio level credit balance level.</t>
        </r>
      </text>
    </comment>
    <comment ref="C101" authorId="0" shapeId="0" xr:uid="{5AB1C156-BF79-41A8-9F9A-889F7C5F33B9}">
      <text>
        <r>
          <rPr>
            <sz val="9"/>
            <color indexed="81"/>
            <rFont val="Tahoma"/>
            <family val="2"/>
          </rPr>
          <t>We have applied this mask to isolate our annual threshold to year 2 figures once the model has built up to full capacity.</t>
        </r>
      </text>
    </comment>
  </commentList>
</comments>
</file>

<file path=xl/sharedStrings.xml><?xml version="1.0" encoding="utf-8"?>
<sst xmlns="http://schemas.openxmlformats.org/spreadsheetml/2006/main" count="355" uniqueCount="107">
  <si>
    <t>April</t>
  </si>
  <si>
    <t>May</t>
  </si>
  <si>
    <t>June</t>
  </si>
  <si>
    <t>July</t>
  </si>
  <si>
    <t>August</t>
  </si>
  <si>
    <t>September</t>
  </si>
  <si>
    <t>October</t>
  </si>
  <si>
    <t>November</t>
  </si>
  <si>
    <t>December</t>
  </si>
  <si>
    <t>January</t>
  </si>
  <si>
    <t>February</t>
  </si>
  <si>
    <t>March</t>
  </si>
  <si>
    <t>Revenue</t>
  </si>
  <si>
    <t>revenue</t>
  </si>
  <si>
    <t>Base</t>
  </si>
  <si>
    <t>Tags</t>
  </si>
  <si>
    <t>Names</t>
  </si>
  <si>
    <t>Payments</t>
  </si>
  <si>
    <t>paymemts</t>
  </si>
  <si>
    <t>Net payments</t>
  </si>
  <si>
    <t>January mask</t>
  </si>
  <si>
    <t>February mask</t>
  </si>
  <si>
    <t>March mask</t>
  </si>
  <si>
    <t>April mask</t>
  </si>
  <si>
    <t>May mask</t>
  </si>
  <si>
    <t>June mask</t>
  </si>
  <si>
    <t>July mask</t>
  </si>
  <si>
    <t>August mask</t>
  </si>
  <si>
    <t>September mask</t>
  </si>
  <si>
    <t>October mask</t>
  </si>
  <si>
    <t>November mask</t>
  </si>
  <si>
    <t>December mask</t>
  </si>
  <si>
    <t>Year 2 mask</t>
  </si>
  <si>
    <t>Units</t>
  </si>
  <si>
    <t>%</t>
  </si>
  <si>
    <t>Monthly Max</t>
  </si>
  <si>
    <t>Monthly Weight</t>
  </si>
  <si>
    <t>Net Payments</t>
  </si>
  <si>
    <t>Account Start Mask</t>
  </si>
  <si>
    <t>Account Balance Build Up</t>
  </si>
  <si>
    <t>Label</t>
  </si>
  <si>
    <t>April Y1</t>
  </si>
  <si>
    <t>May Y1</t>
  </si>
  <si>
    <t>June Y1</t>
  </si>
  <si>
    <t>January Y1</t>
  </si>
  <si>
    <t>March Y1</t>
  </si>
  <si>
    <t>July Y1</t>
  </si>
  <si>
    <t>August Y1</t>
  </si>
  <si>
    <t>September Y1</t>
  </si>
  <si>
    <t>October Y1</t>
  </si>
  <si>
    <t>November Y1</t>
  </si>
  <si>
    <t>December Y1</t>
  </si>
  <si>
    <t>February Y1</t>
  </si>
  <si>
    <t>Logical</t>
  </si>
  <si>
    <t>January Y2</t>
  </si>
  <si>
    <t>February Y2</t>
  </si>
  <si>
    <t>March Y2</t>
  </si>
  <si>
    <t>April Y2</t>
  </si>
  <si>
    <t>May Y2</t>
  </si>
  <si>
    <t>June Y2</t>
  </si>
  <si>
    <t>July Y2</t>
  </si>
  <si>
    <t>August Y2</t>
  </si>
  <si>
    <t>September Y2</t>
  </si>
  <si>
    <t>October Y2</t>
  </si>
  <si>
    <t>November Y2</t>
  </si>
  <si>
    <t>December Y2</t>
  </si>
  <si>
    <t>hard-code</t>
  </si>
  <si>
    <t>Account credit balance</t>
  </si>
  <si>
    <t>logical</t>
  </si>
  <si>
    <t>Account credit balances weighted by contract start</t>
  </si>
  <si>
    <t>Inputs</t>
  </si>
  <si>
    <t>Account credit balances by contract start date</t>
  </si>
  <si>
    <t>Footnotes</t>
  </si>
  <si>
    <r>
      <t>Revenue</t>
    </r>
    <r>
      <rPr>
        <vertAlign val="superscript"/>
        <sz val="10"/>
        <color theme="1"/>
        <rFont val="Verdana"/>
        <family val="2"/>
      </rPr>
      <t>1</t>
    </r>
  </si>
  <si>
    <r>
      <t>Payments</t>
    </r>
    <r>
      <rPr>
        <vertAlign val="superscript"/>
        <sz val="10"/>
        <color theme="1"/>
        <rFont val="Verdana"/>
        <family val="2"/>
      </rPr>
      <t>2</t>
    </r>
  </si>
  <si>
    <t xml:space="preserve">Suppliers told us in response to our RFI that they calculate their fixed direct debit customers monthly payments by taking their annual bill and dividing it by 12. This means that 8.33% of an annual bill is paid by a customer each month (100%/12). </t>
  </si>
  <si>
    <t>Weighted Threshold</t>
  </si>
  <si>
    <t>Test</t>
  </si>
  <si>
    <t>This is the threshold if we account for customers starting at different months throughout the year. As some customers require a lower credit balance, this reduces the threshold at a portfolio level.</t>
  </si>
  <si>
    <t>Account balances by contract start date</t>
  </si>
  <si>
    <t>This is the maximum amount of credit balances require by the supplier. It assumes that all customers would have started in the month that leads to the highest credit balances.</t>
  </si>
  <si>
    <t>Debit Balance Mask</t>
  </si>
  <si>
    <t>Contract start date weighting</t>
  </si>
  <si>
    <t>This sheet sets out a weighted and non-weighted threshold based on the maximum credit balance position each year – typically falling in ~October</t>
  </si>
  <si>
    <t>We have not shown an example of an individual customer based on our weighted thresholds. This is because our weighted thresholds are intended to be applied at a portfolio level - acknowledging the fact that customers across the portfolio will have different credit balance requirements.</t>
  </si>
  <si>
    <t>Link to switching data</t>
  </si>
  <si>
    <r>
      <rPr>
        <b/>
        <sz val="14"/>
        <color theme="1"/>
        <rFont val="Verdana"/>
        <family val="2"/>
      </rPr>
      <t>DISCLAIMER:</t>
    </r>
    <r>
      <rPr>
        <sz val="14"/>
        <color theme="1"/>
        <rFont val="Verdana"/>
        <family val="2"/>
      </rPr>
      <t xml:space="preserve"> the inputs used in this model represent market data from a single year (2018/19) of domestic consumption across the whole market. This model represents our initial views on the correct level to set a credit balance threshold. However, this is not intended to represent our final threshold determinations which would need to be set based on a number of years' worth of data, and in consultation with stakeholders.</t>
    </r>
  </si>
  <si>
    <t>Monthly credit balance thresholds</t>
  </si>
  <si>
    <t>Annual max credit balance threshold by contract start date</t>
  </si>
  <si>
    <t>We have used Ofgem's published switching data for the years since 2003 to establish the % of customers who start each month. This is based on both gas and electricity switches combined. This data excludes internal switches.</t>
  </si>
  <si>
    <t>This is the amount of the annual bill we expect consumers to use in each month of the year. It is based on an average of supplier monthly direct debit revenues as reported to us through our RFI in early 2020</t>
  </si>
  <si>
    <r>
      <t>Monthly non-weighted thresholds</t>
    </r>
    <r>
      <rPr>
        <vertAlign val="superscript"/>
        <sz val="10"/>
        <color theme="1"/>
        <rFont val="Verdana"/>
        <family val="2"/>
      </rPr>
      <t>1</t>
    </r>
  </si>
  <si>
    <r>
      <t>Monthly weighted thresholds</t>
    </r>
    <r>
      <rPr>
        <vertAlign val="superscript"/>
        <sz val="10"/>
        <color theme="1"/>
        <rFont val="Verdana"/>
        <family val="2"/>
      </rPr>
      <t>2</t>
    </r>
  </si>
  <si>
    <t>Example customer annual bill</t>
  </si>
  <si>
    <t>Monthly credit balance limit for the customer</t>
  </si>
  <si>
    <r>
      <t>Annual weighted threshold</t>
    </r>
    <r>
      <rPr>
        <vertAlign val="superscript"/>
        <sz val="10"/>
        <color theme="1"/>
        <rFont val="Verdana"/>
        <family val="2"/>
      </rPr>
      <t>2</t>
    </r>
  </si>
  <si>
    <r>
      <t>Annual non-weighted threshold</t>
    </r>
    <r>
      <rPr>
        <vertAlign val="superscript"/>
        <sz val="10"/>
        <color theme="1"/>
        <rFont val="Verdana"/>
        <family val="2"/>
      </rPr>
      <t>1</t>
    </r>
  </si>
  <si>
    <t>Example: individual customer</t>
  </si>
  <si>
    <t>Supply data</t>
  </si>
  <si>
    <t>This sheet sets out a threshold for each month of the year. Suppliers would be required to comply with a different threshold at different points throughout the year - for example each month. This follows the expected curve of a customers account balance. Thresholds are set out both weighted and non-weighted.
We have also set out an example of how the threshold would be applied to an individual customer with an account balance of £1000.</t>
  </si>
  <si>
    <t>Version Control</t>
  </si>
  <si>
    <t>Date Published</t>
  </si>
  <si>
    <t>Changes</t>
  </si>
  <si>
    <t>v1.0</t>
  </si>
  <si>
    <t>Supplementary model - draft thresholds</t>
  </si>
  <si>
    <t>Published alongside policy consultation</t>
  </si>
  <si>
    <r>
      <t>Customer numbers growth rates</t>
    </r>
    <r>
      <rPr>
        <vertAlign val="superscript"/>
        <sz val="10"/>
        <color theme="1"/>
        <rFont val="Verdana"/>
        <family val="2"/>
      </rPr>
      <t>3&amp;4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</si>
</sst>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20" x14ac:knownFonts="1">
    <font>
      <sz val="10"/>
      <color theme="1"/>
      <name val="Verdana"/>
      <family val="2"/>
    </font>
    <font>
      <sz val="10"/>
      <color theme="1"/>
      <name val="Verdana"/>
      <family val="2"/>
    </font>
    <font>
      <b/>
      <sz val="10"/>
      <color theme="1"/>
      <name val="Verdana"/>
      <family val="2"/>
    </font>
    <font>
      <sz val="9"/>
      <color indexed="81"/>
      <name val="Tahoma"/>
      <family val="2"/>
    </font>
    <font>
      <b/>
      <sz val="10"/>
      <color theme="0"/>
      <name val="Verdana"/>
      <family val="2"/>
    </font>
    <font>
      <b/>
      <sz val="10"/>
      <name val="Verdana"/>
      <family val="2"/>
    </font>
    <font>
      <sz val="8"/>
      <name val="Verdana"/>
      <family val="2"/>
    </font>
    <font>
      <vertAlign val="superscript"/>
      <sz val="10"/>
      <color theme="1"/>
      <name val="Verdana"/>
      <family val="2"/>
    </font>
    <font>
      <i/>
      <sz val="10"/>
      <color theme="1"/>
      <name val="Verdana"/>
      <family val="2"/>
    </font>
    <font>
      <sz val="8"/>
      <color theme="1"/>
      <name val="Verdana"/>
      <family val="2"/>
    </font>
    <font>
      <sz val="10"/>
      <name val="Verdana"/>
      <family val="2"/>
    </font>
    <font>
      <b/>
      <i/>
      <sz val="10"/>
      <color theme="1"/>
      <name val="Verdana"/>
      <family val="2"/>
    </font>
    <font>
      <b/>
      <i/>
      <sz val="10"/>
      <name val="Verdana"/>
      <family val="2"/>
    </font>
    <font>
      <b/>
      <i/>
      <sz val="10"/>
      <color theme="0"/>
      <name val="Verdana"/>
      <family val="2"/>
    </font>
    <font>
      <u/>
      <sz val="10"/>
      <color theme="10"/>
      <name val="Verdana"/>
      <family val="2"/>
    </font>
    <font>
      <u/>
      <sz val="8"/>
      <color theme="10"/>
      <name val="Verdana"/>
      <family val="2"/>
    </font>
    <font>
      <sz val="14"/>
      <color theme="1"/>
      <name val="Verdana"/>
      <family val="2"/>
    </font>
    <font>
      <b/>
      <sz val="14"/>
      <color theme="1"/>
      <name val="Verdana"/>
      <family val="2"/>
    </font>
    <font>
      <sz val="11"/>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rgb="FFFF9F9F"/>
        <bgColor indexed="64"/>
      </patternFill>
    </fill>
  </fills>
  <borders count="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4" fillId="5" borderId="1" applyAlignment="0" applyProtection="0"/>
    <xf numFmtId="0" fontId="2" fillId="4" borderId="0" applyFont="0" applyProtection="0"/>
    <xf numFmtId="44" fontId="1" fillId="0" borderId="0" applyFont="0" applyFill="0" applyBorder="0" applyAlignment="0" applyProtection="0"/>
    <xf numFmtId="0" fontId="14" fillId="0" borderId="0" applyNumberFormat="0" applyFill="0" applyBorder="0" applyAlignment="0" applyProtection="0"/>
    <xf numFmtId="0" fontId="1" fillId="0" borderId="0"/>
  </cellStyleXfs>
  <cellXfs count="84">
    <xf numFmtId="0" fontId="0" fillId="0" borderId="0" xfId="0"/>
    <xf numFmtId="0" fontId="0" fillId="2" borderId="0" xfId="0" applyFill="1"/>
    <xf numFmtId="0" fontId="2" fillId="0" borderId="0" xfId="0" applyFont="1"/>
    <xf numFmtId="0" fontId="0" fillId="4" borderId="0" xfId="0" applyFill="1"/>
    <xf numFmtId="0" fontId="0" fillId="0" borderId="0" xfId="0" applyAlignment="1">
      <alignment horizontal="center"/>
    </xf>
    <xf numFmtId="0" fontId="2" fillId="4" borderId="0" xfId="0" applyFont="1" applyFill="1"/>
    <xf numFmtId="164" fontId="0" fillId="0" borderId="0" xfId="1" applyNumberFormat="1"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0" fontId="0" fillId="0" borderId="0" xfId="0" applyNumberFormat="1" applyAlignment="1">
      <alignment horizontal="center" vertical="center"/>
    </xf>
    <xf numFmtId="0" fontId="2" fillId="4" borderId="0" xfId="3" applyFont="1"/>
    <xf numFmtId="0" fontId="0" fillId="4" borderId="0" xfId="3" applyFont="1"/>
    <xf numFmtId="0" fontId="0" fillId="0" borderId="2" xfId="0" applyBorder="1"/>
    <xf numFmtId="164" fontId="0" fillId="3" borderId="2" xfId="0" applyNumberFormat="1" applyFill="1" applyBorder="1"/>
    <xf numFmtId="0" fontId="2" fillId="0" borderId="2" xfId="0" applyFont="1" applyBorder="1" applyAlignment="1">
      <alignment horizontal="center"/>
    </xf>
    <xf numFmtId="164" fontId="0" fillId="0" borderId="2" xfId="0" applyNumberFormat="1" applyBorder="1" applyAlignment="1">
      <alignment horizontal="center" vertical="center"/>
    </xf>
    <xf numFmtId="10" fontId="0" fillId="0" borderId="2" xfId="0" applyNumberFormat="1" applyBorder="1" applyAlignment="1">
      <alignment horizontal="center" vertical="center"/>
    </xf>
    <xf numFmtId="9" fontId="0" fillId="2" borderId="0" xfId="1" applyFont="1" applyFill="1" applyAlignment="1">
      <alignment horizontal="center" vertical="center"/>
    </xf>
    <xf numFmtId="0" fontId="2" fillId="0" borderId="2" xfId="0" applyFont="1" applyBorder="1"/>
    <xf numFmtId="164" fontId="0" fillId="0" borderId="2" xfId="1" applyNumberFormat="1" applyFont="1" applyBorder="1"/>
    <xf numFmtId="0" fontId="4" fillId="5" borderId="0" xfId="0" applyFont="1" applyFill="1" applyBorder="1"/>
    <xf numFmtId="0" fontId="4" fillId="5" borderId="0" xfId="0" applyFont="1" applyFill="1" applyBorder="1" applyAlignment="1">
      <alignment horizontal="center" vertical="center"/>
    </xf>
    <xf numFmtId="0" fontId="2" fillId="6" borderId="0" xfId="0" applyFont="1" applyFill="1"/>
    <xf numFmtId="0" fontId="0" fillId="6" borderId="0" xfId="0" applyFill="1"/>
    <xf numFmtId="0" fontId="0" fillId="6" borderId="0" xfId="0" applyFill="1" applyAlignment="1">
      <alignment horizontal="center" vertical="center"/>
    </xf>
    <xf numFmtId="0" fontId="4" fillId="0" borderId="0" xfId="0" applyFont="1" applyFill="1" applyBorder="1"/>
    <xf numFmtId="0" fontId="4" fillId="0" borderId="0" xfId="0" applyFont="1" applyFill="1" applyBorder="1" applyAlignment="1">
      <alignment horizontal="center" vertical="center"/>
    </xf>
    <xf numFmtId="0" fontId="5" fillId="7" borderId="0" xfId="0" applyFont="1" applyFill="1" applyBorder="1"/>
    <xf numFmtId="0" fontId="5" fillId="7" borderId="0" xfId="0" applyFont="1" applyFill="1" applyBorder="1" applyAlignment="1">
      <alignment horizontal="center" vertical="center"/>
    </xf>
    <xf numFmtId="0" fontId="0" fillId="4" borderId="0" xfId="0" applyFill="1" applyAlignment="1">
      <alignment horizontal="center" vertical="center"/>
    </xf>
    <xf numFmtId="0" fontId="8" fillId="8" borderId="0" xfId="0" applyFont="1" applyFill="1"/>
    <xf numFmtId="0" fontId="8" fillId="8" borderId="0" xfId="0" applyFont="1" applyFill="1" applyAlignment="1">
      <alignment horizontal="center"/>
    </xf>
    <xf numFmtId="10" fontId="0" fillId="8" borderId="0" xfId="1" applyNumberFormat="1" applyFont="1" applyFill="1" applyAlignment="1">
      <alignment horizontal="center" vertical="center"/>
    </xf>
    <xf numFmtId="0" fontId="9" fillId="0" borderId="0" xfId="0" applyFont="1"/>
    <xf numFmtId="0" fontId="9" fillId="2" borderId="0" xfId="0" applyFont="1" applyFill="1"/>
    <xf numFmtId="0" fontId="4" fillId="5" borderId="0" xfId="2" applyBorder="1"/>
    <xf numFmtId="0" fontId="4" fillId="2" borderId="0" xfId="0" applyFont="1" applyFill="1" applyBorder="1" applyAlignment="1">
      <alignment horizontal="center" vertical="center"/>
    </xf>
    <xf numFmtId="0" fontId="4" fillId="5" borderId="0" xfId="0" applyFont="1" applyFill="1" applyBorder="1" applyAlignment="1">
      <alignment horizontal="center"/>
    </xf>
    <xf numFmtId="0" fontId="4" fillId="0" borderId="0" xfId="0" applyFont="1" applyFill="1" applyBorder="1" applyAlignment="1">
      <alignment horizontal="center"/>
    </xf>
    <xf numFmtId="0" fontId="5" fillId="7" borderId="0" xfId="0" applyFont="1" applyFill="1" applyBorder="1" applyAlignment="1">
      <alignment horizontal="center"/>
    </xf>
    <xf numFmtId="0" fontId="0" fillId="6" borderId="0" xfId="0" applyFill="1" applyAlignment="1">
      <alignment horizontal="center"/>
    </xf>
    <xf numFmtId="0" fontId="0" fillId="4" borderId="0" xfId="0" applyFill="1" applyAlignment="1">
      <alignment horizontal="center"/>
    </xf>
    <xf numFmtId="0" fontId="0" fillId="0" borderId="0" xfId="0" applyBorder="1"/>
    <xf numFmtId="164" fontId="0" fillId="0" borderId="0" xfId="1" applyNumberFormat="1" applyFont="1" applyBorder="1"/>
    <xf numFmtId="0" fontId="0" fillId="0" borderId="0" xfId="0" applyBorder="1" applyAlignment="1">
      <alignment horizontal="left" vertical="top" wrapText="1"/>
    </xf>
    <xf numFmtId="0" fontId="10" fillId="4" borderId="0" xfId="0" applyFont="1" applyFill="1" applyBorder="1"/>
    <xf numFmtId="164" fontId="10" fillId="4" borderId="0" xfId="1" applyNumberFormat="1" applyFont="1" applyFill="1" applyBorder="1"/>
    <xf numFmtId="0" fontId="10" fillId="4" borderId="0" xfId="0" applyFont="1" applyFill="1"/>
    <xf numFmtId="0" fontId="5" fillId="4" borderId="0" xfId="0" applyFont="1" applyFill="1" applyBorder="1"/>
    <xf numFmtId="0" fontId="0" fillId="0" borderId="2" xfId="0" applyFill="1" applyBorder="1"/>
    <xf numFmtId="44" fontId="0" fillId="0" borderId="2" xfId="4" applyNumberFormat="1" applyFont="1" applyBorder="1"/>
    <xf numFmtId="44" fontId="0" fillId="0" borderId="2" xfId="4" applyFont="1" applyBorder="1"/>
    <xf numFmtId="0" fontId="0" fillId="9" borderId="0" xfId="0" applyFill="1"/>
    <xf numFmtId="0" fontId="8" fillId="0" borderId="0" xfId="0" applyFont="1"/>
    <xf numFmtId="0" fontId="11" fillId="0" borderId="0" xfId="0" applyFont="1"/>
    <xf numFmtId="0" fontId="12" fillId="7" borderId="0" xfId="0" applyFont="1" applyFill="1" applyBorder="1"/>
    <xf numFmtId="0" fontId="11" fillId="6" borderId="0" xfId="0" applyFont="1" applyFill="1"/>
    <xf numFmtId="0" fontId="13" fillId="0" borderId="0" xfId="0" applyFont="1" applyFill="1" applyBorder="1"/>
    <xf numFmtId="0" fontId="11" fillId="4" borderId="0" xfId="0" applyFont="1" applyFill="1"/>
    <xf numFmtId="0" fontId="0" fillId="10" borderId="0" xfId="0" applyFill="1"/>
    <xf numFmtId="164" fontId="0" fillId="2" borderId="0" xfId="0" applyNumberFormat="1" applyFill="1"/>
    <xf numFmtId="0" fontId="0" fillId="0" borderId="0" xfId="0" applyFill="1"/>
    <xf numFmtId="0" fontId="0" fillId="9" borderId="0" xfId="0" applyFill="1" applyBorder="1" applyAlignment="1">
      <alignment horizontal="left" vertical="top" wrapText="1"/>
    </xf>
    <xf numFmtId="0" fontId="0" fillId="9" borderId="0" xfId="0" applyFill="1" applyBorder="1" applyAlignment="1">
      <alignment vertical="center" wrapText="1"/>
    </xf>
    <xf numFmtId="0" fontId="9" fillId="9" borderId="0" xfId="0" applyFont="1" applyFill="1"/>
    <xf numFmtId="0" fontId="9" fillId="9" borderId="0" xfId="0" applyFont="1" applyFill="1" applyAlignment="1">
      <alignment horizontal="right" vertical="top"/>
    </xf>
    <xf numFmtId="0" fontId="0" fillId="9" borderId="0" xfId="0" applyFill="1" applyBorder="1"/>
    <xf numFmtId="0" fontId="9" fillId="9" borderId="0" xfId="0" applyFont="1" applyFill="1" applyBorder="1"/>
    <xf numFmtId="0" fontId="15" fillId="9" borderId="0" xfId="5" applyFont="1" applyFill="1"/>
    <xf numFmtId="0" fontId="0" fillId="9" borderId="0" xfId="0" applyFill="1" applyAlignment="1">
      <alignment horizontal="center"/>
    </xf>
    <xf numFmtId="0" fontId="17" fillId="9" borderId="0" xfId="0" applyFont="1" applyFill="1" applyAlignment="1">
      <alignment horizontal="left"/>
    </xf>
    <xf numFmtId="0" fontId="18" fillId="9" borderId="0" xfId="0" applyFont="1" applyFill="1" applyAlignment="1">
      <alignment horizontal="center"/>
    </xf>
    <xf numFmtId="0" fontId="18" fillId="9" borderId="0" xfId="0" applyFont="1" applyFill="1"/>
    <xf numFmtId="0" fontId="19" fillId="9" borderId="2" xfId="6" applyFont="1" applyFill="1" applyBorder="1"/>
    <xf numFmtId="0" fontId="18" fillId="9" borderId="2" xfId="6" applyFont="1" applyFill="1" applyBorder="1"/>
    <xf numFmtId="14" fontId="18" fillId="9" borderId="2" xfId="6" applyNumberFormat="1" applyFont="1" applyFill="1" applyBorder="1" applyAlignment="1">
      <alignment horizontal="left"/>
    </xf>
    <xf numFmtId="0" fontId="18" fillId="9" borderId="2" xfId="6" applyFont="1" applyFill="1" applyBorder="1" applyAlignment="1">
      <alignment horizontal="left"/>
    </xf>
    <xf numFmtId="0" fontId="18" fillId="9" borderId="2" xfId="6" applyFont="1" applyFill="1" applyBorder="1" applyAlignment="1">
      <alignment wrapText="1"/>
    </xf>
    <xf numFmtId="0" fontId="0" fillId="9" borderId="0" xfId="0" applyFill="1" applyAlignment="1"/>
    <xf numFmtId="0" fontId="16" fillId="11" borderId="0" xfId="0" applyFont="1" applyFill="1" applyAlignment="1">
      <alignment horizontal="left" vertical="center" wrapText="1"/>
    </xf>
    <xf numFmtId="0" fontId="0" fillId="9" borderId="0" xfId="0" applyFill="1" applyAlignment="1">
      <alignment horizontal="center"/>
    </xf>
    <xf numFmtId="0" fontId="0" fillId="11" borderId="0" xfId="0" applyFill="1" applyBorder="1" applyAlignment="1">
      <alignment horizontal="center" vertical="center" wrapText="1"/>
    </xf>
    <xf numFmtId="0" fontId="9" fillId="9" borderId="0" xfId="0" applyFont="1" applyFill="1" applyAlignment="1">
      <alignment horizontal="left" vertical="top" wrapText="1"/>
    </xf>
  </cellXfs>
  <cellStyles count="7">
    <cellStyle name="Currency" xfId="4" builtinId="4"/>
    <cellStyle name="Hyperlink" xfId="5" builtinId="8"/>
    <cellStyle name="Normal" xfId="0" builtinId="0"/>
    <cellStyle name="Normal 2 2" xfId="6" xr:uid="{A8239D77-DA38-4A20-AA3D-4F47F4B39D84}"/>
    <cellStyle name="OfgemHeading" xfId="2" xr:uid="{00000000-0005-0000-0000-000001000000}"/>
    <cellStyle name="OfgemSubheading" xfId="3" xr:uid="{00000000-0005-0000-0000-000002000000}"/>
    <cellStyle name="Percent" xfId="1" builtinId="5"/>
  </cellStyles>
  <dxfs count="0"/>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48507</xdr:colOff>
      <xdr:row>0</xdr:row>
      <xdr:rowOff>716559</xdr:rowOff>
    </xdr:to>
    <xdr:pic>
      <xdr:nvPicPr>
        <xdr:cNvPr id="4" name="Picture 3" descr="image of the Ofgem logo" title="Ofgem logo">
          <a:extLst>
            <a:ext uri="{FF2B5EF4-FFF2-40B4-BE49-F238E27FC236}">
              <a16:creationId xmlns:a16="http://schemas.microsoft.com/office/drawing/2014/main" id="{4FE34381-C398-4072-8E5A-1AAA3F9BA9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5455" y="0"/>
          <a:ext cx="2819416" cy="716559"/>
        </a:xfrm>
        <a:prstGeom prst="rect">
          <a:avLst/>
        </a:prstGeom>
      </xdr:spPr>
    </xdr:pic>
    <xdr:clientData/>
  </xdr:twoCellAnchor>
  <xdr:twoCellAnchor editAs="oneCell">
    <xdr:from>
      <xdr:col>6</xdr:col>
      <xdr:colOff>606136</xdr:colOff>
      <xdr:row>13</xdr:row>
      <xdr:rowOff>103910</xdr:rowOff>
    </xdr:from>
    <xdr:to>
      <xdr:col>23</xdr:col>
      <xdr:colOff>344059</xdr:colOff>
      <xdr:row>50</xdr:row>
      <xdr:rowOff>98860</xdr:rowOff>
    </xdr:to>
    <xdr:pic>
      <xdr:nvPicPr>
        <xdr:cNvPr id="6" name="Picture 5" descr="Aim&#10;&#10;To set out a draft threshold based on data collected in our February RFI.&#10;&#10;To model the impact of customer contract start date on aggregate credit balances and set out a weighted version of our draft threshold.&#10;&#10;Outputs&#10;&#10;Annual thresholds: sets out a weighted and non-weighted threshold based on the maximum credit balance position each year – typically falling in ~October&#10;&#10;Monthly thresholds: sets out a threshold for each month of the year. Suppliers would be required to comply with a different threshold at different points throughout the year - for example each month. This follows the expected curve of a customers account balance. Thresholds are set out both weighted and non-weighted.&#10;&#10;Assumptions&#10;&#10;We assume that the aggregated market revenue data for 18/19 which we collected through our February RFI is indicative of the typical curve most years. When aggregating this data we corrected for supplier growth and excluded outliers to find a market average revenue curve for the year. We intend to test this with data from multiple years in future models. &#10;">
          <a:extLst>
            <a:ext uri="{FF2B5EF4-FFF2-40B4-BE49-F238E27FC236}">
              <a16:creationId xmlns:a16="http://schemas.microsoft.com/office/drawing/2014/main" id="{01F121DD-54EA-47FA-AC62-7164BE496788}"/>
            </a:ext>
          </a:extLst>
        </xdr:cNvPr>
        <xdr:cNvPicPr>
          <a:picLocks noChangeAspect="1"/>
        </xdr:cNvPicPr>
      </xdr:nvPicPr>
      <xdr:blipFill>
        <a:blip xmlns:r="http://schemas.openxmlformats.org/officeDocument/2006/relationships" r:embed="rId2"/>
        <a:stretch>
          <a:fillRect/>
        </a:stretch>
      </xdr:blipFill>
      <xdr:spPr>
        <a:xfrm>
          <a:off x="2684318" y="2805546"/>
          <a:ext cx="11514286" cy="5761905"/>
        </a:xfrm>
        <a:prstGeom prst="rect">
          <a:avLst/>
        </a:prstGeom>
      </xdr:spPr>
    </xdr:pic>
    <xdr:clientData/>
  </xdr:twoCellAnchor>
  <xdr:twoCellAnchor editAs="oneCell">
    <xdr:from>
      <xdr:col>6</xdr:col>
      <xdr:colOff>103910</xdr:colOff>
      <xdr:row>51</xdr:row>
      <xdr:rowOff>69271</xdr:rowOff>
    </xdr:from>
    <xdr:to>
      <xdr:col>24</xdr:col>
      <xdr:colOff>15771</xdr:colOff>
      <xdr:row>87</xdr:row>
      <xdr:rowOff>134371</xdr:rowOff>
    </xdr:to>
    <xdr:pic>
      <xdr:nvPicPr>
        <xdr:cNvPr id="7" name="Picture 6" descr="Diagram showing the modelling stages.&#10;&#10;Stage 1: Base data – net payments for each month calculated from inputs.&#10;&#10;Stage 2: Account balances (credit/debit) calculated for each month of the year.&#10;&#10;Stage 3: Required credit balances calculated for each month of the year.&#10;&#10;Stage 4: Credit balances for different contract start dates are weighted against proportion of customers who started in each month of the year.&#10;&#10;We have added notes throughout our calculation tab explaining each stage of our analysis.">
          <a:extLst>
            <a:ext uri="{FF2B5EF4-FFF2-40B4-BE49-F238E27FC236}">
              <a16:creationId xmlns:a16="http://schemas.microsoft.com/office/drawing/2014/main" id="{83D839E7-6F68-4EB3-BAC2-246B6B67A106}"/>
            </a:ext>
          </a:extLst>
        </xdr:cNvPr>
        <xdr:cNvPicPr>
          <a:picLocks noChangeAspect="1"/>
        </xdr:cNvPicPr>
      </xdr:nvPicPr>
      <xdr:blipFill>
        <a:blip xmlns:r="http://schemas.openxmlformats.org/officeDocument/2006/relationships" r:embed="rId3"/>
        <a:stretch>
          <a:fillRect/>
        </a:stretch>
      </xdr:blipFill>
      <xdr:spPr>
        <a:xfrm>
          <a:off x="2182092" y="8693726"/>
          <a:ext cx="12380952" cy="56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1685925</xdr:colOff>
      <xdr:row>0</xdr:row>
      <xdr:rowOff>804046</xdr:rowOff>
    </xdr:to>
    <xdr:pic>
      <xdr:nvPicPr>
        <xdr:cNvPr id="3" name="Picture 2" descr="Ofgem logo&#10;&#10;image of the Ofgem logo">
          <a:extLst>
            <a:ext uri="{FF2B5EF4-FFF2-40B4-BE49-F238E27FC236}">
              <a16:creationId xmlns:a16="http://schemas.microsoft.com/office/drawing/2014/main" id="{1CE81A56-FDA1-4055-A089-EE018DDF3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371725" cy="804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data-portal/retail-market-indicator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autoPageBreaks="0"/>
  </sheetPr>
  <dimension ref="A1:Y96"/>
  <sheetViews>
    <sheetView tabSelected="1" zoomScale="55" zoomScaleNormal="55" workbookViewId="0">
      <selection activeCell="F3" sqref="F3"/>
    </sheetView>
  </sheetViews>
  <sheetFormatPr defaultColWidth="0" defaultRowHeight="12.75" zeroHeight="1" x14ac:dyDescent="0.2"/>
  <cols>
    <col min="1" max="2" width="9" style="60" customWidth="1"/>
    <col min="3" max="5" width="9" style="53" hidden="1" customWidth="1"/>
    <col min="6" max="25" width="9" style="53" customWidth="1"/>
    <col min="26" max="16384" width="9" hidden="1"/>
  </cols>
  <sheetData>
    <row r="1" spans="8:24" ht="57.75" customHeight="1" x14ac:dyDescent="0.2"/>
    <row r="2" spans="8:24" x14ac:dyDescent="0.2"/>
    <row r="3" spans="8:24" x14ac:dyDescent="0.2">
      <c r="H3" s="80" t="s">
        <v>86</v>
      </c>
      <c r="I3" s="80"/>
      <c r="J3" s="80"/>
      <c r="K3" s="80"/>
      <c r="L3" s="80"/>
      <c r="M3" s="80"/>
      <c r="N3" s="80"/>
      <c r="O3" s="80"/>
      <c r="P3" s="80"/>
      <c r="Q3" s="80"/>
      <c r="R3" s="80"/>
      <c r="S3" s="80"/>
      <c r="T3" s="80"/>
      <c r="U3" s="80"/>
      <c r="V3" s="80"/>
      <c r="W3" s="80"/>
      <c r="X3" s="80"/>
    </row>
    <row r="4" spans="8:24" x14ac:dyDescent="0.2">
      <c r="H4" s="80"/>
      <c r="I4" s="80"/>
      <c r="J4" s="80"/>
      <c r="K4" s="80"/>
      <c r="L4" s="80"/>
      <c r="M4" s="80"/>
      <c r="N4" s="80"/>
      <c r="O4" s="80"/>
      <c r="P4" s="80"/>
      <c r="Q4" s="80"/>
      <c r="R4" s="80"/>
      <c r="S4" s="80"/>
      <c r="T4" s="80"/>
      <c r="U4" s="80"/>
      <c r="V4" s="80"/>
      <c r="W4" s="80"/>
      <c r="X4" s="80"/>
    </row>
    <row r="5" spans="8:24" x14ac:dyDescent="0.2">
      <c r="H5" s="80"/>
      <c r="I5" s="80"/>
      <c r="J5" s="80"/>
      <c r="K5" s="80"/>
      <c r="L5" s="80"/>
      <c r="M5" s="80"/>
      <c r="N5" s="80"/>
      <c r="O5" s="80"/>
      <c r="P5" s="80"/>
      <c r="Q5" s="80"/>
      <c r="R5" s="80"/>
      <c r="S5" s="80"/>
      <c r="T5" s="80"/>
      <c r="U5" s="80"/>
      <c r="V5" s="80"/>
      <c r="W5" s="80"/>
      <c r="X5" s="80"/>
    </row>
    <row r="6" spans="8:24" x14ac:dyDescent="0.2">
      <c r="H6" s="80"/>
      <c r="I6" s="80"/>
      <c r="J6" s="80"/>
      <c r="K6" s="80"/>
      <c r="L6" s="80"/>
      <c r="M6" s="80"/>
      <c r="N6" s="80"/>
      <c r="O6" s="80"/>
      <c r="P6" s="80"/>
      <c r="Q6" s="80"/>
      <c r="R6" s="80"/>
      <c r="S6" s="80"/>
      <c r="T6" s="80"/>
      <c r="U6" s="80"/>
      <c r="V6" s="80"/>
      <c r="W6" s="80"/>
      <c r="X6" s="80"/>
    </row>
    <row r="7" spans="8:24" x14ac:dyDescent="0.2">
      <c r="H7" s="80"/>
      <c r="I7" s="80"/>
      <c r="J7" s="80"/>
      <c r="K7" s="80"/>
      <c r="L7" s="80"/>
      <c r="M7" s="80"/>
      <c r="N7" s="80"/>
      <c r="O7" s="80"/>
      <c r="P7" s="80"/>
      <c r="Q7" s="80"/>
      <c r="R7" s="80"/>
      <c r="S7" s="80"/>
      <c r="T7" s="80"/>
      <c r="U7" s="80"/>
      <c r="V7" s="80"/>
      <c r="W7" s="80"/>
      <c r="X7" s="80"/>
    </row>
    <row r="8" spans="8:24" x14ac:dyDescent="0.2">
      <c r="H8" s="80"/>
      <c r="I8" s="80"/>
      <c r="J8" s="80"/>
      <c r="K8" s="80"/>
      <c r="L8" s="80"/>
      <c r="M8" s="80"/>
      <c r="N8" s="80"/>
      <c r="O8" s="80"/>
      <c r="P8" s="80"/>
      <c r="Q8" s="80"/>
      <c r="R8" s="80"/>
      <c r="S8" s="80"/>
      <c r="T8" s="80"/>
      <c r="U8" s="80"/>
      <c r="V8" s="80"/>
      <c r="W8" s="80"/>
      <c r="X8" s="80"/>
    </row>
    <row r="9" spans="8:24" ht="21" customHeight="1" x14ac:dyDescent="0.2">
      <c r="H9" s="80"/>
      <c r="I9" s="80"/>
      <c r="J9" s="80"/>
      <c r="K9" s="80"/>
      <c r="L9" s="80"/>
      <c r="M9" s="80"/>
      <c r="N9" s="80"/>
      <c r="O9" s="80"/>
      <c r="P9" s="80"/>
      <c r="Q9" s="80"/>
      <c r="R9" s="80"/>
      <c r="S9" s="80"/>
      <c r="T9" s="80"/>
      <c r="U9" s="80"/>
      <c r="V9" s="80"/>
      <c r="W9" s="80"/>
      <c r="X9" s="80"/>
    </row>
    <row r="10" spans="8:24" x14ac:dyDescent="0.2">
      <c r="H10" s="80"/>
      <c r="I10" s="80"/>
      <c r="J10" s="80"/>
      <c r="K10" s="80"/>
      <c r="L10" s="80"/>
      <c r="M10" s="80"/>
      <c r="N10" s="80"/>
      <c r="O10" s="80"/>
      <c r="P10" s="80"/>
      <c r="Q10" s="80"/>
      <c r="R10" s="80"/>
      <c r="S10" s="80"/>
      <c r="T10" s="80"/>
      <c r="U10" s="80"/>
      <c r="V10" s="80"/>
      <c r="W10" s="80"/>
      <c r="X10" s="80"/>
    </row>
    <row r="11" spans="8:24" x14ac:dyDescent="0.2"/>
    <row r="12" spans="8:24" x14ac:dyDescent="0.2"/>
    <row r="13" spans="8:24" x14ac:dyDescent="0.2"/>
    <row r="14" spans="8:24" x14ac:dyDescent="0.2"/>
    <row r="15" spans="8:24" x14ac:dyDescent="0.2"/>
    <row r="16" spans="8:24"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sheetData>
  <sheetProtection sheet="1" objects="1" scenarios="1" selectLockedCells="1" selectUnlockedCells="1"/>
  <mergeCells count="1">
    <mergeCell ref="H3:X10"/>
  </mergeCells>
  <pageMargins left="0.7" right="0.7" top="0.75" bottom="0.75" header="0.3" footer="0.3"/>
  <pageSetup paperSize="9" orientation="portrait" r:id="rId1"/>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9628-A702-4402-882A-B22182B8CA99}">
  <sheetPr>
    <tabColor theme="5" tint="0.39997558519241921"/>
  </sheetPr>
  <dimension ref="A1:G9"/>
  <sheetViews>
    <sheetView workbookViewId="0">
      <selection sqref="A1:F1"/>
    </sheetView>
  </sheetViews>
  <sheetFormatPr defaultColWidth="0" defaultRowHeight="12.75" zeroHeight="1" x14ac:dyDescent="0.2"/>
  <cols>
    <col min="1" max="1" width="9" style="53" customWidth="1"/>
    <col min="2" max="2" width="25.5" style="53" customWidth="1"/>
    <col min="3" max="3" width="31.75" style="53" customWidth="1"/>
    <col min="4" max="4" width="44.875" style="53" customWidth="1"/>
    <col min="5" max="6" width="9" style="53" customWidth="1"/>
    <col min="7" max="7" width="0" style="53" hidden="1" customWidth="1"/>
    <col min="8" max="16384" width="9" style="53" hidden="1"/>
  </cols>
  <sheetData>
    <row r="1" spans="1:6" s="79" customFormat="1" ht="63.75" customHeight="1" x14ac:dyDescent="0.2">
      <c r="A1" s="81"/>
      <c r="B1" s="81"/>
      <c r="C1" s="81"/>
      <c r="D1" s="81"/>
      <c r="E1" s="81"/>
      <c r="F1" s="81"/>
    </row>
    <row r="2" spans="1:6" x14ac:dyDescent="0.2"/>
    <row r="3" spans="1:6" ht="18" x14ac:dyDescent="0.25">
      <c r="A3" s="70"/>
      <c r="B3" s="71" t="s">
        <v>104</v>
      </c>
      <c r="C3" s="70"/>
      <c r="D3" s="70"/>
    </row>
    <row r="4" spans="1:6" ht="15" x14ac:dyDescent="0.25">
      <c r="A4" s="72"/>
      <c r="B4" s="72"/>
      <c r="C4" s="72"/>
      <c r="D4" s="72"/>
    </row>
    <row r="5" spans="1:6" ht="15" x14ac:dyDescent="0.25">
      <c r="A5" s="73"/>
      <c r="B5" s="74" t="s">
        <v>100</v>
      </c>
      <c r="C5" s="74" t="s">
        <v>101</v>
      </c>
      <c r="D5" s="74" t="s">
        <v>102</v>
      </c>
    </row>
    <row r="6" spans="1:6" ht="15" x14ac:dyDescent="0.25">
      <c r="A6" s="73"/>
      <c r="B6" s="75" t="s">
        <v>103</v>
      </c>
      <c r="C6" s="76">
        <v>44272</v>
      </c>
      <c r="D6" s="77" t="s">
        <v>105</v>
      </c>
    </row>
    <row r="7" spans="1:6" ht="15" x14ac:dyDescent="0.25">
      <c r="A7" s="73"/>
      <c r="B7" s="75"/>
      <c r="C7" s="75"/>
      <c r="D7" s="78"/>
    </row>
    <row r="8" spans="1:6" ht="15" x14ac:dyDescent="0.25">
      <c r="A8" s="73"/>
      <c r="B8" s="75"/>
      <c r="C8" s="76"/>
      <c r="D8" s="78"/>
    </row>
    <row r="9" spans="1:6" ht="15" x14ac:dyDescent="0.25">
      <c r="A9" s="73"/>
      <c r="B9" s="73"/>
      <c r="C9" s="73"/>
      <c r="D9" s="73"/>
    </row>
  </sheetData>
  <sheetProtection selectLockedCells="1" selectUnlockedCells="1"/>
  <mergeCells count="1">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autoPageBreaks="0"/>
  </sheetPr>
  <dimension ref="A1:AD30"/>
  <sheetViews>
    <sheetView workbookViewId="0"/>
  </sheetViews>
  <sheetFormatPr defaultColWidth="0" defaultRowHeight="12.75" zeroHeight="1" x14ac:dyDescent="0.2"/>
  <cols>
    <col min="1" max="1" width="2.625" customWidth="1"/>
    <col min="2" max="2" width="2.875" customWidth="1"/>
    <col min="3" max="3" width="10.75" customWidth="1"/>
    <col min="4" max="4" width="8.875" customWidth="1"/>
    <col min="5" max="5" width="8.875" style="1" customWidth="1"/>
    <col min="6" max="29" width="16" customWidth="1"/>
    <col min="30" max="30" width="8.875" customWidth="1"/>
    <col min="31" max="16384" width="8.875" hidden="1"/>
  </cols>
  <sheetData>
    <row r="1" spans="1:30" s="36" customFormat="1" x14ac:dyDescent="0.2">
      <c r="C1" s="36" t="s">
        <v>16</v>
      </c>
      <c r="D1" s="36" t="s">
        <v>33</v>
      </c>
      <c r="E1" s="36" t="s">
        <v>14</v>
      </c>
      <c r="F1" s="22" t="s">
        <v>41</v>
      </c>
      <c r="G1" s="22" t="s">
        <v>42</v>
      </c>
      <c r="H1" s="22" t="s">
        <v>43</v>
      </c>
      <c r="I1" s="22" t="s">
        <v>46</v>
      </c>
      <c r="J1" s="22" t="s">
        <v>47</v>
      </c>
      <c r="K1" s="22" t="s">
        <v>48</v>
      </c>
      <c r="L1" s="22" t="s">
        <v>49</v>
      </c>
      <c r="M1" s="22" t="s">
        <v>50</v>
      </c>
      <c r="N1" s="22" t="s">
        <v>51</v>
      </c>
      <c r="O1" s="22" t="s">
        <v>44</v>
      </c>
      <c r="P1" s="22" t="s">
        <v>52</v>
      </c>
      <c r="Q1" s="22" t="s">
        <v>45</v>
      </c>
      <c r="R1" s="22" t="s">
        <v>57</v>
      </c>
      <c r="S1" s="22" t="s">
        <v>58</v>
      </c>
      <c r="T1" s="22" t="s">
        <v>59</v>
      </c>
      <c r="U1" s="22" t="s">
        <v>60</v>
      </c>
      <c r="V1" s="22" t="s">
        <v>61</v>
      </c>
      <c r="W1" s="22" t="s">
        <v>62</v>
      </c>
      <c r="X1" s="22" t="s">
        <v>63</v>
      </c>
      <c r="Y1" s="22" t="s">
        <v>64</v>
      </c>
      <c r="Z1" s="22" t="s">
        <v>65</v>
      </c>
      <c r="AA1" s="22" t="s">
        <v>54</v>
      </c>
      <c r="AB1" s="22" t="s">
        <v>55</v>
      </c>
      <c r="AC1" s="22" t="s">
        <v>56</v>
      </c>
      <c r="AD1" s="36" t="s">
        <v>15</v>
      </c>
    </row>
    <row r="2" spans="1:30" x14ac:dyDescent="0.2"/>
    <row r="3" spans="1:30" s="3" customFormat="1" x14ac:dyDescent="0.2">
      <c r="A3" s="5" t="s">
        <v>98</v>
      </c>
    </row>
    <row r="4" spans="1:30" x14ac:dyDescent="0.2"/>
    <row r="5" spans="1:30" ht="15" x14ac:dyDescent="0.2">
      <c r="C5" t="s">
        <v>73</v>
      </c>
      <c r="D5" s="4" t="s">
        <v>34</v>
      </c>
      <c r="F5" s="6">
        <v>9.1600292664073157E-2</v>
      </c>
      <c r="G5" s="6">
        <v>7.1074441516375889E-2</v>
      </c>
      <c r="H5" s="6">
        <v>5.9509795421934471E-2</v>
      </c>
      <c r="I5" s="6">
        <v>5.280671020593608E-2</v>
      </c>
      <c r="J5" s="6">
        <v>5.3123547071996596E-2</v>
      </c>
      <c r="K5" s="6">
        <v>5.8607663024511654E-2</v>
      </c>
      <c r="L5" s="6">
        <v>7.0399666084547535E-2</v>
      </c>
      <c r="M5" s="6">
        <v>9.2836744070026497E-2</v>
      </c>
      <c r="N5" s="6">
        <v>0.11201176060342904</v>
      </c>
      <c r="O5" s="6">
        <v>0.12133084534967174</v>
      </c>
      <c r="P5" s="6">
        <v>0.11223668748523667</v>
      </c>
      <c r="Q5" s="6">
        <v>0.10446184650226066</v>
      </c>
      <c r="R5" s="6">
        <v>9.1600292664073157E-2</v>
      </c>
      <c r="S5" s="6">
        <v>7.1074441516375889E-2</v>
      </c>
      <c r="T5" s="6">
        <v>5.9509795421934471E-2</v>
      </c>
      <c r="U5" s="6">
        <v>5.280671020593608E-2</v>
      </c>
      <c r="V5" s="6">
        <v>5.3123547071996596E-2</v>
      </c>
      <c r="W5" s="6">
        <v>5.8607663024511654E-2</v>
      </c>
      <c r="X5" s="6">
        <v>7.0399666084547535E-2</v>
      </c>
      <c r="Y5" s="6">
        <v>9.2836744070026497E-2</v>
      </c>
      <c r="Z5" s="6">
        <v>0.11201176060342904</v>
      </c>
      <c r="AA5" s="6">
        <v>0.12133084534967174</v>
      </c>
      <c r="AB5" s="6">
        <v>0.11223668748523667</v>
      </c>
      <c r="AC5" s="6">
        <v>0.10446184650226066</v>
      </c>
      <c r="AD5" t="s">
        <v>13</v>
      </c>
    </row>
    <row r="6" spans="1:30" ht="15" x14ac:dyDescent="0.2">
      <c r="C6" t="s">
        <v>74</v>
      </c>
      <c r="D6" s="4" t="s">
        <v>34</v>
      </c>
      <c r="F6" s="6">
        <f>1/12</f>
        <v>8.3333333333333329E-2</v>
      </c>
      <c r="G6" s="6">
        <f t="shared" ref="G6:AC6" si="0">1/12</f>
        <v>8.3333333333333329E-2</v>
      </c>
      <c r="H6" s="6">
        <f t="shared" si="0"/>
        <v>8.3333333333333329E-2</v>
      </c>
      <c r="I6" s="6">
        <f t="shared" si="0"/>
        <v>8.3333333333333329E-2</v>
      </c>
      <c r="J6" s="6">
        <f t="shared" si="0"/>
        <v>8.3333333333333329E-2</v>
      </c>
      <c r="K6" s="6">
        <f t="shared" si="0"/>
        <v>8.3333333333333329E-2</v>
      </c>
      <c r="L6" s="6">
        <f t="shared" si="0"/>
        <v>8.3333333333333329E-2</v>
      </c>
      <c r="M6" s="6">
        <f t="shared" si="0"/>
        <v>8.3333333333333329E-2</v>
      </c>
      <c r="N6" s="6">
        <f t="shared" si="0"/>
        <v>8.3333333333333329E-2</v>
      </c>
      <c r="O6" s="6">
        <f t="shared" si="0"/>
        <v>8.3333333333333329E-2</v>
      </c>
      <c r="P6" s="6">
        <f t="shared" si="0"/>
        <v>8.3333333333333329E-2</v>
      </c>
      <c r="Q6" s="6">
        <f t="shared" si="0"/>
        <v>8.3333333333333329E-2</v>
      </c>
      <c r="R6" s="6">
        <f>1/12</f>
        <v>8.3333333333333329E-2</v>
      </c>
      <c r="S6" s="6">
        <f t="shared" si="0"/>
        <v>8.3333333333333329E-2</v>
      </c>
      <c r="T6" s="6">
        <f t="shared" si="0"/>
        <v>8.3333333333333329E-2</v>
      </c>
      <c r="U6" s="6">
        <f t="shared" si="0"/>
        <v>8.3333333333333329E-2</v>
      </c>
      <c r="V6" s="6">
        <f t="shared" si="0"/>
        <v>8.3333333333333329E-2</v>
      </c>
      <c r="W6" s="6">
        <f t="shared" si="0"/>
        <v>8.3333333333333329E-2</v>
      </c>
      <c r="X6" s="6">
        <f t="shared" si="0"/>
        <v>8.3333333333333329E-2</v>
      </c>
      <c r="Y6" s="6">
        <f t="shared" si="0"/>
        <v>8.3333333333333329E-2</v>
      </c>
      <c r="Z6" s="6">
        <f t="shared" si="0"/>
        <v>8.3333333333333329E-2</v>
      </c>
      <c r="AA6" s="6">
        <f t="shared" si="0"/>
        <v>8.3333333333333329E-2</v>
      </c>
      <c r="AB6" s="6">
        <f t="shared" si="0"/>
        <v>8.3333333333333329E-2</v>
      </c>
      <c r="AC6" s="6">
        <f t="shared" si="0"/>
        <v>8.3333333333333329E-2</v>
      </c>
      <c r="AD6" t="s">
        <v>18</v>
      </c>
    </row>
    <row r="7" spans="1:30" x14ac:dyDescent="0.2"/>
    <row r="8" spans="1:30" s="12" customFormat="1" ht="15" x14ac:dyDescent="0.2">
      <c r="A8" s="11" t="s">
        <v>106</v>
      </c>
    </row>
    <row r="9" spans="1:30" x14ac:dyDescent="0.2"/>
    <row r="10" spans="1:30" x14ac:dyDescent="0.2">
      <c r="C10" t="s">
        <v>9</v>
      </c>
      <c r="D10" s="4" t="s">
        <v>34</v>
      </c>
      <c r="E10" s="61">
        <v>5.963440258786816E-2</v>
      </c>
    </row>
    <row r="11" spans="1:30" x14ac:dyDescent="0.2">
      <c r="C11" t="s">
        <v>10</v>
      </c>
      <c r="D11" s="4" t="s">
        <v>34</v>
      </c>
      <c r="E11" s="61">
        <v>7.5233424057232046E-2</v>
      </c>
    </row>
    <row r="12" spans="1:30" x14ac:dyDescent="0.2">
      <c r="C12" s="62" t="s">
        <v>11</v>
      </c>
      <c r="D12" s="4" t="s">
        <v>34</v>
      </c>
      <c r="E12" s="61">
        <v>9.3172462351852461E-2</v>
      </c>
    </row>
    <row r="13" spans="1:30" x14ac:dyDescent="0.2">
      <c r="C13" s="62" t="s">
        <v>0</v>
      </c>
      <c r="D13" s="4" t="s">
        <v>34</v>
      </c>
      <c r="E13" s="61">
        <v>9.1992938146815126E-2</v>
      </c>
    </row>
    <row r="14" spans="1:30" x14ac:dyDescent="0.2">
      <c r="C14" s="62" t="s">
        <v>1</v>
      </c>
      <c r="D14" s="4" t="s">
        <v>34</v>
      </c>
      <c r="E14" s="61">
        <v>8.1269975651591386E-2</v>
      </c>
    </row>
    <row r="15" spans="1:30" x14ac:dyDescent="0.2">
      <c r="C15" s="62" t="s">
        <v>2</v>
      </c>
      <c r="D15" s="4" t="s">
        <v>34</v>
      </c>
      <c r="E15" s="61">
        <v>7.6727670575420306E-2</v>
      </c>
    </row>
    <row r="16" spans="1:30" x14ac:dyDescent="0.2">
      <c r="C16" s="62" t="s">
        <v>3</v>
      </c>
      <c r="D16" s="4" t="s">
        <v>34</v>
      </c>
      <c r="E16" s="61">
        <v>7.8609593815229084E-2</v>
      </c>
    </row>
    <row r="17" spans="1:18" x14ac:dyDescent="0.2">
      <c r="C17" s="62" t="s">
        <v>4</v>
      </c>
      <c r="D17" s="4" t="s">
        <v>34</v>
      </c>
      <c r="E17" s="61">
        <v>8.3912527897966133E-2</v>
      </c>
    </row>
    <row r="18" spans="1:18" x14ac:dyDescent="0.2">
      <c r="C18" s="62" t="s">
        <v>5</v>
      </c>
      <c r="D18" s="4" t="s">
        <v>34</v>
      </c>
      <c r="E18" s="61">
        <v>9.7355504528649078E-2</v>
      </c>
    </row>
    <row r="19" spans="1:18" x14ac:dyDescent="0.2">
      <c r="C19" s="62" t="s">
        <v>6</v>
      </c>
      <c r="D19" s="4" t="s">
        <v>34</v>
      </c>
      <c r="E19" s="61">
        <v>9.9528978292374018E-2</v>
      </c>
    </row>
    <row r="20" spans="1:18" x14ac:dyDescent="0.2">
      <c r="C20" t="s">
        <v>7</v>
      </c>
      <c r="D20" s="4" t="s">
        <v>34</v>
      </c>
      <c r="E20" s="61">
        <v>8.3878070712821662E-2</v>
      </c>
    </row>
    <row r="21" spans="1:18" x14ac:dyDescent="0.2">
      <c r="C21" t="s">
        <v>8</v>
      </c>
      <c r="D21" s="4" t="s">
        <v>34</v>
      </c>
      <c r="E21" s="61">
        <v>7.868445138218054E-2</v>
      </c>
    </row>
    <row r="22" spans="1:18" x14ac:dyDescent="0.2">
      <c r="C22" s="31" t="s">
        <v>77</v>
      </c>
      <c r="D22" s="32" t="s">
        <v>53</v>
      </c>
      <c r="E22" s="33" t="b">
        <f>SUM(E10:E21)=1</f>
        <v>1</v>
      </c>
    </row>
    <row r="23" spans="1:18" x14ac:dyDescent="0.2"/>
    <row r="24" spans="1:18" s="3" customFormat="1" x14ac:dyDescent="0.2">
      <c r="A24" s="5" t="s">
        <v>72</v>
      </c>
    </row>
    <row r="25" spans="1:18" x14ac:dyDescent="0.2">
      <c r="A25" s="53"/>
      <c r="B25" s="53"/>
      <c r="C25" s="53"/>
      <c r="D25" s="53"/>
      <c r="F25" s="53"/>
      <c r="G25" s="53"/>
      <c r="H25" s="53"/>
      <c r="I25" s="53"/>
      <c r="J25" s="53"/>
      <c r="K25" s="53"/>
      <c r="L25" s="53"/>
      <c r="M25" s="53"/>
      <c r="N25" s="53"/>
      <c r="O25" s="53"/>
      <c r="P25" s="53"/>
      <c r="Q25" s="53"/>
      <c r="R25" s="53"/>
    </row>
    <row r="26" spans="1:18" x14ac:dyDescent="0.2">
      <c r="A26" s="53"/>
      <c r="B26" s="53"/>
      <c r="C26" s="53"/>
      <c r="D26" s="53"/>
      <c r="E26" s="35">
        <v>1</v>
      </c>
      <c r="F26" s="65" t="s">
        <v>90</v>
      </c>
      <c r="G26" s="65"/>
      <c r="H26" s="53"/>
      <c r="I26" s="53"/>
      <c r="J26" s="53"/>
      <c r="K26" s="53"/>
      <c r="L26" s="53"/>
      <c r="M26" s="53"/>
      <c r="N26" s="53"/>
      <c r="O26" s="53"/>
      <c r="P26" s="53"/>
      <c r="Q26" s="53"/>
      <c r="R26" s="53"/>
    </row>
    <row r="27" spans="1:18" x14ac:dyDescent="0.2">
      <c r="A27" s="53"/>
      <c r="B27" s="53"/>
      <c r="C27" s="53"/>
      <c r="D27" s="53"/>
      <c r="E27" s="35">
        <v>2</v>
      </c>
      <c r="F27" s="65" t="s">
        <v>75</v>
      </c>
      <c r="G27" s="65"/>
      <c r="H27" s="53"/>
      <c r="I27" s="53"/>
      <c r="J27" s="53"/>
      <c r="K27" s="53"/>
      <c r="L27" s="53"/>
      <c r="M27" s="53"/>
      <c r="N27" s="53"/>
      <c r="O27" s="53"/>
      <c r="P27" s="53"/>
      <c r="Q27" s="53"/>
      <c r="R27" s="53"/>
    </row>
    <row r="28" spans="1:18" x14ac:dyDescent="0.2">
      <c r="A28" s="53"/>
      <c r="B28" s="53"/>
      <c r="C28" s="53"/>
      <c r="D28" s="53"/>
      <c r="E28" s="35">
        <v>3</v>
      </c>
      <c r="F28" s="65" t="s">
        <v>89</v>
      </c>
      <c r="G28" s="65"/>
      <c r="H28" s="53"/>
      <c r="I28" s="53"/>
      <c r="J28" s="53"/>
      <c r="K28" s="53"/>
      <c r="L28" s="53"/>
      <c r="M28" s="53"/>
      <c r="N28" s="53"/>
      <c r="O28" s="53"/>
      <c r="P28" s="53"/>
      <c r="Q28" s="53"/>
      <c r="R28" s="53"/>
    </row>
    <row r="29" spans="1:18" x14ac:dyDescent="0.2">
      <c r="A29" s="53"/>
      <c r="B29" s="53"/>
      <c r="C29" s="53"/>
      <c r="D29" s="53"/>
      <c r="E29" s="35">
        <v>4</v>
      </c>
      <c r="F29" s="69" t="s">
        <v>85</v>
      </c>
      <c r="G29" s="65"/>
      <c r="H29" s="53"/>
      <c r="I29" s="53"/>
      <c r="J29" s="53"/>
      <c r="K29" s="53"/>
      <c r="L29" s="53"/>
      <c r="M29" s="53"/>
      <c r="N29" s="53"/>
      <c r="O29" s="53"/>
      <c r="P29" s="53"/>
      <c r="Q29" s="53"/>
      <c r="R29" s="53"/>
    </row>
    <row r="30" spans="1:18" x14ac:dyDescent="0.2">
      <c r="A30" s="53"/>
      <c r="B30" s="53"/>
      <c r="C30" s="53"/>
      <c r="D30" s="53"/>
      <c r="F30" s="53"/>
      <c r="G30" s="53"/>
      <c r="H30" s="53"/>
      <c r="I30" s="53"/>
      <c r="J30" s="53"/>
      <c r="K30" s="53"/>
      <c r="L30" s="53"/>
      <c r="M30" s="53"/>
      <c r="N30" s="53"/>
      <c r="O30" s="53"/>
      <c r="P30" s="53"/>
      <c r="Q30" s="53"/>
      <c r="R30" s="53"/>
    </row>
  </sheetData>
  <sheetProtection sheet="1" objects="1" scenarios="1" selectLockedCells="1" selectUnlockedCells="1"/>
  <hyperlinks>
    <hyperlink ref="F29" r:id="rId1" xr:uid="{B6CB17C5-EE27-44CE-BD35-B32D5E3E19F9}"/>
  </hyperlinks>
  <pageMargins left="0.7" right="0.7" top="0.75" bottom="0.75" header="0.3" footer="0.3"/>
  <pageSetup paperSize="9" orientation="portrait" r:id="rId2"/>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autoPageBreaks="0"/>
  </sheetPr>
  <dimension ref="A1:AD104"/>
  <sheetViews>
    <sheetView zoomScale="85" zoomScaleNormal="85" workbookViewId="0"/>
  </sheetViews>
  <sheetFormatPr defaultColWidth="0" defaultRowHeight="12.75" zeroHeight="1" x14ac:dyDescent="0.2"/>
  <cols>
    <col min="1" max="1" width="3" style="54" customWidth="1"/>
    <col min="2" max="2" width="2.625" customWidth="1"/>
    <col min="3" max="3" width="30.125" customWidth="1"/>
    <col min="4" max="4" width="14.25" style="4" customWidth="1"/>
    <col min="5" max="5" width="13.375" style="7" customWidth="1"/>
    <col min="6" max="29" width="17.125" style="8" customWidth="1"/>
    <col min="30" max="30" width="8.875" customWidth="1"/>
    <col min="31" max="16384" width="8.875" hidden="1"/>
  </cols>
  <sheetData>
    <row r="1" spans="1:30" s="21" customFormat="1" x14ac:dyDescent="0.2">
      <c r="C1" s="21" t="s">
        <v>40</v>
      </c>
      <c r="D1" s="38" t="s">
        <v>33</v>
      </c>
      <c r="E1" s="22" t="s">
        <v>14</v>
      </c>
      <c r="F1" s="22" t="s">
        <v>41</v>
      </c>
      <c r="G1" s="22" t="s">
        <v>42</v>
      </c>
      <c r="H1" s="22" t="s">
        <v>43</v>
      </c>
      <c r="I1" s="22" t="s">
        <v>46</v>
      </c>
      <c r="J1" s="22" t="s">
        <v>47</v>
      </c>
      <c r="K1" s="22" t="s">
        <v>48</v>
      </c>
      <c r="L1" s="22" t="s">
        <v>49</v>
      </c>
      <c r="M1" s="22" t="s">
        <v>50</v>
      </c>
      <c r="N1" s="22" t="s">
        <v>51</v>
      </c>
      <c r="O1" s="22" t="s">
        <v>44</v>
      </c>
      <c r="P1" s="22" t="s">
        <v>52</v>
      </c>
      <c r="Q1" s="22" t="s">
        <v>45</v>
      </c>
      <c r="R1" s="22" t="s">
        <v>57</v>
      </c>
      <c r="S1" s="22" t="s">
        <v>58</v>
      </c>
      <c r="T1" s="22" t="s">
        <v>59</v>
      </c>
      <c r="U1" s="22" t="s">
        <v>60</v>
      </c>
      <c r="V1" s="22" t="s">
        <v>61</v>
      </c>
      <c r="W1" s="22" t="s">
        <v>62</v>
      </c>
      <c r="X1" s="22" t="s">
        <v>63</v>
      </c>
      <c r="Y1" s="22" t="s">
        <v>64</v>
      </c>
      <c r="Z1" s="22" t="s">
        <v>65</v>
      </c>
      <c r="AA1" s="22" t="s">
        <v>54</v>
      </c>
      <c r="AB1" s="22" t="s">
        <v>55</v>
      </c>
      <c r="AC1" s="22" t="s">
        <v>56</v>
      </c>
      <c r="AD1" s="21" t="s">
        <v>15</v>
      </c>
    </row>
    <row r="2" spans="1:30" s="26" customFormat="1" x14ac:dyDescent="0.2">
      <c r="A2" s="58"/>
      <c r="D2" s="39"/>
      <c r="E2" s="37"/>
      <c r="F2" s="27"/>
      <c r="G2" s="27"/>
      <c r="H2" s="27"/>
      <c r="I2" s="27"/>
      <c r="J2" s="27"/>
      <c r="K2" s="27"/>
      <c r="L2" s="27"/>
      <c r="M2" s="27"/>
      <c r="N2" s="27"/>
      <c r="O2" s="27"/>
      <c r="P2" s="27"/>
      <c r="Q2" s="27"/>
      <c r="R2" s="27"/>
      <c r="S2" s="27"/>
      <c r="T2" s="27"/>
      <c r="U2" s="27"/>
      <c r="V2" s="27"/>
      <c r="W2" s="27"/>
      <c r="X2" s="27"/>
      <c r="Y2" s="27"/>
      <c r="Z2" s="27"/>
      <c r="AA2" s="27"/>
      <c r="AB2" s="27"/>
      <c r="AC2" s="27"/>
    </row>
    <row r="3" spans="1:30" s="28" customFormat="1" x14ac:dyDescent="0.2">
      <c r="A3" s="56" t="s">
        <v>70</v>
      </c>
      <c r="D3" s="40"/>
      <c r="E3" s="29"/>
      <c r="F3" s="29"/>
      <c r="G3" s="29"/>
      <c r="H3" s="29"/>
      <c r="I3" s="29"/>
      <c r="J3" s="29"/>
      <c r="K3" s="29"/>
      <c r="L3" s="29"/>
      <c r="M3" s="29"/>
      <c r="N3" s="29"/>
      <c r="O3" s="29"/>
      <c r="P3" s="29"/>
      <c r="Q3" s="29"/>
      <c r="R3" s="29"/>
      <c r="S3" s="29"/>
      <c r="T3" s="29"/>
      <c r="U3" s="29"/>
      <c r="V3" s="29"/>
      <c r="W3" s="29"/>
      <c r="X3" s="29"/>
      <c r="Y3" s="29"/>
      <c r="Z3" s="29"/>
      <c r="AA3" s="29"/>
      <c r="AB3" s="29"/>
      <c r="AC3" s="29"/>
    </row>
    <row r="4" spans="1:30" x14ac:dyDescent="0.2"/>
    <row r="5" spans="1:30" x14ac:dyDescent="0.2">
      <c r="C5" t="s">
        <v>12</v>
      </c>
      <c r="D5" s="4" t="s">
        <v>34</v>
      </c>
      <c r="F5" s="6">
        <f t="shared" ref="F5:AC5" si="0">revenue</f>
        <v>9.1600292664073157E-2</v>
      </c>
      <c r="G5" s="6">
        <f t="shared" si="0"/>
        <v>7.1074441516375889E-2</v>
      </c>
      <c r="H5" s="6">
        <f t="shared" si="0"/>
        <v>5.9509795421934471E-2</v>
      </c>
      <c r="I5" s="6">
        <f t="shared" si="0"/>
        <v>5.280671020593608E-2</v>
      </c>
      <c r="J5" s="6">
        <f t="shared" si="0"/>
        <v>5.3123547071996596E-2</v>
      </c>
      <c r="K5" s="6">
        <f t="shared" si="0"/>
        <v>5.8607663024511654E-2</v>
      </c>
      <c r="L5" s="6">
        <f t="shared" si="0"/>
        <v>7.0399666084547535E-2</v>
      </c>
      <c r="M5" s="6">
        <f t="shared" si="0"/>
        <v>9.2836744070026497E-2</v>
      </c>
      <c r="N5" s="6">
        <f t="shared" si="0"/>
        <v>0.11201176060342904</v>
      </c>
      <c r="O5" s="6">
        <f t="shared" si="0"/>
        <v>0.12133084534967174</v>
      </c>
      <c r="P5" s="6">
        <f t="shared" si="0"/>
        <v>0.11223668748523667</v>
      </c>
      <c r="Q5" s="6">
        <f t="shared" si="0"/>
        <v>0.10446184650226066</v>
      </c>
      <c r="R5" s="6">
        <f t="shared" si="0"/>
        <v>9.1600292664073157E-2</v>
      </c>
      <c r="S5" s="6">
        <f t="shared" si="0"/>
        <v>7.1074441516375889E-2</v>
      </c>
      <c r="T5" s="6">
        <f t="shared" si="0"/>
        <v>5.9509795421934471E-2</v>
      </c>
      <c r="U5" s="6">
        <f t="shared" si="0"/>
        <v>5.280671020593608E-2</v>
      </c>
      <c r="V5" s="6">
        <f t="shared" si="0"/>
        <v>5.3123547071996596E-2</v>
      </c>
      <c r="W5" s="6">
        <f t="shared" si="0"/>
        <v>5.8607663024511654E-2</v>
      </c>
      <c r="X5" s="6">
        <f t="shared" si="0"/>
        <v>7.0399666084547535E-2</v>
      </c>
      <c r="Y5" s="6">
        <f t="shared" si="0"/>
        <v>9.2836744070026497E-2</v>
      </c>
      <c r="Z5" s="6">
        <f t="shared" si="0"/>
        <v>0.11201176060342904</v>
      </c>
      <c r="AA5" s="6">
        <f t="shared" si="0"/>
        <v>0.12133084534967174</v>
      </c>
      <c r="AB5" s="6">
        <f t="shared" si="0"/>
        <v>0.11223668748523667</v>
      </c>
      <c r="AC5" s="6">
        <f t="shared" si="0"/>
        <v>0.10446184650226066</v>
      </c>
    </row>
    <row r="6" spans="1:30" x14ac:dyDescent="0.2">
      <c r="C6" t="s">
        <v>17</v>
      </c>
      <c r="D6" s="4" t="s">
        <v>34</v>
      </c>
      <c r="F6" s="6">
        <f t="shared" ref="F6:AC6" si="1">paymemts</f>
        <v>8.3333333333333329E-2</v>
      </c>
      <c r="G6" s="6">
        <f t="shared" si="1"/>
        <v>8.3333333333333329E-2</v>
      </c>
      <c r="H6" s="6">
        <f t="shared" si="1"/>
        <v>8.3333333333333329E-2</v>
      </c>
      <c r="I6" s="6">
        <f t="shared" si="1"/>
        <v>8.3333333333333329E-2</v>
      </c>
      <c r="J6" s="6">
        <f t="shared" si="1"/>
        <v>8.3333333333333329E-2</v>
      </c>
      <c r="K6" s="6">
        <f t="shared" si="1"/>
        <v>8.3333333333333329E-2</v>
      </c>
      <c r="L6" s="6">
        <f t="shared" si="1"/>
        <v>8.3333333333333329E-2</v>
      </c>
      <c r="M6" s="6">
        <f t="shared" si="1"/>
        <v>8.3333333333333329E-2</v>
      </c>
      <c r="N6" s="6">
        <f t="shared" si="1"/>
        <v>8.3333333333333329E-2</v>
      </c>
      <c r="O6" s="6">
        <f t="shared" si="1"/>
        <v>8.3333333333333329E-2</v>
      </c>
      <c r="P6" s="6">
        <f t="shared" si="1"/>
        <v>8.3333333333333329E-2</v>
      </c>
      <c r="Q6" s="6">
        <f t="shared" si="1"/>
        <v>8.3333333333333329E-2</v>
      </c>
      <c r="R6" s="6">
        <f t="shared" si="1"/>
        <v>8.3333333333333329E-2</v>
      </c>
      <c r="S6" s="6">
        <f t="shared" si="1"/>
        <v>8.3333333333333329E-2</v>
      </c>
      <c r="T6" s="6">
        <f t="shared" si="1"/>
        <v>8.3333333333333329E-2</v>
      </c>
      <c r="U6" s="6">
        <f t="shared" si="1"/>
        <v>8.3333333333333329E-2</v>
      </c>
      <c r="V6" s="6">
        <f t="shared" si="1"/>
        <v>8.3333333333333329E-2</v>
      </c>
      <c r="W6" s="6">
        <f t="shared" si="1"/>
        <v>8.3333333333333329E-2</v>
      </c>
      <c r="X6" s="6">
        <f t="shared" si="1"/>
        <v>8.3333333333333329E-2</v>
      </c>
      <c r="Y6" s="6">
        <f t="shared" si="1"/>
        <v>8.3333333333333329E-2</v>
      </c>
      <c r="Z6" s="6">
        <f t="shared" si="1"/>
        <v>8.3333333333333329E-2</v>
      </c>
      <c r="AA6" s="6">
        <f t="shared" si="1"/>
        <v>8.3333333333333329E-2</v>
      </c>
      <c r="AB6" s="6">
        <f t="shared" si="1"/>
        <v>8.3333333333333329E-2</v>
      </c>
      <c r="AC6" s="6">
        <f t="shared" si="1"/>
        <v>8.3333333333333329E-2</v>
      </c>
    </row>
    <row r="7" spans="1:30" x14ac:dyDescent="0.2">
      <c r="C7" t="s">
        <v>19</v>
      </c>
      <c r="D7" s="4" t="s">
        <v>34</v>
      </c>
      <c r="F7" s="9">
        <f>F6-F5</f>
        <v>-8.2669593307398287E-3</v>
      </c>
      <c r="G7" s="9">
        <f t="shared" ref="G7:AC7" si="2">G6-G5</f>
        <v>1.225889181695744E-2</v>
      </c>
      <c r="H7" s="9">
        <f t="shared" si="2"/>
        <v>2.3823537911398858E-2</v>
      </c>
      <c r="I7" s="9">
        <f t="shared" si="2"/>
        <v>3.0526623127397248E-2</v>
      </c>
      <c r="J7" s="9">
        <f t="shared" si="2"/>
        <v>3.0209786261336732E-2</v>
      </c>
      <c r="K7" s="9">
        <f t="shared" si="2"/>
        <v>2.4725670308821675E-2</v>
      </c>
      <c r="L7" s="9">
        <f t="shared" si="2"/>
        <v>1.2933667248785793E-2</v>
      </c>
      <c r="M7" s="9">
        <f t="shared" si="2"/>
        <v>-9.5034107366931686E-3</v>
      </c>
      <c r="N7" s="9">
        <f t="shared" si="2"/>
        <v>-2.8678427270095716E-2</v>
      </c>
      <c r="O7" s="9">
        <f t="shared" si="2"/>
        <v>-3.7997512016338414E-2</v>
      </c>
      <c r="P7" s="9">
        <f t="shared" si="2"/>
        <v>-2.8903354151903343E-2</v>
      </c>
      <c r="Q7" s="9">
        <f t="shared" si="2"/>
        <v>-2.1128513168927332E-2</v>
      </c>
      <c r="R7" s="9">
        <f t="shared" si="2"/>
        <v>-8.2669593307398287E-3</v>
      </c>
      <c r="S7" s="9">
        <f t="shared" si="2"/>
        <v>1.225889181695744E-2</v>
      </c>
      <c r="T7" s="9">
        <f t="shared" si="2"/>
        <v>2.3823537911398858E-2</v>
      </c>
      <c r="U7" s="9">
        <f t="shared" si="2"/>
        <v>3.0526623127397248E-2</v>
      </c>
      <c r="V7" s="9">
        <f t="shared" si="2"/>
        <v>3.0209786261336732E-2</v>
      </c>
      <c r="W7" s="9">
        <f t="shared" si="2"/>
        <v>2.4725670308821675E-2</v>
      </c>
      <c r="X7" s="9">
        <f t="shared" si="2"/>
        <v>1.2933667248785793E-2</v>
      </c>
      <c r="Y7" s="9">
        <f t="shared" si="2"/>
        <v>-9.5034107366931686E-3</v>
      </c>
      <c r="Z7" s="9">
        <f t="shared" si="2"/>
        <v>-2.8678427270095716E-2</v>
      </c>
      <c r="AA7" s="9">
        <f t="shared" si="2"/>
        <v>-3.7997512016338414E-2</v>
      </c>
      <c r="AB7" s="9">
        <f t="shared" si="2"/>
        <v>-2.8903354151903343E-2</v>
      </c>
      <c r="AC7" s="9">
        <f t="shared" si="2"/>
        <v>-2.1128513168927332E-2</v>
      </c>
    </row>
    <row r="8" spans="1:30" x14ac:dyDescent="0.2">
      <c r="F8" s="9"/>
      <c r="G8" s="9"/>
      <c r="H8" s="9"/>
      <c r="I8" s="9"/>
      <c r="J8" s="9"/>
      <c r="K8" s="9"/>
      <c r="L8" s="9"/>
      <c r="M8" s="9"/>
      <c r="N8" s="9"/>
      <c r="O8" s="9"/>
      <c r="P8" s="9"/>
      <c r="Q8" s="9"/>
      <c r="R8" s="9"/>
      <c r="S8" s="9"/>
      <c r="T8" s="9"/>
      <c r="U8" s="9"/>
      <c r="V8" s="9"/>
      <c r="W8" s="9"/>
      <c r="X8" s="9"/>
      <c r="Y8" s="9"/>
      <c r="Z8" s="9"/>
      <c r="AA8" s="9"/>
      <c r="AB8" s="9"/>
      <c r="AC8" s="9"/>
    </row>
    <row r="9" spans="1:30" s="24" customFormat="1" x14ac:dyDescent="0.2">
      <c r="A9" s="57" t="s">
        <v>79</v>
      </c>
      <c r="D9" s="41"/>
      <c r="E9" s="25"/>
      <c r="F9" s="25"/>
      <c r="G9" s="25"/>
      <c r="H9" s="25"/>
      <c r="I9" s="25"/>
      <c r="J9" s="25"/>
      <c r="K9" s="25"/>
      <c r="L9" s="25"/>
      <c r="M9" s="25"/>
      <c r="N9" s="25"/>
      <c r="O9" s="25"/>
      <c r="P9" s="25"/>
      <c r="Q9" s="25"/>
      <c r="R9" s="25"/>
      <c r="S9" s="25"/>
      <c r="T9" s="25"/>
      <c r="U9" s="25"/>
      <c r="V9" s="25"/>
      <c r="W9" s="25"/>
      <c r="X9" s="25"/>
      <c r="Y9" s="25"/>
      <c r="Z9" s="25"/>
      <c r="AA9" s="25"/>
      <c r="AB9" s="25"/>
      <c r="AC9" s="25"/>
    </row>
    <row r="10" spans="1:30" x14ac:dyDescent="0.2"/>
    <row r="11" spans="1:30" x14ac:dyDescent="0.2">
      <c r="B11" s="55" t="s">
        <v>38</v>
      </c>
      <c r="C11" s="54"/>
    </row>
    <row r="12" spans="1:30" x14ac:dyDescent="0.2">
      <c r="C12" t="s">
        <v>20</v>
      </c>
      <c r="D12" s="4" t="s">
        <v>68</v>
      </c>
      <c r="E12" s="7" t="s">
        <v>44</v>
      </c>
      <c r="F12" s="8" t="b">
        <f>OR($E12=F$1,E12=TRUE)</f>
        <v>0</v>
      </c>
      <c r="G12" s="8" t="b">
        <f t="shared" ref="G12:AC23" si="3">OR($E12=G$1,F12=TRUE)</f>
        <v>0</v>
      </c>
      <c r="H12" s="8" t="b">
        <f>OR($E12=H$1,G12=TRUE)</f>
        <v>0</v>
      </c>
      <c r="I12" s="8" t="b">
        <f t="shared" si="3"/>
        <v>0</v>
      </c>
      <c r="J12" s="8" t="b">
        <f t="shared" si="3"/>
        <v>0</v>
      </c>
      <c r="K12" s="8" t="b">
        <f t="shared" si="3"/>
        <v>0</v>
      </c>
      <c r="L12" s="8" t="b">
        <f t="shared" si="3"/>
        <v>0</v>
      </c>
      <c r="M12" s="8" t="b">
        <f t="shared" si="3"/>
        <v>0</v>
      </c>
      <c r="N12" s="8" t="b">
        <f t="shared" si="3"/>
        <v>0</v>
      </c>
      <c r="O12" s="8" t="b">
        <f t="shared" si="3"/>
        <v>1</v>
      </c>
      <c r="P12" s="8" t="b">
        <f t="shared" si="3"/>
        <v>1</v>
      </c>
      <c r="Q12" s="8" t="b">
        <f t="shared" si="3"/>
        <v>1</v>
      </c>
      <c r="R12" s="8" t="b">
        <f t="shared" si="3"/>
        <v>1</v>
      </c>
      <c r="S12" s="8" t="b">
        <f t="shared" si="3"/>
        <v>1</v>
      </c>
      <c r="T12" s="8" t="b">
        <f t="shared" si="3"/>
        <v>1</v>
      </c>
      <c r="U12" s="8" t="b">
        <f t="shared" si="3"/>
        <v>1</v>
      </c>
      <c r="V12" s="8" t="b">
        <f t="shared" si="3"/>
        <v>1</v>
      </c>
      <c r="W12" s="8" t="b">
        <f t="shared" si="3"/>
        <v>1</v>
      </c>
      <c r="X12" s="8" t="b">
        <f t="shared" si="3"/>
        <v>1</v>
      </c>
      <c r="Y12" s="8" t="b">
        <f t="shared" si="3"/>
        <v>1</v>
      </c>
      <c r="Z12" s="8" t="b">
        <f t="shared" si="3"/>
        <v>1</v>
      </c>
      <c r="AA12" s="8" t="b">
        <f t="shared" si="3"/>
        <v>1</v>
      </c>
      <c r="AB12" s="8" t="b">
        <f t="shared" si="3"/>
        <v>1</v>
      </c>
      <c r="AC12" s="8" t="b">
        <f t="shared" si="3"/>
        <v>1</v>
      </c>
    </row>
    <row r="13" spans="1:30" x14ac:dyDescent="0.2">
      <c r="C13" t="s">
        <v>21</v>
      </c>
      <c r="D13" s="4" t="s">
        <v>68</v>
      </c>
      <c r="E13" s="7" t="s">
        <v>52</v>
      </c>
      <c r="F13" s="8" t="b">
        <f t="shared" ref="F13:U23" si="4">OR($E13=F$1,E13=TRUE)</f>
        <v>0</v>
      </c>
      <c r="G13" s="8" t="b">
        <f t="shared" si="4"/>
        <v>0</v>
      </c>
      <c r="H13" s="8" t="b">
        <f t="shared" si="4"/>
        <v>0</v>
      </c>
      <c r="I13" s="8" t="b">
        <f t="shared" si="4"/>
        <v>0</v>
      </c>
      <c r="J13" s="8" t="b">
        <f t="shared" si="4"/>
        <v>0</v>
      </c>
      <c r="K13" s="8" t="b">
        <f t="shared" si="4"/>
        <v>0</v>
      </c>
      <c r="L13" s="8" t="b">
        <f t="shared" si="4"/>
        <v>0</v>
      </c>
      <c r="M13" s="8" t="b">
        <f t="shared" si="4"/>
        <v>0</v>
      </c>
      <c r="N13" s="8" t="b">
        <f t="shared" si="4"/>
        <v>0</v>
      </c>
      <c r="O13" s="8" t="b">
        <f t="shared" si="4"/>
        <v>0</v>
      </c>
      <c r="P13" s="8" t="b">
        <f t="shared" si="4"/>
        <v>1</v>
      </c>
      <c r="Q13" s="8" t="b">
        <f t="shared" si="4"/>
        <v>1</v>
      </c>
      <c r="R13" s="8" t="b">
        <f t="shared" si="4"/>
        <v>1</v>
      </c>
      <c r="S13" s="8" t="b">
        <f t="shared" si="4"/>
        <v>1</v>
      </c>
      <c r="T13" s="8" t="b">
        <f t="shared" si="4"/>
        <v>1</v>
      </c>
      <c r="U13" s="8" t="b">
        <f t="shared" si="4"/>
        <v>1</v>
      </c>
      <c r="V13" s="8" t="b">
        <f t="shared" si="3"/>
        <v>1</v>
      </c>
      <c r="W13" s="8" t="b">
        <f t="shared" si="3"/>
        <v>1</v>
      </c>
      <c r="X13" s="8" t="b">
        <f t="shared" si="3"/>
        <v>1</v>
      </c>
      <c r="Y13" s="8" t="b">
        <f t="shared" si="3"/>
        <v>1</v>
      </c>
      <c r="Z13" s="8" t="b">
        <f t="shared" si="3"/>
        <v>1</v>
      </c>
      <c r="AA13" s="8" t="b">
        <f t="shared" si="3"/>
        <v>1</v>
      </c>
      <c r="AB13" s="8" t="b">
        <f t="shared" si="3"/>
        <v>1</v>
      </c>
      <c r="AC13" s="8" t="b">
        <f t="shared" si="3"/>
        <v>1</v>
      </c>
    </row>
    <row r="14" spans="1:30" x14ac:dyDescent="0.2">
      <c r="C14" t="s">
        <v>22</v>
      </c>
      <c r="D14" s="4" t="s">
        <v>68</v>
      </c>
      <c r="E14" s="7" t="s">
        <v>45</v>
      </c>
      <c r="F14" s="8" t="b">
        <f t="shared" si="4"/>
        <v>0</v>
      </c>
      <c r="G14" s="8" t="b">
        <f t="shared" si="3"/>
        <v>0</v>
      </c>
      <c r="H14" s="8" t="b">
        <f t="shared" si="3"/>
        <v>0</v>
      </c>
      <c r="I14" s="8" t="b">
        <f t="shared" si="3"/>
        <v>0</v>
      </c>
      <c r="J14" s="8" t="b">
        <f t="shared" si="3"/>
        <v>0</v>
      </c>
      <c r="K14" s="8" t="b">
        <f t="shared" si="3"/>
        <v>0</v>
      </c>
      <c r="L14" s="8" t="b">
        <f t="shared" si="3"/>
        <v>0</v>
      </c>
      <c r="M14" s="8" t="b">
        <f t="shared" si="3"/>
        <v>0</v>
      </c>
      <c r="N14" s="8" t="b">
        <f t="shared" si="3"/>
        <v>0</v>
      </c>
      <c r="O14" s="8" t="b">
        <f t="shared" si="3"/>
        <v>0</v>
      </c>
      <c r="P14" s="8" t="b">
        <f t="shared" si="3"/>
        <v>0</v>
      </c>
      <c r="Q14" s="8" t="b">
        <f t="shared" si="3"/>
        <v>1</v>
      </c>
      <c r="R14" s="8" t="b">
        <f t="shared" si="3"/>
        <v>1</v>
      </c>
      <c r="S14" s="8" t="b">
        <f t="shared" si="3"/>
        <v>1</v>
      </c>
      <c r="T14" s="8" t="b">
        <f t="shared" si="3"/>
        <v>1</v>
      </c>
      <c r="U14" s="8" t="b">
        <f t="shared" si="3"/>
        <v>1</v>
      </c>
      <c r="V14" s="8" t="b">
        <f t="shared" si="3"/>
        <v>1</v>
      </c>
      <c r="W14" s="8" t="b">
        <f t="shared" si="3"/>
        <v>1</v>
      </c>
      <c r="X14" s="8" t="b">
        <f t="shared" si="3"/>
        <v>1</v>
      </c>
      <c r="Y14" s="8" t="b">
        <f t="shared" si="3"/>
        <v>1</v>
      </c>
      <c r="Z14" s="8" t="b">
        <f t="shared" si="3"/>
        <v>1</v>
      </c>
      <c r="AA14" s="8" t="b">
        <f t="shared" si="3"/>
        <v>1</v>
      </c>
      <c r="AB14" s="8" t="b">
        <f t="shared" si="3"/>
        <v>1</v>
      </c>
      <c r="AC14" s="8" t="b">
        <f t="shared" si="3"/>
        <v>1</v>
      </c>
    </row>
    <row r="15" spans="1:30" x14ac:dyDescent="0.2">
      <c r="C15" t="s">
        <v>23</v>
      </c>
      <c r="D15" s="4" t="s">
        <v>68</v>
      </c>
      <c r="E15" s="7" t="s">
        <v>41</v>
      </c>
      <c r="F15" s="8" t="b">
        <f t="shared" si="4"/>
        <v>1</v>
      </c>
      <c r="G15" s="8" t="b">
        <f t="shared" si="3"/>
        <v>1</v>
      </c>
      <c r="H15" s="8" t="b">
        <f t="shared" si="3"/>
        <v>1</v>
      </c>
      <c r="I15" s="8" t="b">
        <f t="shared" si="3"/>
        <v>1</v>
      </c>
      <c r="J15" s="8" t="b">
        <f t="shared" si="3"/>
        <v>1</v>
      </c>
      <c r="K15" s="8" t="b">
        <f t="shared" si="3"/>
        <v>1</v>
      </c>
      <c r="L15" s="8" t="b">
        <f t="shared" si="3"/>
        <v>1</v>
      </c>
      <c r="M15" s="8" t="b">
        <f t="shared" si="3"/>
        <v>1</v>
      </c>
      <c r="N15" s="8" t="b">
        <f t="shared" si="3"/>
        <v>1</v>
      </c>
      <c r="O15" s="8" t="b">
        <f t="shared" si="3"/>
        <v>1</v>
      </c>
      <c r="P15" s="8" t="b">
        <f t="shared" si="3"/>
        <v>1</v>
      </c>
      <c r="Q15" s="8" t="b">
        <f t="shared" si="3"/>
        <v>1</v>
      </c>
      <c r="R15" s="8" t="b">
        <f t="shared" si="3"/>
        <v>1</v>
      </c>
      <c r="S15" s="8" t="b">
        <f t="shared" si="3"/>
        <v>1</v>
      </c>
      <c r="T15" s="8" t="b">
        <f t="shared" si="3"/>
        <v>1</v>
      </c>
      <c r="U15" s="8" t="b">
        <f t="shared" si="3"/>
        <v>1</v>
      </c>
      <c r="V15" s="8" t="b">
        <f t="shared" si="3"/>
        <v>1</v>
      </c>
      <c r="W15" s="8" t="b">
        <f t="shared" si="3"/>
        <v>1</v>
      </c>
      <c r="X15" s="8" t="b">
        <f t="shared" si="3"/>
        <v>1</v>
      </c>
      <c r="Y15" s="8" t="b">
        <f t="shared" si="3"/>
        <v>1</v>
      </c>
      <c r="Z15" s="8" t="b">
        <f t="shared" si="3"/>
        <v>1</v>
      </c>
      <c r="AA15" s="8" t="b">
        <f t="shared" si="3"/>
        <v>1</v>
      </c>
      <c r="AB15" s="8" t="b">
        <f t="shared" si="3"/>
        <v>1</v>
      </c>
      <c r="AC15" s="8" t="b">
        <f t="shared" si="3"/>
        <v>1</v>
      </c>
    </row>
    <row r="16" spans="1:30" x14ac:dyDescent="0.2">
      <c r="C16" t="s">
        <v>24</v>
      </c>
      <c r="D16" s="4" t="s">
        <v>68</v>
      </c>
      <c r="E16" s="7" t="s">
        <v>42</v>
      </c>
      <c r="F16" s="8" t="b">
        <f t="shared" si="4"/>
        <v>0</v>
      </c>
      <c r="G16" s="8" t="b">
        <f t="shared" si="3"/>
        <v>1</v>
      </c>
      <c r="H16" s="8" t="b">
        <f t="shared" si="3"/>
        <v>1</v>
      </c>
      <c r="I16" s="8" t="b">
        <f t="shared" si="3"/>
        <v>1</v>
      </c>
      <c r="J16" s="8" t="b">
        <f t="shared" si="3"/>
        <v>1</v>
      </c>
      <c r="K16" s="8" t="b">
        <f t="shared" si="3"/>
        <v>1</v>
      </c>
      <c r="L16" s="8" t="b">
        <f t="shared" si="3"/>
        <v>1</v>
      </c>
      <c r="M16" s="8" t="b">
        <f t="shared" si="3"/>
        <v>1</v>
      </c>
      <c r="N16" s="8" t="b">
        <f t="shared" si="3"/>
        <v>1</v>
      </c>
      <c r="O16" s="8" t="b">
        <f t="shared" si="3"/>
        <v>1</v>
      </c>
      <c r="P16" s="8" t="b">
        <f t="shared" si="3"/>
        <v>1</v>
      </c>
      <c r="Q16" s="8" t="b">
        <f t="shared" si="3"/>
        <v>1</v>
      </c>
      <c r="R16" s="8" t="b">
        <f t="shared" si="3"/>
        <v>1</v>
      </c>
      <c r="S16" s="8" t="b">
        <f t="shared" si="3"/>
        <v>1</v>
      </c>
      <c r="T16" s="8" t="b">
        <f t="shared" si="3"/>
        <v>1</v>
      </c>
      <c r="U16" s="8" t="b">
        <f t="shared" si="3"/>
        <v>1</v>
      </c>
      <c r="V16" s="8" t="b">
        <f t="shared" si="3"/>
        <v>1</v>
      </c>
      <c r="W16" s="8" t="b">
        <f t="shared" si="3"/>
        <v>1</v>
      </c>
      <c r="X16" s="8" t="b">
        <f t="shared" si="3"/>
        <v>1</v>
      </c>
      <c r="Y16" s="8" t="b">
        <f t="shared" si="3"/>
        <v>1</v>
      </c>
      <c r="Z16" s="8" t="b">
        <f t="shared" si="3"/>
        <v>1</v>
      </c>
      <c r="AA16" s="8" t="b">
        <f t="shared" si="3"/>
        <v>1</v>
      </c>
      <c r="AB16" s="8" t="b">
        <f t="shared" si="3"/>
        <v>1</v>
      </c>
      <c r="AC16" s="8" t="b">
        <f t="shared" si="3"/>
        <v>1</v>
      </c>
    </row>
    <row r="17" spans="2:29" x14ac:dyDescent="0.2">
      <c r="C17" t="s">
        <v>25</v>
      </c>
      <c r="D17" s="4" t="s">
        <v>68</v>
      </c>
      <c r="E17" s="7" t="s">
        <v>43</v>
      </c>
      <c r="F17" s="8" t="b">
        <f t="shared" si="4"/>
        <v>0</v>
      </c>
      <c r="G17" s="8" t="b">
        <f t="shared" si="3"/>
        <v>0</v>
      </c>
      <c r="H17" s="8" t="b">
        <f t="shared" si="3"/>
        <v>1</v>
      </c>
      <c r="I17" s="8" t="b">
        <f t="shared" si="3"/>
        <v>1</v>
      </c>
      <c r="J17" s="8" t="b">
        <f t="shared" si="3"/>
        <v>1</v>
      </c>
      <c r="K17" s="8" t="b">
        <f t="shared" si="3"/>
        <v>1</v>
      </c>
      <c r="L17" s="8" t="b">
        <f t="shared" si="3"/>
        <v>1</v>
      </c>
      <c r="M17" s="8" t="b">
        <f t="shared" si="3"/>
        <v>1</v>
      </c>
      <c r="N17" s="8" t="b">
        <f t="shared" si="3"/>
        <v>1</v>
      </c>
      <c r="O17" s="8" t="b">
        <f t="shared" si="3"/>
        <v>1</v>
      </c>
      <c r="P17" s="8" t="b">
        <f t="shared" si="3"/>
        <v>1</v>
      </c>
      <c r="Q17" s="8" t="b">
        <f t="shared" si="3"/>
        <v>1</v>
      </c>
      <c r="R17" s="8" t="b">
        <f t="shared" si="3"/>
        <v>1</v>
      </c>
      <c r="S17" s="8" t="b">
        <f t="shared" si="3"/>
        <v>1</v>
      </c>
      <c r="T17" s="8" t="b">
        <f t="shared" si="3"/>
        <v>1</v>
      </c>
      <c r="U17" s="8" t="b">
        <f t="shared" si="3"/>
        <v>1</v>
      </c>
      <c r="V17" s="8" t="b">
        <f t="shared" si="3"/>
        <v>1</v>
      </c>
      <c r="W17" s="8" t="b">
        <f t="shared" si="3"/>
        <v>1</v>
      </c>
      <c r="X17" s="8" t="b">
        <f t="shared" si="3"/>
        <v>1</v>
      </c>
      <c r="Y17" s="8" t="b">
        <f t="shared" si="3"/>
        <v>1</v>
      </c>
      <c r="Z17" s="8" t="b">
        <f t="shared" si="3"/>
        <v>1</v>
      </c>
      <c r="AA17" s="8" t="b">
        <f t="shared" si="3"/>
        <v>1</v>
      </c>
      <c r="AB17" s="8" t="b">
        <f t="shared" si="3"/>
        <v>1</v>
      </c>
      <c r="AC17" s="8" t="b">
        <f t="shared" si="3"/>
        <v>1</v>
      </c>
    </row>
    <row r="18" spans="2:29" x14ac:dyDescent="0.2">
      <c r="C18" t="s">
        <v>26</v>
      </c>
      <c r="D18" s="4" t="s">
        <v>68</v>
      </c>
      <c r="E18" s="7" t="s">
        <v>46</v>
      </c>
      <c r="F18" s="8" t="b">
        <f t="shared" si="4"/>
        <v>0</v>
      </c>
      <c r="G18" s="8" t="b">
        <f t="shared" si="3"/>
        <v>0</v>
      </c>
      <c r="H18" s="8" t="b">
        <f t="shared" si="3"/>
        <v>0</v>
      </c>
      <c r="I18" s="8" t="b">
        <f t="shared" si="3"/>
        <v>1</v>
      </c>
      <c r="J18" s="8" t="b">
        <f t="shared" si="3"/>
        <v>1</v>
      </c>
      <c r="K18" s="8" t="b">
        <f t="shared" si="3"/>
        <v>1</v>
      </c>
      <c r="L18" s="8" t="b">
        <f t="shared" si="3"/>
        <v>1</v>
      </c>
      <c r="M18" s="8" t="b">
        <f t="shared" si="3"/>
        <v>1</v>
      </c>
      <c r="N18" s="8" t="b">
        <f t="shared" si="3"/>
        <v>1</v>
      </c>
      <c r="O18" s="8" t="b">
        <f t="shared" si="3"/>
        <v>1</v>
      </c>
      <c r="P18" s="8" t="b">
        <f t="shared" si="3"/>
        <v>1</v>
      </c>
      <c r="Q18" s="8" t="b">
        <f t="shared" si="3"/>
        <v>1</v>
      </c>
      <c r="R18" s="8" t="b">
        <f t="shared" si="3"/>
        <v>1</v>
      </c>
      <c r="S18" s="8" t="b">
        <f t="shared" si="3"/>
        <v>1</v>
      </c>
      <c r="T18" s="8" t="b">
        <f t="shared" si="3"/>
        <v>1</v>
      </c>
      <c r="U18" s="8" t="b">
        <f t="shared" si="3"/>
        <v>1</v>
      </c>
      <c r="V18" s="8" t="b">
        <f t="shared" si="3"/>
        <v>1</v>
      </c>
      <c r="W18" s="8" t="b">
        <f t="shared" si="3"/>
        <v>1</v>
      </c>
      <c r="X18" s="8" t="b">
        <f t="shared" si="3"/>
        <v>1</v>
      </c>
      <c r="Y18" s="8" t="b">
        <f t="shared" si="3"/>
        <v>1</v>
      </c>
      <c r="Z18" s="8" t="b">
        <f t="shared" si="3"/>
        <v>1</v>
      </c>
      <c r="AA18" s="8" t="b">
        <f t="shared" si="3"/>
        <v>1</v>
      </c>
      <c r="AB18" s="8" t="b">
        <f t="shared" si="3"/>
        <v>1</v>
      </c>
      <c r="AC18" s="8" t="b">
        <f t="shared" si="3"/>
        <v>1</v>
      </c>
    </row>
    <row r="19" spans="2:29" x14ac:dyDescent="0.2">
      <c r="C19" t="s">
        <v>27</v>
      </c>
      <c r="D19" s="4" t="s">
        <v>68</v>
      </c>
      <c r="E19" s="7" t="s">
        <v>47</v>
      </c>
      <c r="F19" s="8" t="b">
        <f t="shared" si="4"/>
        <v>0</v>
      </c>
      <c r="G19" s="8" t="b">
        <f t="shared" si="3"/>
        <v>0</v>
      </c>
      <c r="H19" s="8" t="b">
        <f t="shared" si="3"/>
        <v>0</v>
      </c>
      <c r="I19" s="8" t="b">
        <f t="shared" si="3"/>
        <v>0</v>
      </c>
      <c r="J19" s="8" t="b">
        <f t="shared" si="3"/>
        <v>1</v>
      </c>
      <c r="K19" s="8" t="b">
        <f t="shared" si="3"/>
        <v>1</v>
      </c>
      <c r="L19" s="8" t="b">
        <f t="shared" si="3"/>
        <v>1</v>
      </c>
      <c r="M19" s="8" t="b">
        <f t="shared" si="3"/>
        <v>1</v>
      </c>
      <c r="N19" s="8" t="b">
        <f t="shared" si="3"/>
        <v>1</v>
      </c>
      <c r="O19" s="8" t="b">
        <f t="shared" si="3"/>
        <v>1</v>
      </c>
      <c r="P19" s="8" t="b">
        <f t="shared" si="3"/>
        <v>1</v>
      </c>
      <c r="Q19" s="8" t="b">
        <f t="shared" si="3"/>
        <v>1</v>
      </c>
      <c r="R19" s="8" t="b">
        <f t="shared" si="3"/>
        <v>1</v>
      </c>
      <c r="S19" s="8" t="b">
        <f t="shared" si="3"/>
        <v>1</v>
      </c>
      <c r="T19" s="8" t="b">
        <f t="shared" si="3"/>
        <v>1</v>
      </c>
      <c r="U19" s="8" t="b">
        <f t="shared" si="3"/>
        <v>1</v>
      </c>
      <c r="V19" s="8" t="b">
        <f t="shared" si="3"/>
        <v>1</v>
      </c>
      <c r="W19" s="8" t="b">
        <f t="shared" si="3"/>
        <v>1</v>
      </c>
      <c r="X19" s="8" t="b">
        <f t="shared" si="3"/>
        <v>1</v>
      </c>
      <c r="Y19" s="8" t="b">
        <f t="shared" si="3"/>
        <v>1</v>
      </c>
      <c r="Z19" s="8" t="b">
        <f t="shared" si="3"/>
        <v>1</v>
      </c>
      <c r="AA19" s="8" t="b">
        <f t="shared" si="3"/>
        <v>1</v>
      </c>
      <c r="AB19" s="8" t="b">
        <f t="shared" si="3"/>
        <v>1</v>
      </c>
      <c r="AC19" s="8" t="b">
        <f t="shared" si="3"/>
        <v>1</v>
      </c>
    </row>
    <row r="20" spans="2:29" x14ac:dyDescent="0.2">
      <c r="C20" t="s">
        <v>28</v>
      </c>
      <c r="D20" s="4" t="s">
        <v>68</v>
      </c>
      <c r="E20" s="7" t="s">
        <v>48</v>
      </c>
      <c r="F20" s="8" t="b">
        <f t="shared" si="4"/>
        <v>0</v>
      </c>
      <c r="G20" s="8" t="b">
        <f t="shared" si="3"/>
        <v>0</v>
      </c>
      <c r="H20" s="8" t="b">
        <f t="shared" si="3"/>
        <v>0</v>
      </c>
      <c r="I20" s="8" t="b">
        <f t="shared" si="3"/>
        <v>0</v>
      </c>
      <c r="J20" s="8" t="b">
        <f t="shared" si="3"/>
        <v>0</v>
      </c>
      <c r="K20" s="8" t="b">
        <f t="shared" si="3"/>
        <v>1</v>
      </c>
      <c r="L20" s="8" t="b">
        <f t="shared" si="3"/>
        <v>1</v>
      </c>
      <c r="M20" s="8" t="b">
        <f t="shared" si="3"/>
        <v>1</v>
      </c>
      <c r="N20" s="8" t="b">
        <f t="shared" si="3"/>
        <v>1</v>
      </c>
      <c r="O20" s="8" t="b">
        <f t="shared" si="3"/>
        <v>1</v>
      </c>
      <c r="P20" s="8" t="b">
        <f t="shared" si="3"/>
        <v>1</v>
      </c>
      <c r="Q20" s="8" t="b">
        <f t="shared" si="3"/>
        <v>1</v>
      </c>
      <c r="R20" s="8" t="b">
        <f t="shared" si="3"/>
        <v>1</v>
      </c>
      <c r="S20" s="8" t="b">
        <f t="shared" si="3"/>
        <v>1</v>
      </c>
      <c r="T20" s="8" t="b">
        <f t="shared" si="3"/>
        <v>1</v>
      </c>
      <c r="U20" s="8" t="b">
        <f t="shared" si="3"/>
        <v>1</v>
      </c>
      <c r="V20" s="8" t="b">
        <f t="shared" si="3"/>
        <v>1</v>
      </c>
      <c r="W20" s="8" t="b">
        <f t="shared" si="3"/>
        <v>1</v>
      </c>
      <c r="X20" s="8" t="b">
        <f t="shared" si="3"/>
        <v>1</v>
      </c>
      <c r="Y20" s="8" t="b">
        <f t="shared" si="3"/>
        <v>1</v>
      </c>
      <c r="Z20" s="8" t="b">
        <f t="shared" si="3"/>
        <v>1</v>
      </c>
      <c r="AA20" s="8" t="b">
        <f t="shared" si="3"/>
        <v>1</v>
      </c>
      <c r="AB20" s="8" t="b">
        <f t="shared" si="3"/>
        <v>1</v>
      </c>
      <c r="AC20" s="8" t="b">
        <f t="shared" si="3"/>
        <v>1</v>
      </c>
    </row>
    <row r="21" spans="2:29" x14ac:dyDescent="0.2">
      <c r="C21" t="s">
        <v>29</v>
      </c>
      <c r="D21" s="4" t="s">
        <v>68</v>
      </c>
      <c r="E21" s="7" t="s">
        <v>49</v>
      </c>
      <c r="F21" s="8" t="b">
        <f t="shared" si="4"/>
        <v>0</v>
      </c>
      <c r="G21" s="8" t="b">
        <f t="shared" si="3"/>
        <v>0</v>
      </c>
      <c r="H21" s="8" t="b">
        <f t="shared" si="3"/>
        <v>0</v>
      </c>
      <c r="I21" s="8" t="b">
        <f t="shared" si="3"/>
        <v>0</v>
      </c>
      <c r="J21" s="8" t="b">
        <f t="shared" si="3"/>
        <v>0</v>
      </c>
      <c r="K21" s="8" t="b">
        <f t="shared" si="3"/>
        <v>0</v>
      </c>
      <c r="L21" s="8" t="b">
        <f t="shared" si="3"/>
        <v>1</v>
      </c>
      <c r="M21" s="8" t="b">
        <f t="shared" si="3"/>
        <v>1</v>
      </c>
      <c r="N21" s="8" t="b">
        <f t="shared" si="3"/>
        <v>1</v>
      </c>
      <c r="O21" s="8" t="b">
        <f t="shared" si="3"/>
        <v>1</v>
      </c>
      <c r="P21" s="8" t="b">
        <f t="shared" si="3"/>
        <v>1</v>
      </c>
      <c r="Q21" s="8" t="b">
        <f t="shared" si="3"/>
        <v>1</v>
      </c>
      <c r="R21" s="8" t="b">
        <f t="shared" si="3"/>
        <v>1</v>
      </c>
      <c r="S21" s="8" t="b">
        <f t="shared" si="3"/>
        <v>1</v>
      </c>
      <c r="T21" s="8" t="b">
        <f t="shared" si="3"/>
        <v>1</v>
      </c>
      <c r="U21" s="8" t="b">
        <f t="shared" si="3"/>
        <v>1</v>
      </c>
      <c r="V21" s="8" t="b">
        <f t="shared" si="3"/>
        <v>1</v>
      </c>
      <c r="W21" s="8" t="b">
        <f t="shared" si="3"/>
        <v>1</v>
      </c>
      <c r="X21" s="8" t="b">
        <f t="shared" si="3"/>
        <v>1</v>
      </c>
      <c r="Y21" s="8" t="b">
        <f t="shared" si="3"/>
        <v>1</v>
      </c>
      <c r="Z21" s="8" t="b">
        <f t="shared" si="3"/>
        <v>1</v>
      </c>
      <c r="AA21" s="8" t="b">
        <f t="shared" si="3"/>
        <v>1</v>
      </c>
      <c r="AB21" s="8" t="b">
        <f t="shared" si="3"/>
        <v>1</v>
      </c>
      <c r="AC21" s="8" t="b">
        <f t="shared" si="3"/>
        <v>1</v>
      </c>
    </row>
    <row r="22" spans="2:29" x14ac:dyDescent="0.2">
      <c r="C22" t="s">
        <v>30</v>
      </c>
      <c r="D22" s="4" t="s">
        <v>68</v>
      </c>
      <c r="E22" s="7" t="s">
        <v>50</v>
      </c>
      <c r="F22" s="8" t="b">
        <f t="shared" si="4"/>
        <v>0</v>
      </c>
      <c r="G22" s="8" t="b">
        <f t="shared" si="3"/>
        <v>0</v>
      </c>
      <c r="H22" s="8" t="b">
        <f t="shared" si="3"/>
        <v>0</v>
      </c>
      <c r="I22" s="8" t="b">
        <f t="shared" si="3"/>
        <v>0</v>
      </c>
      <c r="J22" s="8" t="b">
        <f t="shared" si="3"/>
        <v>0</v>
      </c>
      <c r="K22" s="8" t="b">
        <f t="shared" si="3"/>
        <v>0</v>
      </c>
      <c r="L22" s="8" t="b">
        <f t="shared" si="3"/>
        <v>0</v>
      </c>
      <c r="M22" s="8" t="b">
        <f t="shared" si="3"/>
        <v>1</v>
      </c>
      <c r="N22" s="8" t="b">
        <f t="shared" si="3"/>
        <v>1</v>
      </c>
      <c r="O22" s="8" t="b">
        <f t="shared" si="3"/>
        <v>1</v>
      </c>
      <c r="P22" s="8" t="b">
        <f t="shared" si="3"/>
        <v>1</v>
      </c>
      <c r="Q22" s="8" t="b">
        <f t="shared" si="3"/>
        <v>1</v>
      </c>
      <c r="R22" s="8" t="b">
        <f t="shared" si="3"/>
        <v>1</v>
      </c>
      <c r="S22" s="8" t="b">
        <f t="shared" si="3"/>
        <v>1</v>
      </c>
      <c r="T22" s="8" t="b">
        <f t="shared" si="3"/>
        <v>1</v>
      </c>
      <c r="U22" s="8" t="b">
        <f t="shared" si="3"/>
        <v>1</v>
      </c>
      <c r="V22" s="8" t="b">
        <f t="shared" si="3"/>
        <v>1</v>
      </c>
      <c r="W22" s="8" t="b">
        <f t="shared" si="3"/>
        <v>1</v>
      </c>
      <c r="X22" s="8" t="b">
        <f t="shared" si="3"/>
        <v>1</v>
      </c>
      <c r="Y22" s="8" t="b">
        <f t="shared" si="3"/>
        <v>1</v>
      </c>
      <c r="Z22" s="8" t="b">
        <f t="shared" si="3"/>
        <v>1</v>
      </c>
      <c r="AA22" s="8" t="b">
        <f t="shared" si="3"/>
        <v>1</v>
      </c>
      <c r="AB22" s="8" t="b">
        <f t="shared" si="3"/>
        <v>1</v>
      </c>
      <c r="AC22" s="8" t="b">
        <f t="shared" si="3"/>
        <v>1</v>
      </c>
    </row>
    <row r="23" spans="2:29" x14ac:dyDescent="0.2">
      <c r="C23" t="s">
        <v>31</v>
      </c>
      <c r="D23" s="4" t="s">
        <v>68</v>
      </c>
      <c r="E23" s="7" t="s">
        <v>51</v>
      </c>
      <c r="F23" s="8" t="b">
        <f t="shared" si="4"/>
        <v>0</v>
      </c>
      <c r="G23" s="8" t="b">
        <f t="shared" si="3"/>
        <v>0</v>
      </c>
      <c r="H23" s="8" t="b">
        <f t="shared" si="3"/>
        <v>0</v>
      </c>
      <c r="I23" s="8" t="b">
        <f t="shared" si="3"/>
        <v>0</v>
      </c>
      <c r="J23" s="8" t="b">
        <f t="shared" si="3"/>
        <v>0</v>
      </c>
      <c r="K23" s="8" t="b">
        <f t="shared" si="3"/>
        <v>0</v>
      </c>
      <c r="L23" s="8" t="b">
        <f t="shared" si="3"/>
        <v>0</v>
      </c>
      <c r="M23" s="8" t="b">
        <f t="shared" si="3"/>
        <v>0</v>
      </c>
      <c r="N23" s="8" t="b">
        <f t="shared" si="3"/>
        <v>1</v>
      </c>
      <c r="O23" s="8" t="b">
        <f t="shared" si="3"/>
        <v>1</v>
      </c>
      <c r="P23" s="8" t="b">
        <f t="shared" si="3"/>
        <v>1</v>
      </c>
      <c r="Q23" s="8" t="b">
        <f t="shared" si="3"/>
        <v>1</v>
      </c>
      <c r="R23" s="8" t="b">
        <f t="shared" si="3"/>
        <v>1</v>
      </c>
      <c r="S23" s="8" t="b">
        <f t="shared" si="3"/>
        <v>1</v>
      </c>
      <c r="T23" s="8" t="b">
        <f t="shared" si="3"/>
        <v>1</v>
      </c>
      <c r="U23" s="8" t="b">
        <f t="shared" si="3"/>
        <v>1</v>
      </c>
      <c r="V23" s="8" t="b">
        <f t="shared" si="3"/>
        <v>1</v>
      </c>
      <c r="W23" s="8" t="b">
        <f t="shared" si="3"/>
        <v>1</v>
      </c>
      <c r="X23" s="8" t="b">
        <f t="shared" ref="X23:AC23" si="5">OR($E23=X$1,W23=TRUE)</f>
        <v>1</v>
      </c>
      <c r="Y23" s="8" t="b">
        <f t="shared" si="5"/>
        <v>1</v>
      </c>
      <c r="Z23" s="8" t="b">
        <f t="shared" si="5"/>
        <v>1</v>
      </c>
      <c r="AA23" s="8" t="b">
        <f t="shared" si="5"/>
        <v>1</v>
      </c>
      <c r="AB23" s="8" t="b">
        <f t="shared" si="5"/>
        <v>1</v>
      </c>
      <c r="AC23" s="8" t="b">
        <f t="shared" si="5"/>
        <v>1</v>
      </c>
    </row>
    <row r="24" spans="2:29" x14ac:dyDescent="0.2"/>
    <row r="25" spans="2:29" x14ac:dyDescent="0.2">
      <c r="B25" s="55" t="s">
        <v>37</v>
      </c>
    </row>
    <row r="26" spans="2:29" x14ac:dyDescent="0.2">
      <c r="C26" t="s">
        <v>9</v>
      </c>
      <c r="D26" s="4" t="s">
        <v>34</v>
      </c>
      <c r="F26" s="9">
        <f>F$7*F12</f>
        <v>0</v>
      </c>
      <c r="G26" s="9">
        <f t="shared" ref="G26:AC26" si="6">G$7*G12</f>
        <v>0</v>
      </c>
      <c r="H26" s="9">
        <f t="shared" si="6"/>
        <v>0</v>
      </c>
      <c r="I26" s="9">
        <f t="shared" si="6"/>
        <v>0</v>
      </c>
      <c r="J26" s="9">
        <f t="shared" si="6"/>
        <v>0</v>
      </c>
      <c r="K26" s="9">
        <f t="shared" si="6"/>
        <v>0</v>
      </c>
      <c r="L26" s="9">
        <f t="shared" si="6"/>
        <v>0</v>
      </c>
      <c r="M26" s="9">
        <f t="shared" si="6"/>
        <v>0</v>
      </c>
      <c r="N26" s="9">
        <f t="shared" si="6"/>
        <v>0</v>
      </c>
      <c r="O26" s="9">
        <f t="shared" si="6"/>
        <v>-3.7997512016338414E-2</v>
      </c>
      <c r="P26" s="9">
        <f t="shared" si="6"/>
        <v>-2.8903354151903343E-2</v>
      </c>
      <c r="Q26" s="9">
        <f t="shared" si="6"/>
        <v>-2.1128513168927332E-2</v>
      </c>
      <c r="R26" s="9">
        <f t="shared" si="6"/>
        <v>-8.2669593307398287E-3</v>
      </c>
      <c r="S26" s="9">
        <f t="shared" si="6"/>
        <v>1.225889181695744E-2</v>
      </c>
      <c r="T26" s="9">
        <f t="shared" si="6"/>
        <v>2.3823537911398858E-2</v>
      </c>
      <c r="U26" s="9">
        <f t="shared" si="6"/>
        <v>3.0526623127397248E-2</v>
      </c>
      <c r="V26" s="9">
        <f t="shared" si="6"/>
        <v>3.0209786261336732E-2</v>
      </c>
      <c r="W26" s="9">
        <f t="shared" si="6"/>
        <v>2.4725670308821675E-2</v>
      </c>
      <c r="X26" s="9">
        <f t="shared" si="6"/>
        <v>1.2933667248785793E-2</v>
      </c>
      <c r="Y26" s="9">
        <f t="shared" si="6"/>
        <v>-9.5034107366931686E-3</v>
      </c>
      <c r="Z26" s="9">
        <f t="shared" si="6"/>
        <v>-2.8678427270095716E-2</v>
      </c>
      <c r="AA26" s="9">
        <f t="shared" si="6"/>
        <v>-3.7997512016338414E-2</v>
      </c>
      <c r="AB26" s="9">
        <f t="shared" si="6"/>
        <v>-2.8903354151903343E-2</v>
      </c>
      <c r="AC26" s="9">
        <f t="shared" si="6"/>
        <v>-2.1128513168927332E-2</v>
      </c>
    </row>
    <row r="27" spans="2:29" x14ac:dyDescent="0.2">
      <c r="C27" t="s">
        <v>10</v>
      </c>
      <c r="D27" s="4" t="s">
        <v>34</v>
      </c>
      <c r="F27" s="9">
        <f t="shared" ref="F27:AC27" si="7">F$7*F13</f>
        <v>0</v>
      </c>
      <c r="G27" s="9">
        <f t="shared" si="7"/>
        <v>0</v>
      </c>
      <c r="H27" s="9">
        <f t="shared" si="7"/>
        <v>0</v>
      </c>
      <c r="I27" s="9">
        <f t="shared" si="7"/>
        <v>0</v>
      </c>
      <c r="J27" s="9">
        <f t="shared" si="7"/>
        <v>0</v>
      </c>
      <c r="K27" s="9">
        <f t="shared" si="7"/>
        <v>0</v>
      </c>
      <c r="L27" s="9">
        <f t="shared" si="7"/>
        <v>0</v>
      </c>
      <c r="M27" s="9">
        <f t="shared" si="7"/>
        <v>0</v>
      </c>
      <c r="N27" s="9">
        <f t="shared" si="7"/>
        <v>0</v>
      </c>
      <c r="O27" s="9">
        <f t="shared" si="7"/>
        <v>0</v>
      </c>
      <c r="P27" s="9">
        <f t="shared" si="7"/>
        <v>-2.8903354151903343E-2</v>
      </c>
      <c r="Q27" s="9">
        <f t="shared" si="7"/>
        <v>-2.1128513168927332E-2</v>
      </c>
      <c r="R27" s="9">
        <f t="shared" si="7"/>
        <v>-8.2669593307398287E-3</v>
      </c>
      <c r="S27" s="9">
        <f t="shared" si="7"/>
        <v>1.225889181695744E-2</v>
      </c>
      <c r="T27" s="9">
        <f t="shared" si="7"/>
        <v>2.3823537911398858E-2</v>
      </c>
      <c r="U27" s="9">
        <f t="shared" si="7"/>
        <v>3.0526623127397248E-2</v>
      </c>
      <c r="V27" s="9">
        <f t="shared" si="7"/>
        <v>3.0209786261336732E-2</v>
      </c>
      <c r="W27" s="9">
        <f t="shared" si="7"/>
        <v>2.4725670308821675E-2</v>
      </c>
      <c r="X27" s="9">
        <f t="shared" si="7"/>
        <v>1.2933667248785793E-2</v>
      </c>
      <c r="Y27" s="9">
        <f t="shared" si="7"/>
        <v>-9.5034107366931686E-3</v>
      </c>
      <c r="Z27" s="9">
        <f t="shared" si="7"/>
        <v>-2.8678427270095716E-2</v>
      </c>
      <c r="AA27" s="9">
        <f t="shared" si="7"/>
        <v>-3.7997512016338414E-2</v>
      </c>
      <c r="AB27" s="9">
        <f t="shared" si="7"/>
        <v>-2.8903354151903343E-2</v>
      </c>
      <c r="AC27" s="9">
        <f t="shared" si="7"/>
        <v>-2.1128513168927332E-2</v>
      </c>
    </row>
    <row r="28" spans="2:29" x14ac:dyDescent="0.2">
      <c r="C28" t="s">
        <v>11</v>
      </c>
      <c r="D28" s="4" t="s">
        <v>34</v>
      </c>
      <c r="F28" s="9">
        <f t="shared" ref="F28:AC28" si="8">F$7*F14</f>
        <v>0</v>
      </c>
      <c r="G28" s="9">
        <f t="shared" si="8"/>
        <v>0</v>
      </c>
      <c r="H28" s="9">
        <f t="shared" si="8"/>
        <v>0</v>
      </c>
      <c r="I28" s="9">
        <f t="shared" si="8"/>
        <v>0</v>
      </c>
      <c r="J28" s="9">
        <f t="shared" si="8"/>
        <v>0</v>
      </c>
      <c r="K28" s="9">
        <f t="shared" si="8"/>
        <v>0</v>
      </c>
      <c r="L28" s="9">
        <f t="shared" si="8"/>
        <v>0</v>
      </c>
      <c r="M28" s="9">
        <f t="shared" si="8"/>
        <v>0</v>
      </c>
      <c r="N28" s="9">
        <f t="shared" si="8"/>
        <v>0</v>
      </c>
      <c r="O28" s="9">
        <f t="shared" si="8"/>
        <v>0</v>
      </c>
      <c r="P28" s="9">
        <f t="shared" si="8"/>
        <v>0</v>
      </c>
      <c r="Q28" s="9">
        <f t="shared" si="8"/>
        <v>-2.1128513168927332E-2</v>
      </c>
      <c r="R28" s="9">
        <f t="shared" si="8"/>
        <v>-8.2669593307398287E-3</v>
      </c>
      <c r="S28" s="9">
        <f t="shared" si="8"/>
        <v>1.225889181695744E-2</v>
      </c>
      <c r="T28" s="9">
        <f t="shared" si="8"/>
        <v>2.3823537911398858E-2</v>
      </c>
      <c r="U28" s="9">
        <f t="shared" si="8"/>
        <v>3.0526623127397248E-2</v>
      </c>
      <c r="V28" s="9">
        <f t="shared" si="8"/>
        <v>3.0209786261336732E-2</v>
      </c>
      <c r="W28" s="9">
        <f t="shared" si="8"/>
        <v>2.4725670308821675E-2</v>
      </c>
      <c r="X28" s="9">
        <f t="shared" si="8"/>
        <v>1.2933667248785793E-2</v>
      </c>
      <c r="Y28" s="9">
        <f t="shared" si="8"/>
        <v>-9.5034107366931686E-3</v>
      </c>
      <c r="Z28" s="9">
        <f t="shared" si="8"/>
        <v>-2.8678427270095716E-2</v>
      </c>
      <c r="AA28" s="9">
        <f t="shared" si="8"/>
        <v>-3.7997512016338414E-2</v>
      </c>
      <c r="AB28" s="9">
        <f t="shared" si="8"/>
        <v>-2.8903354151903343E-2</v>
      </c>
      <c r="AC28" s="9">
        <f t="shared" si="8"/>
        <v>-2.1128513168927332E-2</v>
      </c>
    </row>
    <row r="29" spans="2:29" x14ac:dyDescent="0.2">
      <c r="C29" t="s">
        <v>0</v>
      </c>
      <c r="D29" s="4" t="s">
        <v>34</v>
      </c>
      <c r="F29" s="9">
        <f t="shared" ref="F29:AC29" si="9">F$7*F15</f>
        <v>-8.2669593307398287E-3</v>
      </c>
      <c r="G29" s="9">
        <f t="shared" si="9"/>
        <v>1.225889181695744E-2</v>
      </c>
      <c r="H29" s="9">
        <f t="shared" si="9"/>
        <v>2.3823537911398858E-2</v>
      </c>
      <c r="I29" s="9">
        <f t="shared" si="9"/>
        <v>3.0526623127397248E-2</v>
      </c>
      <c r="J29" s="9">
        <f t="shared" si="9"/>
        <v>3.0209786261336732E-2</v>
      </c>
      <c r="K29" s="9">
        <f t="shared" si="9"/>
        <v>2.4725670308821675E-2</v>
      </c>
      <c r="L29" s="9">
        <f t="shared" si="9"/>
        <v>1.2933667248785793E-2</v>
      </c>
      <c r="M29" s="9">
        <f t="shared" si="9"/>
        <v>-9.5034107366931686E-3</v>
      </c>
      <c r="N29" s="9">
        <f t="shared" si="9"/>
        <v>-2.8678427270095716E-2</v>
      </c>
      <c r="O29" s="9">
        <f t="shared" si="9"/>
        <v>-3.7997512016338414E-2</v>
      </c>
      <c r="P29" s="9">
        <f t="shared" si="9"/>
        <v>-2.8903354151903343E-2</v>
      </c>
      <c r="Q29" s="9">
        <f t="shared" si="9"/>
        <v>-2.1128513168927332E-2</v>
      </c>
      <c r="R29" s="9">
        <f t="shared" si="9"/>
        <v>-8.2669593307398287E-3</v>
      </c>
      <c r="S29" s="9">
        <f t="shared" si="9"/>
        <v>1.225889181695744E-2</v>
      </c>
      <c r="T29" s="9">
        <f t="shared" si="9"/>
        <v>2.3823537911398858E-2</v>
      </c>
      <c r="U29" s="9">
        <f t="shared" si="9"/>
        <v>3.0526623127397248E-2</v>
      </c>
      <c r="V29" s="9">
        <f t="shared" si="9"/>
        <v>3.0209786261336732E-2</v>
      </c>
      <c r="W29" s="9">
        <f t="shared" si="9"/>
        <v>2.4725670308821675E-2</v>
      </c>
      <c r="X29" s="9">
        <f t="shared" si="9"/>
        <v>1.2933667248785793E-2</v>
      </c>
      <c r="Y29" s="9">
        <f t="shared" si="9"/>
        <v>-9.5034107366931686E-3</v>
      </c>
      <c r="Z29" s="9">
        <f t="shared" si="9"/>
        <v>-2.8678427270095716E-2</v>
      </c>
      <c r="AA29" s="9">
        <f t="shared" si="9"/>
        <v>-3.7997512016338414E-2</v>
      </c>
      <c r="AB29" s="9">
        <f t="shared" si="9"/>
        <v>-2.8903354151903343E-2</v>
      </c>
      <c r="AC29" s="9">
        <f t="shared" si="9"/>
        <v>-2.1128513168927332E-2</v>
      </c>
    </row>
    <row r="30" spans="2:29" x14ac:dyDescent="0.2">
      <c r="C30" t="s">
        <v>1</v>
      </c>
      <c r="D30" s="4" t="s">
        <v>34</v>
      </c>
      <c r="F30" s="9">
        <f t="shared" ref="F30:AC30" si="10">F$7*F16</f>
        <v>0</v>
      </c>
      <c r="G30" s="9">
        <f t="shared" si="10"/>
        <v>1.225889181695744E-2</v>
      </c>
      <c r="H30" s="9">
        <f t="shared" si="10"/>
        <v>2.3823537911398858E-2</v>
      </c>
      <c r="I30" s="9">
        <f t="shared" si="10"/>
        <v>3.0526623127397248E-2</v>
      </c>
      <c r="J30" s="9">
        <f t="shared" si="10"/>
        <v>3.0209786261336732E-2</v>
      </c>
      <c r="K30" s="9">
        <f t="shared" si="10"/>
        <v>2.4725670308821675E-2</v>
      </c>
      <c r="L30" s="9">
        <f t="shared" si="10"/>
        <v>1.2933667248785793E-2</v>
      </c>
      <c r="M30" s="9">
        <f t="shared" si="10"/>
        <v>-9.5034107366931686E-3</v>
      </c>
      <c r="N30" s="9">
        <f t="shared" si="10"/>
        <v>-2.8678427270095716E-2</v>
      </c>
      <c r="O30" s="9">
        <f t="shared" si="10"/>
        <v>-3.7997512016338414E-2</v>
      </c>
      <c r="P30" s="9">
        <f t="shared" si="10"/>
        <v>-2.8903354151903343E-2</v>
      </c>
      <c r="Q30" s="9">
        <f t="shared" si="10"/>
        <v>-2.1128513168927332E-2</v>
      </c>
      <c r="R30" s="9">
        <f t="shared" si="10"/>
        <v>-8.2669593307398287E-3</v>
      </c>
      <c r="S30" s="9">
        <f t="shared" si="10"/>
        <v>1.225889181695744E-2</v>
      </c>
      <c r="T30" s="9">
        <f t="shared" si="10"/>
        <v>2.3823537911398858E-2</v>
      </c>
      <c r="U30" s="9">
        <f t="shared" si="10"/>
        <v>3.0526623127397248E-2</v>
      </c>
      <c r="V30" s="9">
        <f t="shared" si="10"/>
        <v>3.0209786261336732E-2</v>
      </c>
      <c r="W30" s="9">
        <f t="shared" si="10"/>
        <v>2.4725670308821675E-2</v>
      </c>
      <c r="X30" s="9">
        <f t="shared" si="10"/>
        <v>1.2933667248785793E-2</v>
      </c>
      <c r="Y30" s="9">
        <f t="shared" si="10"/>
        <v>-9.5034107366931686E-3</v>
      </c>
      <c r="Z30" s="9">
        <f t="shared" si="10"/>
        <v>-2.8678427270095716E-2</v>
      </c>
      <c r="AA30" s="9">
        <f t="shared" si="10"/>
        <v>-3.7997512016338414E-2</v>
      </c>
      <c r="AB30" s="9">
        <f t="shared" si="10"/>
        <v>-2.8903354151903343E-2</v>
      </c>
      <c r="AC30" s="9">
        <f t="shared" si="10"/>
        <v>-2.1128513168927332E-2</v>
      </c>
    </row>
    <row r="31" spans="2:29" x14ac:dyDescent="0.2">
      <c r="C31" t="s">
        <v>2</v>
      </c>
      <c r="D31" s="4" t="s">
        <v>34</v>
      </c>
      <c r="F31" s="9">
        <f t="shared" ref="F31:AC31" si="11">F$7*F17</f>
        <v>0</v>
      </c>
      <c r="G31" s="9">
        <f t="shared" si="11"/>
        <v>0</v>
      </c>
      <c r="H31" s="9">
        <f t="shared" si="11"/>
        <v>2.3823537911398858E-2</v>
      </c>
      <c r="I31" s="9">
        <f t="shared" si="11"/>
        <v>3.0526623127397248E-2</v>
      </c>
      <c r="J31" s="9">
        <f t="shared" si="11"/>
        <v>3.0209786261336732E-2</v>
      </c>
      <c r="K31" s="9">
        <f t="shared" si="11"/>
        <v>2.4725670308821675E-2</v>
      </c>
      <c r="L31" s="9">
        <f t="shared" si="11"/>
        <v>1.2933667248785793E-2</v>
      </c>
      <c r="M31" s="9">
        <f t="shared" si="11"/>
        <v>-9.5034107366931686E-3</v>
      </c>
      <c r="N31" s="9">
        <f t="shared" si="11"/>
        <v>-2.8678427270095716E-2</v>
      </c>
      <c r="O31" s="9">
        <f t="shared" si="11"/>
        <v>-3.7997512016338414E-2</v>
      </c>
      <c r="P31" s="9">
        <f t="shared" si="11"/>
        <v>-2.8903354151903343E-2</v>
      </c>
      <c r="Q31" s="9">
        <f t="shared" si="11"/>
        <v>-2.1128513168927332E-2</v>
      </c>
      <c r="R31" s="9">
        <f t="shared" si="11"/>
        <v>-8.2669593307398287E-3</v>
      </c>
      <c r="S31" s="9">
        <f t="shared" si="11"/>
        <v>1.225889181695744E-2</v>
      </c>
      <c r="T31" s="9">
        <f t="shared" si="11"/>
        <v>2.3823537911398858E-2</v>
      </c>
      <c r="U31" s="9">
        <f t="shared" si="11"/>
        <v>3.0526623127397248E-2</v>
      </c>
      <c r="V31" s="9">
        <f t="shared" si="11"/>
        <v>3.0209786261336732E-2</v>
      </c>
      <c r="W31" s="9">
        <f t="shared" si="11"/>
        <v>2.4725670308821675E-2</v>
      </c>
      <c r="X31" s="9">
        <f t="shared" si="11"/>
        <v>1.2933667248785793E-2</v>
      </c>
      <c r="Y31" s="9">
        <f t="shared" si="11"/>
        <v>-9.5034107366931686E-3</v>
      </c>
      <c r="Z31" s="9">
        <f t="shared" si="11"/>
        <v>-2.8678427270095716E-2</v>
      </c>
      <c r="AA31" s="9">
        <f t="shared" si="11"/>
        <v>-3.7997512016338414E-2</v>
      </c>
      <c r="AB31" s="9">
        <f t="shared" si="11"/>
        <v>-2.8903354151903343E-2</v>
      </c>
      <c r="AC31" s="9">
        <f t="shared" si="11"/>
        <v>-2.1128513168927332E-2</v>
      </c>
    </row>
    <row r="32" spans="2:29" x14ac:dyDescent="0.2">
      <c r="C32" t="s">
        <v>3</v>
      </c>
      <c r="D32" s="4" t="s">
        <v>34</v>
      </c>
      <c r="F32" s="9">
        <f t="shared" ref="F32:AC32" si="12">F$7*F18</f>
        <v>0</v>
      </c>
      <c r="G32" s="9">
        <f t="shared" si="12"/>
        <v>0</v>
      </c>
      <c r="H32" s="9">
        <f t="shared" si="12"/>
        <v>0</v>
      </c>
      <c r="I32" s="9">
        <f t="shared" si="12"/>
        <v>3.0526623127397248E-2</v>
      </c>
      <c r="J32" s="9">
        <f t="shared" si="12"/>
        <v>3.0209786261336732E-2</v>
      </c>
      <c r="K32" s="9">
        <f t="shared" si="12"/>
        <v>2.4725670308821675E-2</v>
      </c>
      <c r="L32" s="9">
        <f t="shared" si="12"/>
        <v>1.2933667248785793E-2</v>
      </c>
      <c r="M32" s="9">
        <f t="shared" si="12"/>
        <v>-9.5034107366931686E-3</v>
      </c>
      <c r="N32" s="9">
        <f t="shared" si="12"/>
        <v>-2.8678427270095716E-2</v>
      </c>
      <c r="O32" s="9">
        <f t="shared" si="12"/>
        <v>-3.7997512016338414E-2</v>
      </c>
      <c r="P32" s="9">
        <f t="shared" si="12"/>
        <v>-2.8903354151903343E-2</v>
      </c>
      <c r="Q32" s="9">
        <f t="shared" si="12"/>
        <v>-2.1128513168927332E-2</v>
      </c>
      <c r="R32" s="9">
        <f t="shared" si="12"/>
        <v>-8.2669593307398287E-3</v>
      </c>
      <c r="S32" s="9">
        <f t="shared" si="12"/>
        <v>1.225889181695744E-2</v>
      </c>
      <c r="T32" s="9">
        <f t="shared" si="12"/>
        <v>2.3823537911398858E-2</v>
      </c>
      <c r="U32" s="9">
        <f t="shared" si="12"/>
        <v>3.0526623127397248E-2</v>
      </c>
      <c r="V32" s="9">
        <f t="shared" si="12"/>
        <v>3.0209786261336732E-2</v>
      </c>
      <c r="W32" s="9">
        <f t="shared" si="12"/>
        <v>2.4725670308821675E-2</v>
      </c>
      <c r="X32" s="9">
        <f t="shared" si="12"/>
        <v>1.2933667248785793E-2</v>
      </c>
      <c r="Y32" s="9">
        <f t="shared" si="12"/>
        <v>-9.5034107366931686E-3</v>
      </c>
      <c r="Z32" s="9">
        <f t="shared" si="12"/>
        <v>-2.8678427270095716E-2</v>
      </c>
      <c r="AA32" s="9">
        <f t="shared" si="12"/>
        <v>-3.7997512016338414E-2</v>
      </c>
      <c r="AB32" s="9">
        <f t="shared" si="12"/>
        <v>-2.8903354151903343E-2</v>
      </c>
      <c r="AC32" s="9">
        <f t="shared" si="12"/>
        <v>-2.1128513168927332E-2</v>
      </c>
    </row>
    <row r="33" spans="2:29" x14ac:dyDescent="0.2">
      <c r="C33" t="s">
        <v>4</v>
      </c>
      <c r="D33" s="4" t="s">
        <v>34</v>
      </c>
      <c r="F33" s="9">
        <f t="shared" ref="F33:AC33" si="13">F$7*F19</f>
        <v>0</v>
      </c>
      <c r="G33" s="9">
        <f t="shared" si="13"/>
        <v>0</v>
      </c>
      <c r="H33" s="9">
        <f t="shared" si="13"/>
        <v>0</v>
      </c>
      <c r="I33" s="9">
        <f t="shared" si="13"/>
        <v>0</v>
      </c>
      <c r="J33" s="9">
        <f t="shared" si="13"/>
        <v>3.0209786261336732E-2</v>
      </c>
      <c r="K33" s="9">
        <f t="shared" si="13"/>
        <v>2.4725670308821675E-2</v>
      </c>
      <c r="L33" s="9">
        <f t="shared" si="13"/>
        <v>1.2933667248785793E-2</v>
      </c>
      <c r="M33" s="9">
        <f t="shared" si="13"/>
        <v>-9.5034107366931686E-3</v>
      </c>
      <c r="N33" s="9">
        <f t="shared" si="13"/>
        <v>-2.8678427270095716E-2</v>
      </c>
      <c r="O33" s="9">
        <f t="shared" si="13"/>
        <v>-3.7997512016338414E-2</v>
      </c>
      <c r="P33" s="9">
        <f t="shared" si="13"/>
        <v>-2.8903354151903343E-2</v>
      </c>
      <c r="Q33" s="9">
        <f t="shared" si="13"/>
        <v>-2.1128513168927332E-2</v>
      </c>
      <c r="R33" s="9">
        <f t="shared" si="13"/>
        <v>-8.2669593307398287E-3</v>
      </c>
      <c r="S33" s="9">
        <f t="shared" si="13"/>
        <v>1.225889181695744E-2</v>
      </c>
      <c r="T33" s="9">
        <f t="shared" si="13"/>
        <v>2.3823537911398858E-2</v>
      </c>
      <c r="U33" s="9">
        <f t="shared" si="13"/>
        <v>3.0526623127397248E-2</v>
      </c>
      <c r="V33" s="9">
        <f t="shared" si="13"/>
        <v>3.0209786261336732E-2</v>
      </c>
      <c r="W33" s="9">
        <f t="shared" si="13"/>
        <v>2.4725670308821675E-2</v>
      </c>
      <c r="X33" s="9">
        <f t="shared" si="13"/>
        <v>1.2933667248785793E-2</v>
      </c>
      <c r="Y33" s="9">
        <f t="shared" si="13"/>
        <v>-9.5034107366931686E-3</v>
      </c>
      <c r="Z33" s="9">
        <f t="shared" si="13"/>
        <v>-2.8678427270095716E-2</v>
      </c>
      <c r="AA33" s="9">
        <f t="shared" si="13"/>
        <v>-3.7997512016338414E-2</v>
      </c>
      <c r="AB33" s="9">
        <f t="shared" si="13"/>
        <v>-2.8903354151903343E-2</v>
      </c>
      <c r="AC33" s="9">
        <f t="shared" si="13"/>
        <v>-2.1128513168927332E-2</v>
      </c>
    </row>
    <row r="34" spans="2:29" x14ac:dyDescent="0.2">
      <c r="C34" t="s">
        <v>5</v>
      </c>
      <c r="D34" s="4" t="s">
        <v>34</v>
      </c>
      <c r="F34" s="9">
        <f t="shared" ref="F34:AC34" si="14">F$7*F20</f>
        <v>0</v>
      </c>
      <c r="G34" s="9">
        <f t="shared" si="14"/>
        <v>0</v>
      </c>
      <c r="H34" s="9">
        <f t="shared" si="14"/>
        <v>0</v>
      </c>
      <c r="I34" s="9">
        <f t="shared" si="14"/>
        <v>0</v>
      </c>
      <c r="J34" s="9">
        <f t="shared" si="14"/>
        <v>0</v>
      </c>
      <c r="K34" s="9">
        <f t="shared" si="14"/>
        <v>2.4725670308821675E-2</v>
      </c>
      <c r="L34" s="9">
        <f t="shared" si="14"/>
        <v>1.2933667248785793E-2</v>
      </c>
      <c r="M34" s="9">
        <f t="shared" si="14"/>
        <v>-9.5034107366931686E-3</v>
      </c>
      <c r="N34" s="9">
        <f t="shared" si="14"/>
        <v>-2.8678427270095716E-2</v>
      </c>
      <c r="O34" s="9">
        <f t="shared" si="14"/>
        <v>-3.7997512016338414E-2</v>
      </c>
      <c r="P34" s="9">
        <f t="shared" si="14"/>
        <v>-2.8903354151903343E-2</v>
      </c>
      <c r="Q34" s="9">
        <f t="shared" si="14"/>
        <v>-2.1128513168927332E-2</v>
      </c>
      <c r="R34" s="9">
        <f t="shared" si="14"/>
        <v>-8.2669593307398287E-3</v>
      </c>
      <c r="S34" s="9">
        <f t="shared" si="14"/>
        <v>1.225889181695744E-2</v>
      </c>
      <c r="T34" s="9">
        <f t="shared" si="14"/>
        <v>2.3823537911398858E-2</v>
      </c>
      <c r="U34" s="9">
        <f t="shared" si="14"/>
        <v>3.0526623127397248E-2</v>
      </c>
      <c r="V34" s="9">
        <f t="shared" si="14"/>
        <v>3.0209786261336732E-2</v>
      </c>
      <c r="W34" s="9">
        <f t="shared" si="14"/>
        <v>2.4725670308821675E-2</v>
      </c>
      <c r="X34" s="9">
        <f t="shared" si="14"/>
        <v>1.2933667248785793E-2</v>
      </c>
      <c r="Y34" s="9">
        <f t="shared" si="14"/>
        <v>-9.5034107366931686E-3</v>
      </c>
      <c r="Z34" s="9">
        <f t="shared" si="14"/>
        <v>-2.8678427270095716E-2</v>
      </c>
      <c r="AA34" s="9">
        <f t="shared" si="14"/>
        <v>-3.7997512016338414E-2</v>
      </c>
      <c r="AB34" s="9">
        <f t="shared" si="14"/>
        <v>-2.8903354151903343E-2</v>
      </c>
      <c r="AC34" s="9">
        <f t="shared" si="14"/>
        <v>-2.1128513168927332E-2</v>
      </c>
    </row>
    <row r="35" spans="2:29" x14ac:dyDescent="0.2">
      <c r="C35" t="s">
        <v>6</v>
      </c>
      <c r="D35" s="4" t="s">
        <v>34</v>
      </c>
      <c r="F35" s="9">
        <f t="shared" ref="F35:AC35" si="15">F$7*F21</f>
        <v>0</v>
      </c>
      <c r="G35" s="9">
        <f t="shared" si="15"/>
        <v>0</v>
      </c>
      <c r="H35" s="9">
        <f t="shared" si="15"/>
        <v>0</v>
      </c>
      <c r="I35" s="9">
        <f t="shared" si="15"/>
        <v>0</v>
      </c>
      <c r="J35" s="9">
        <f t="shared" si="15"/>
        <v>0</v>
      </c>
      <c r="K35" s="9">
        <f t="shared" si="15"/>
        <v>0</v>
      </c>
      <c r="L35" s="9">
        <f t="shared" si="15"/>
        <v>1.2933667248785793E-2</v>
      </c>
      <c r="M35" s="9">
        <f t="shared" si="15"/>
        <v>-9.5034107366931686E-3</v>
      </c>
      <c r="N35" s="9">
        <f t="shared" si="15"/>
        <v>-2.8678427270095716E-2</v>
      </c>
      <c r="O35" s="9">
        <f t="shared" si="15"/>
        <v>-3.7997512016338414E-2</v>
      </c>
      <c r="P35" s="9">
        <f t="shared" si="15"/>
        <v>-2.8903354151903343E-2</v>
      </c>
      <c r="Q35" s="9">
        <f t="shared" si="15"/>
        <v>-2.1128513168927332E-2</v>
      </c>
      <c r="R35" s="9">
        <f t="shared" si="15"/>
        <v>-8.2669593307398287E-3</v>
      </c>
      <c r="S35" s="9">
        <f t="shared" si="15"/>
        <v>1.225889181695744E-2</v>
      </c>
      <c r="T35" s="9">
        <f t="shared" si="15"/>
        <v>2.3823537911398858E-2</v>
      </c>
      <c r="U35" s="9">
        <f t="shared" si="15"/>
        <v>3.0526623127397248E-2</v>
      </c>
      <c r="V35" s="9">
        <f t="shared" si="15"/>
        <v>3.0209786261336732E-2</v>
      </c>
      <c r="W35" s="9">
        <f t="shared" si="15"/>
        <v>2.4725670308821675E-2</v>
      </c>
      <c r="X35" s="9">
        <f t="shared" si="15"/>
        <v>1.2933667248785793E-2</v>
      </c>
      <c r="Y35" s="9">
        <f t="shared" si="15"/>
        <v>-9.5034107366931686E-3</v>
      </c>
      <c r="Z35" s="9">
        <f t="shared" si="15"/>
        <v>-2.8678427270095716E-2</v>
      </c>
      <c r="AA35" s="9">
        <f t="shared" si="15"/>
        <v>-3.7997512016338414E-2</v>
      </c>
      <c r="AB35" s="9">
        <f t="shared" si="15"/>
        <v>-2.8903354151903343E-2</v>
      </c>
      <c r="AC35" s="9">
        <f t="shared" si="15"/>
        <v>-2.1128513168927332E-2</v>
      </c>
    </row>
    <row r="36" spans="2:29" x14ac:dyDescent="0.2">
      <c r="C36" t="s">
        <v>7</v>
      </c>
      <c r="D36" s="4" t="s">
        <v>34</v>
      </c>
      <c r="F36" s="9">
        <f t="shared" ref="F36:AC36" si="16">F$7*F22</f>
        <v>0</v>
      </c>
      <c r="G36" s="9">
        <f t="shared" si="16"/>
        <v>0</v>
      </c>
      <c r="H36" s="9">
        <f t="shared" si="16"/>
        <v>0</v>
      </c>
      <c r="I36" s="9">
        <f t="shared" si="16"/>
        <v>0</v>
      </c>
      <c r="J36" s="9">
        <f t="shared" si="16"/>
        <v>0</v>
      </c>
      <c r="K36" s="9">
        <f t="shared" si="16"/>
        <v>0</v>
      </c>
      <c r="L36" s="9">
        <f t="shared" si="16"/>
        <v>0</v>
      </c>
      <c r="M36" s="9">
        <f t="shared" si="16"/>
        <v>-9.5034107366931686E-3</v>
      </c>
      <c r="N36" s="9">
        <f t="shared" si="16"/>
        <v>-2.8678427270095716E-2</v>
      </c>
      <c r="O36" s="9">
        <f t="shared" si="16"/>
        <v>-3.7997512016338414E-2</v>
      </c>
      <c r="P36" s="9">
        <f t="shared" si="16"/>
        <v>-2.8903354151903343E-2</v>
      </c>
      <c r="Q36" s="9">
        <f t="shared" si="16"/>
        <v>-2.1128513168927332E-2</v>
      </c>
      <c r="R36" s="9">
        <f t="shared" si="16"/>
        <v>-8.2669593307398287E-3</v>
      </c>
      <c r="S36" s="9">
        <f t="shared" si="16"/>
        <v>1.225889181695744E-2</v>
      </c>
      <c r="T36" s="9">
        <f t="shared" si="16"/>
        <v>2.3823537911398858E-2</v>
      </c>
      <c r="U36" s="9">
        <f t="shared" si="16"/>
        <v>3.0526623127397248E-2</v>
      </c>
      <c r="V36" s="9">
        <f t="shared" si="16"/>
        <v>3.0209786261336732E-2</v>
      </c>
      <c r="W36" s="9">
        <f t="shared" si="16"/>
        <v>2.4725670308821675E-2</v>
      </c>
      <c r="X36" s="9">
        <f t="shared" si="16"/>
        <v>1.2933667248785793E-2</v>
      </c>
      <c r="Y36" s="9">
        <f t="shared" si="16"/>
        <v>-9.5034107366931686E-3</v>
      </c>
      <c r="Z36" s="9">
        <f t="shared" si="16"/>
        <v>-2.8678427270095716E-2</v>
      </c>
      <c r="AA36" s="9">
        <f t="shared" si="16"/>
        <v>-3.7997512016338414E-2</v>
      </c>
      <c r="AB36" s="9">
        <f t="shared" si="16"/>
        <v>-2.8903354151903343E-2</v>
      </c>
      <c r="AC36" s="9">
        <f t="shared" si="16"/>
        <v>-2.1128513168927332E-2</v>
      </c>
    </row>
    <row r="37" spans="2:29" x14ac:dyDescent="0.2">
      <c r="C37" t="s">
        <v>8</v>
      </c>
      <c r="D37" s="4" t="s">
        <v>34</v>
      </c>
      <c r="F37" s="9">
        <f t="shared" ref="F37:AC37" si="17">F$7*F23</f>
        <v>0</v>
      </c>
      <c r="G37" s="9">
        <f t="shared" si="17"/>
        <v>0</v>
      </c>
      <c r="H37" s="9">
        <f t="shared" si="17"/>
        <v>0</v>
      </c>
      <c r="I37" s="9">
        <f t="shared" si="17"/>
        <v>0</v>
      </c>
      <c r="J37" s="9">
        <f t="shared" si="17"/>
        <v>0</v>
      </c>
      <c r="K37" s="9">
        <f t="shared" si="17"/>
        <v>0</v>
      </c>
      <c r="L37" s="9">
        <f t="shared" si="17"/>
        <v>0</v>
      </c>
      <c r="M37" s="9">
        <f t="shared" si="17"/>
        <v>0</v>
      </c>
      <c r="N37" s="9">
        <f t="shared" si="17"/>
        <v>-2.8678427270095716E-2</v>
      </c>
      <c r="O37" s="9">
        <f t="shared" si="17"/>
        <v>-3.7997512016338414E-2</v>
      </c>
      <c r="P37" s="9">
        <f t="shared" si="17"/>
        <v>-2.8903354151903343E-2</v>
      </c>
      <c r="Q37" s="9">
        <f t="shared" si="17"/>
        <v>-2.1128513168927332E-2</v>
      </c>
      <c r="R37" s="9">
        <f t="shared" si="17"/>
        <v>-8.2669593307398287E-3</v>
      </c>
      <c r="S37" s="9">
        <f t="shared" si="17"/>
        <v>1.225889181695744E-2</v>
      </c>
      <c r="T37" s="9">
        <f t="shared" si="17"/>
        <v>2.3823537911398858E-2</v>
      </c>
      <c r="U37" s="9">
        <f t="shared" si="17"/>
        <v>3.0526623127397248E-2</v>
      </c>
      <c r="V37" s="9">
        <f t="shared" si="17"/>
        <v>3.0209786261336732E-2</v>
      </c>
      <c r="W37" s="9">
        <f t="shared" si="17"/>
        <v>2.4725670308821675E-2</v>
      </c>
      <c r="X37" s="9">
        <f t="shared" si="17"/>
        <v>1.2933667248785793E-2</v>
      </c>
      <c r="Y37" s="9">
        <f t="shared" si="17"/>
        <v>-9.5034107366931686E-3</v>
      </c>
      <c r="Z37" s="9">
        <f t="shared" si="17"/>
        <v>-2.8678427270095716E-2</v>
      </c>
      <c r="AA37" s="9">
        <f t="shared" si="17"/>
        <v>-3.7997512016338414E-2</v>
      </c>
      <c r="AB37" s="9">
        <f t="shared" si="17"/>
        <v>-2.8903354151903343E-2</v>
      </c>
      <c r="AC37" s="9">
        <f t="shared" si="17"/>
        <v>-2.1128513168927332E-2</v>
      </c>
    </row>
    <row r="38" spans="2:29" x14ac:dyDescent="0.2"/>
    <row r="39" spans="2:29" x14ac:dyDescent="0.2">
      <c r="B39" s="55" t="s">
        <v>39</v>
      </c>
    </row>
    <row r="40" spans="2:29" x14ac:dyDescent="0.2">
      <c r="C40" t="s">
        <v>9</v>
      </c>
      <c r="D40" s="4" t="s">
        <v>34</v>
      </c>
      <c r="E40" s="18">
        <v>0</v>
      </c>
      <c r="F40" s="9">
        <f>E40+F26</f>
        <v>0</v>
      </c>
      <c r="G40" s="9">
        <f t="shared" ref="G40:AC51" si="18">F40+G26</f>
        <v>0</v>
      </c>
      <c r="H40" s="9">
        <f t="shared" si="18"/>
        <v>0</v>
      </c>
      <c r="I40" s="9">
        <f t="shared" si="18"/>
        <v>0</v>
      </c>
      <c r="J40" s="9">
        <f t="shared" si="18"/>
        <v>0</v>
      </c>
      <c r="K40" s="9">
        <f t="shared" si="18"/>
        <v>0</v>
      </c>
      <c r="L40" s="9">
        <f t="shared" si="18"/>
        <v>0</v>
      </c>
      <c r="M40" s="9">
        <f t="shared" si="18"/>
        <v>0</v>
      </c>
      <c r="N40" s="9">
        <f t="shared" si="18"/>
        <v>0</v>
      </c>
      <c r="O40" s="9">
        <f t="shared" si="18"/>
        <v>-3.7997512016338414E-2</v>
      </c>
      <c r="P40" s="9">
        <f t="shared" si="18"/>
        <v>-6.6900866168241757E-2</v>
      </c>
      <c r="Q40" s="9">
        <f t="shared" si="18"/>
        <v>-8.8029379337169089E-2</v>
      </c>
      <c r="R40" s="9">
        <f t="shared" si="18"/>
        <v>-9.6296338667908918E-2</v>
      </c>
      <c r="S40" s="9">
        <f t="shared" si="18"/>
        <v>-8.4037446850951478E-2</v>
      </c>
      <c r="T40" s="9">
        <f t="shared" si="18"/>
        <v>-6.021390893955262E-2</v>
      </c>
      <c r="U40" s="9">
        <f t="shared" si="18"/>
        <v>-2.9687285812155371E-2</v>
      </c>
      <c r="V40" s="9">
        <f t="shared" si="18"/>
        <v>5.225004491813609E-4</v>
      </c>
      <c r="W40" s="9">
        <f t="shared" si="18"/>
        <v>2.5248170758003036E-2</v>
      </c>
      <c r="X40" s="9">
        <f t="shared" si="18"/>
        <v>3.8181838006788829E-2</v>
      </c>
      <c r="Y40" s="9">
        <f t="shared" si="18"/>
        <v>2.8678427270095661E-2</v>
      </c>
      <c r="Z40" s="9">
        <f t="shared" si="18"/>
        <v>-5.5511151231257827E-17</v>
      </c>
      <c r="AA40" s="9">
        <f t="shared" si="18"/>
        <v>-3.7997512016338469E-2</v>
      </c>
      <c r="AB40" s="9">
        <f t="shared" si="18"/>
        <v>-6.6900866168241813E-2</v>
      </c>
      <c r="AC40" s="9">
        <f t="shared" si="18"/>
        <v>-8.8029379337169145E-2</v>
      </c>
    </row>
    <row r="41" spans="2:29" x14ac:dyDescent="0.2">
      <c r="C41" t="s">
        <v>10</v>
      </c>
      <c r="D41" s="4" t="s">
        <v>34</v>
      </c>
      <c r="E41" s="18">
        <v>0</v>
      </c>
      <c r="F41" s="9">
        <f t="shared" ref="F41:U51" si="19">E41+F27</f>
        <v>0</v>
      </c>
      <c r="G41" s="9">
        <f t="shared" si="19"/>
        <v>0</v>
      </c>
      <c r="H41" s="9">
        <f t="shared" si="19"/>
        <v>0</v>
      </c>
      <c r="I41" s="9">
        <f t="shared" si="19"/>
        <v>0</v>
      </c>
      <c r="J41" s="9">
        <f t="shared" si="19"/>
        <v>0</v>
      </c>
      <c r="K41" s="9">
        <f t="shared" si="19"/>
        <v>0</v>
      </c>
      <c r="L41" s="9">
        <f t="shared" si="19"/>
        <v>0</v>
      </c>
      <c r="M41" s="9">
        <f t="shared" si="19"/>
        <v>0</v>
      </c>
      <c r="N41" s="9">
        <f t="shared" si="19"/>
        <v>0</v>
      </c>
      <c r="O41" s="9">
        <f t="shared" si="19"/>
        <v>0</v>
      </c>
      <c r="P41" s="9">
        <f t="shared" si="19"/>
        <v>-2.8903354151903343E-2</v>
      </c>
      <c r="Q41" s="9">
        <f t="shared" si="19"/>
        <v>-5.0031867320830675E-2</v>
      </c>
      <c r="R41" s="9">
        <f t="shared" si="19"/>
        <v>-5.8298826651570504E-2</v>
      </c>
      <c r="S41" s="9">
        <f t="shared" si="19"/>
        <v>-4.6039934834613064E-2</v>
      </c>
      <c r="T41" s="9">
        <f t="shared" si="19"/>
        <v>-2.2216396923214206E-2</v>
      </c>
      <c r="U41" s="9">
        <f t="shared" si="19"/>
        <v>8.3102262041830424E-3</v>
      </c>
      <c r="V41" s="9">
        <f t="shared" si="18"/>
        <v>3.8520012465519775E-2</v>
      </c>
      <c r="W41" s="9">
        <f t="shared" si="18"/>
        <v>6.324568277434145E-2</v>
      </c>
      <c r="X41" s="9">
        <f t="shared" si="18"/>
        <v>7.6179350023127243E-2</v>
      </c>
      <c r="Y41" s="9">
        <f t="shared" si="18"/>
        <v>6.6675939286434074E-2</v>
      </c>
      <c r="Z41" s="9">
        <f t="shared" si="18"/>
        <v>3.7997512016338358E-2</v>
      </c>
      <c r="AA41" s="9">
        <f t="shared" si="18"/>
        <v>-5.5511151231257827E-17</v>
      </c>
      <c r="AB41" s="9">
        <f t="shared" si="18"/>
        <v>-2.8903354151903399E-2</v>
      </c>
      <c r="AC41" s="9">
        <f t="shared" si="18"/>
        <v>-5.0031867320830731E-2</v>
      </c>
    </row>
    <row r="42" spans="2:29" x14ac:dyDescent="0.2">
      <c r="C42" t="s">
        <v>11</v>
      </c>
      <c r="D42" s="4" t="s">
        <v>34</v>
      </c>
      <c r="E42" s="18">
        <v>0</v>
      </c>
      <c r="F42" s="9">
        <f t="shared" si="19"/>
        <v>0</v>
      </c>
      <c r="G42" s="9">
        <f t="shared" si="18"/>
        <v>0</v>
      </c>
      <c r="H42" s="9">
        <f t="shared" si="18"/>
        <v>0</v>
      </c>
      <c r="I42" s="9">
        <f t="shared" si="18"/>
        <v>0</v>
      </c>
      <c r="J42" s="9">
        <f t="shared" si="18"/>
        <v>0</v>
      </c>
      <c r="K42" s="9">
        <f t="shared" si="18"/>
        <v>0</v>
      </c>
      <c r="L42" s="9">
        <f t="shared" si="18"/>
        <v>0</v>
      </c>
      <c r="M42" s="9">
        <f t="shared" si="18"/>
        <v>0</v>
      </c>
      <c r="N42" s="9">
        <f t="shared" si="18"/>
        <v>0</v>
      </c>
      <c r="O42" s="9">
        <f t="shared" si="18"/>
        <v>0</v>
      </c>
      <c r="P42" s="9">
        <f t="shared" si="18"/>
        <v>0</v>
      </c>
      <c r="Q42" s="9">
        <f t="shared" si="18"/>
        <v>-2.1128513168927332E-2</v>
      </c>
      <c r="R42" s="9">
        <f t="shared" si="18"/>
        <v>-2.9395472499667161E-2</v>
      </c>
      <c r="S42" s="9">
        <f t="shared" si="18"/>
        <v>-1.7136580682709721E-2</v>
      </c>
      <c r="T42" s="9">
        <f t="shared" si="18"/>
        <v>6.6869572286891374E-3</v>
      </c>
      <c r="U42" s="9">
        <f t="shared" si="18"/>
        <v>3.7213580356086386E-2</v>
      </c>
      <c r="V42" s="9">
        <f t="shared" si="18"/>
        <v>6.7423366617423125E-2</v>
      </c>
      <c r="W42" s="9">
        <f t="shared" si="18"/>
        <v>9.2149036926244793E-2</v>
      </c>
      <c r="X42" s="9">
        <f t="shared" si="18"/>
        <v>0.10508270417503059</v>
      </c>
      <c r="Y42" s="9">
        <f t="shared" si="18"/>
        <v>9.5579293438337418E-2</v>
      </c>
      <c r="Z42" s="9">
        <f t="shared" si="18"/>
        <v>6.6900866168241702E-2</v>
      </c>
      <c r="AA42" s="9">
        <f t="shared" si="18"/>
        <v>2.8903354151903288E-2</v>
      </c>
      <c r="AB42" s="9">
        <f t="shared" si="18"/>
        <v>-5.5511151231257827E-17</v>
      </c>
      <c r="AC42" s="9">
        <f t="shared" si="18"/>
        <v>-2.1128513168927388E-2</v>
      </c>
    </row>
    <row r="43" spans="2:29" x14ac:dyDescent="0.2">
      <c r="C43" t="s">
        <v>0</v>
      </c>
      <c r="D43" s="4" t="s">
        <v>34</v>
      </c>
      <c r="E43" s="18">
        <v>0</v>
      </c>
      <c r="F43" s="9">
        <f t="shared" si="19"/>
        <v>-8.2669593307398287E-3</v>
      </c>
      <c r="G43" s="9">
        <f t="shared" si="18"/>
        <v>3.9919324862176114E-3</v>
      </c>
      <c r="H43" s="9">
        <f t="shared" si="18"/>
        <v>2.7815470397616469E-2</v>
      </c>
      <c r="I43" s="9">
        <f t="shared" si="18"/>
        <v>5.8342093525013718E-2</v>
      </c>
      <c r="J43" s="9">
        <f t="shared" si="18"/>
        <v>8.8551879786350457E-2</v>
      </c>
      <c r="K43" s="9">
        <f t="shared" si="18"/>
        <v>0.11327755009517212</v>
      </c>
      <c r="L43" s="9">
        <f t="shared" si="18"/>
        <v>0.1262112173439579</v>
      </c>
      <c r="M43" s="9">
        <f t="shared" si="18"/>
        <v>0.11670780660726474</v>
      </c>
      <c r="N43" s="9">
        <f t="shared" si="18"/>
        <v>8.802937933716902E-2</v>
      </c>
      <c r="O43" s="9">
        <f t="shared" si="18"/>
        <v>5.0031867320830606E-2</v>
      </c>
      <c r="P43" s="9">
        <f t="shared" si="18"/>
        <v>2.1128513168927263E-2</v>
      </c>
      <c r="Q43" s="9">
        <f t="shared" si="18"/>
        <v>-6.9388939039072284E-17</v>
      </c>
      <c r="R43" s="9">
        <f t="shared" si="18"/>
        <v>-8.2669593307398981E-3</v>
      </c>
      <c r="S43" s="9">
        <f t="shared" si="18"/>
        <v>3.991932486217542E-3</v>
      </c>
      <c r="T43" s="9">
        <f t="shared" si="18"/>
        <v>2.78154703976164E-2</v>
      </c>
      <c r="U43" s="9">
        <f t="shared" si="18"/>
        <v>5.8342093525013648E-2</v>
      </c>
      <c r="V43" s="9">
        <f t="shared" si="18"/>
        <v>8.8551879786350374E-2</v>
      </c>
      <c r="W43" s="9">
        <f t="shared" si="18"/>
        <v>0.11327755009517204</v>
      </c>
      <c r="X43" s="9">
        <f t="shared" si="18"/>
        <v>0.12621121734395785</v>
      </c>
      <c r="Y43" s="9">
        <f t="shared" si="18"/>
        <v>0.11670780660726468</v>
      </c>
      <c r="Z43" s="9">
        <f t="shared" si="18"/>
        <v>8.8029379337168964E-2</v>
      </c>
      <c r="AA43" s="9">
        <f t="shared" si="18"/>
        <v>5.003186732083055E-2</v>
      </c>
      <c r="AB43" s="9">
        <f t="shared" si="18"/>
        <v>2.1128513168927207E-2</v>
      </c>
      <c r="AC43" s="9">
        <f t="shared" si="18"/>
        <v>-1.2490009027033011E-16</v>
      </c>
    </row>
    <row r="44" spans="2:29" x14ac:dyDescent="0.2">
      <c r="C44" t="s">
        <v>1</v>
      </c>
      <c r="D44" s="4" t="s">
        <v>34</v>
      </c>
      <c r="E44" s="18">
        <v>0</v>
      </c>
      <c r="F44" s="9">
        <f t="shared" si="19"/>
        <v>0</v>
      </c>
      <c r="G44" s="9">
        <f t="shared" si="18"/>
        <v>1.225889181695744E-2</v>
      </c>
      <c r="H44" s="9">
        <f t="shared" si="18"/>
        <v>3.6082429728356298E-2</v>
      </c>
      <c r="I44" s="9">
        <f t="shared" si="18"/>
        <v>6.6609052855753553E-2</v>
      </c>
      <c r="J44" s="9">
        <f t="shared" si="18"/>
        <v>9.6818839117090286E-2</v>
      </c>
      <c r="K44" s="9">
        <f t="shared" si="18"/>
        <v>0.12154450942591197</v>
      </c>
      <c r="L44" s="9">
        <f t="shared" si="18"/>
        <v>0.13447817667469775</v>
      </c>
      <c r="M44" s="9">
        <f t="shared" si="18"/>
        <v>0.12497476593800458</v>
      </c>
      <c r="N44" s="9">
        <f t="shared" si="18"/>
        <v>9.6296338667908862E-2</v>
      </c>
      <c r="O44" s="9">
        <f t="shared" si="18"/>
        <v>5.8298826651570448E-2</v>
      </c>
      <c r="P44" s="9">
        <f t="shared" si="18"/>
        <v>2.9395472499667105E-2</v>
      </c>
      <c r="Q44" s="9">
        <f t="shared" si="18"/>
        <v>8.2669593307397732E-3</v>
      </c>
      <c r="R44" s="9">
        <f t="shared" si="18"/>
        <v>-5.5511151231257827E-17</v>
      </c>
      <c r="S44" s="9">
        <f t="shared" si="18"/>
        <v>1.2258891816957385E-2</v>
      </c>
      <c r="T44" s="9">
        <f t="shared" si="18"/>
        <v>3.6082429728356243E-2</v>
      </c>
      <c r="U44" s="9">
        <f t="shared" si="18"/>
        <v>6.6609052855753498E-2</v>
      </c>
      <c r="V44" s="9">
        <f t="shared" si="18"/>
        <v>9.681883911709023E-2</v>
      </c>
      <c r="W44" s="9">
        <f t="shared" si="18"/>
        <v>0.12154450942591191</v>
      </c>
      <c r="X44" s="9">
        <f t="shared" si="18"/>
        <v>0.13447817667469769</v>
      </c>
      <c r="Y44" s="9">
        <f t="shared" si="18"/>
        <v>0.12497476593800452</v>
      </c>
      <c r="Z44" s="9">
        <f t="shared" si="18"/>
        <v>9.6296338667908807E-2</v>
      </c>
      <c r="AA44" s="9">
        <f t="shared" si="18"/>
        <v>5.8298826651570393E-2</v>
      </c>
      <c r="AB44" s="9">
        <f t="shared" si="18"/>
        <v>2.939547249966705E-2</v>
      </c>
      <c r="AC44" s="9">
        <f t="shared" si="18"/>
        <v>8.2669593307397177E-3</v>
      </c>
    </row>
    <row r="45" spans="2:29" x14ac:dyDescent="0.2">
      <c r="C45" t="s">
        <v>2</v>
      </c>
      <c r="D45" s="4" t="s">
        <v>34</v>
      </c>
      <c r="E45" s="18">
        <v>0</v>
      </c>
      <c r="F45" s="9">
        <f t="shared" si="19"/>
        <v>0</v>
      </c>
      <c r="G45" s="9">
        <f t="shared" si="18"/>
        <v>0</v>
      </c>
      <c r="H45" s="9">
        <f t="shared" si="18"/>
        <v>2.3823537911398858E-2</v>
      </c>
      <c r="I45" s="9">
        <f t="shared" si="18"/>
        <v>5.4350161038796106E-2</v>
      </c>
      <c r="J45" s="9">
        <f t="shared" si="18"/>
        <v>8.4559947300132832E-2</v>
      </c>
      <c r="K45" s="9">
        <f t="shared" si="18"/>
        <v>0.1092856176089545</v>
      </c>
      <c r="L45" s="9">
        <f t="shared" si="18"/>
        <v>0.12221928485774029</v>
      </c>
      <c r="M45" s="9">
        <f t="shared" si="18"/>
        <v>0.11271587412104712</v>
      </c>
      <c r="N45" s="9">
        <f t="shared" si="18"/>
        <v>8.4037446850951408E-2</v>
      </c>
      <c r="O45" s="9">
        <f t="shared" si="18"/>
        <v>4.6039934834612994E-2</v>
      </c>
      <c r="P45" s="9">
        <f t="shared" si="18"/>
        <v>1.7136580682709651E-2</v>
      </c>
      <c r="Q45" s="9">
        <f t="shared" si="18"/>
        <v>-3.9919324862176808E-3</v>
      </c>
      <c r="R45" s="9">
        <f t="shared" si="18"/>
        <v>-1.225889181695751E-2</v>
      </c>
      <c r="S45" s="9">
        <f t="shared" si="18"/>
        <v>-6.9388939039072284E-17</v>
      </c>
      <c r="T45" s="9">
        <f t="shared" si="18"/>
        <v>2.3823537911398789E-2</v>
      </c>
      <c r="U45" s="9">
        <f t="shared" si="18"/>
        <v>5.4350161038796037E-2</v>
      </c>
      <c r="V45" s="9">
        <f t="shared" si="18"/>
        <v>8.4559947300132776E-2</v>
      </c>
      <c r="W45" s="9">
        <f t="shared" si="18"/>
        <v>0.10928561760895444</v>
      </c>
      <c r="X45" s="9">
        <f t="shared" si="18"/>
        <v>0.12221928485774024</v>
      </c>
      <c r="Y45" s="9">
        <f t="shared" si="18"/>
        <v>0.11271587412104707</v>
      </c>
      <c r="Z45" s="9">
        <f t="shared" si="18"/>
        <v>8.4037446850951353E-2</v>
      </c>
      <c r="AA45" s="9">
        <f t="shared" si="18"/>
        <v>4.6039934834612939E-2</v>
      </c>
      <c r="AB45" s="9">
        <f t="shared" si="18"/>
        <v>1.7136580682709596E-2</v>
      </c>
      <c r="AC45" s="9">
        <f t="shared" si="18"/>
        <v>-3.9919324862177363E-3</v>
      </c>
    </row>
    <row r="46" spans="2:29" x14ac:dyDescent="0.2">
      <c r="C46" t="s">
        <v>3</v>
      </c>
      <c r="D46" s="4" t="s">
        <v>34</v>
      </c>
      <c r="E46" s="18">
        <v>0</v>
      </c>
      <c r="F46" s="9">
        <f t="shared" si="19"/>
        <v>0</v>
      </c>
      <c r="G46" s="9">
        <f t="shared" si="18"/>
        <v>0</v>
      </c>
      <c r="H46" s="9">
        <f t="shared" si="18"/>
        <v>0</v>
      </c>
      <c r="I46" s="9">
        <f t="shared" si="18"/>
        <v>3.0526623127397248E-2</v>
      </c>
      <c r="J46" s="9">
        <f t="shared" si="18"/>
        <v>6.0736409388733981E-2</v>
      </c>
      <c r="K46" s="9">
        <f t="shared" si="18"/>
        <v>8.5462079697555648E-2</v>
      </c>
      <c r="L46" s="9">
        <f t="shared" si="18"/>
        <v>9.8395746946341442E-2</v>
      </c>
      <c r="M46" s="9">
        <f t="shared" si="18"/>
        <v>8.8892336209648273E-2</v>
      </c>
      <c r="N46" s="9">
        <f t="shared" si="18"/>
        <v>6.0213908939552557E-2</v>
      </c>
      <c r="O46" s="9">
        <f t="shared" si="18"/>
        <v>2.2216396923214143E-2</v>
      </c>
      <c r="P46" s="9">
        <f t="shared" si="18"/>
        <v>-6.6869572286891998E-3</v>
      </c>
      <c r="Q46" s="9">
        <f t="shared" si="18"/>
        <v>-2.7815470397616532E-2</v>
      </c>
      <c r="R46" s="9">
        <f t="shared" si="18"/>
        <v>-3.6082429728356361E-2</v>
      </c>
      <c r="S46" s="9">
        <f t="shared" si="18"/>
        <v>-2.382353791139892E-2</v>
      </c>
      <c r="T46" s="9">
        <f t="shared" si="18"/>
        <v>-6.2450045135165055E-17</v>
      </c>
      <c r="U46" s="9">
        <f t="shared" si="18"/>
        <v>3.0526623127397186E-2</v>
      </c>
      <c r="V46" s="9">
        <f t="shared" si="18"/>
        <v>6.0736409388733918E-2</v>
      </c>
      <c r="W46" s="9">
        <f t="shared" si="18"/>
        <v>8.5462079697555593E-2</v>
      </c>
      <c r="X46" s="9">
        <f t="shared" si="18"/>
        <v>9.8395746946341386E-2</v>
      </c>
      <c r="Y46" s="9">
        <f t="shared" si="18"/>
        <v>8.8892336209648218E-2</v>
      </c>
      <c r="Z46" s="9">
        <f t="shared" si="18"/>
        <v>6.0213908939552502E-2</v>
      </c>
      <c r="AA46" s="9">
        <f t="shared" si="18"/>
        <v>2.2216396923214088E-2</v>
      </c>
      <c r="AB46" s="9">
        <f t="shared" si="18"/>
        <v>-6.6869572286892554E-3</v>
      </c>
      <c r="AC46" s="9">
        <f t="shared" si="18"/>
        <v>-2.7815470397616587E-2</v>
      </c>
    </row>
    <row r="47" spans="2:29" x14ac:dyDescent="0.2">
      <c r="C47" t="s">
        <v>4</v>
      </c>
      <c r="D47" s="4" t="s">
        <v>34</v>
      </c>
      <c r="E47" s="18">
        <v>0</v>
      </c>
      <c r="F47" s="9">
        <f t="shared" si="19"/>
        <v>0</v>
      </c>
      <c r="G47" s="9">
        <f t="shared" si="18"/>
        <v>0</v>
      </c>
      <c r="H47" s="9">
        <f t="shared" si="18"/>
        <v>0</v>
      </c>
      <c r="I47" s="9">
        <f t="shared" si="18"/>
        <v>0</v>
      </c>
      <c r="J47" s="9">
        <f t="shared" si="18"/>
        <v>3.0209786261336732E-2</v>
      </c>
      <c r="K47" s="9">
        <f t="shared" si="18"/>
        <v>5.4935456570158407E-2</v>
      </c>
      <c r="L47" s="9">
        <f t="shared" si="18"/>
        <v>6.7869123818944194E-2</v>
      </c>
      <c r="M47" s="9">
        <f t="shared" si="18"/>
        <v>5.8365713082251025E-2</v>
      </c>
      <c r="N47" s="9">
        <f t="shared" si="18"/>
        <v>2.9687285812155309E-2</v>
      </c>
      <c r="O47" s="9">
        <f t="shared" si="18"/>
        <v>-8.3102262041831049E-3</v>
      </c>
      <c r="P47" s="9">
        <f t="shared" si="18"/>
        <v>-3.7213580356086448E-2</v>
      </c>
      <c r="Q47" s="9">
        <f t="shared" si="18"/>
        <v>-5.834209352501378E-2</v>
      </c>
      <c r="R47" s="9">
        <f t="shared" si="18"/>
        <v>-6.6609052855753609E-2</v>
      </c>
      <c r="S47" s="9">
        <f t="shared" si="18"/>
        <v>-5.4350161038796169E-2</v>
      </c>
      <c r="T47" s="9">
        <f t="shared" si="18"/>
        <v>-3.0526623127397311E-2</v>
      </c>
      <c r="U47" s="9">
        <f t="shared" si="18"/>
        <v>-6.2450045135165055E-17</v>
      </c>
      <c r="V47" s="9">
        <f t="shared" si="18"/>
        <v>3.020978626133667E-2</v>
      </c>
      <c r="W47" s="9">
        <f t="shared" si="18"/>
        <v>5.4935456570158345E-2</v>
      </c>
      <c r="X47" s="9">
        <f t="shared" si="18"/>
        <v>6.7869123818944138E-2</v>
      </c>
      <c r="Y47" s="9">
        <f t="shared" si="18"/>
        <v>5.836571308225097E-2</v>
      </c>
      <c r="Z47" s="9">
        <f t="shared" si="18"/>
        <v>2.9687285812155254E-2</v>
      </c>
      <c r="AA47" s="9">
        <f t="shared" si="18"/>
        <v>-8.3102262041831604E-3</v>
      </c>
      <c r="AB47" s="9">
        <f t="shared" si="18"/>
        <v>-3.7213580356086504E-2</v>
      </c>
      <c r="AC47" s="9">
        <f t="shared" si="18"/>
        <v>-5.8342093525013836E-2</v>
      </c>
    </row>
    <row r="48" spans="2:29" x14ac:dyDescent="0.2">
      <c r="C48" t="s">
        <v>5</v>
      </c>
      <c r="D48" s="4" t="s">
        <v>34</v>
      </c>
      <c r="E48" s="18">
        <v>0</v>
      </c>
      <c r="F48" s="9">
        <f t="shared" si="19"/>
        <v>0</v>
      </c>
      <c r="G48" s="9">
        <f t="shared" si="18"/>
        <v>0</v>
      </c>
      <c r="H48" s="9">
        <f t="shared" si="18"/>
        <v>0</v>
      </c>
      <c r="I48" s="9">
        <f t="shared" si="18"/>
        <v>0</v>
      </c>
      <c r="J48" s="9">
        <f t="shared" si="18"/>
        <v>0</v>
      </c>
      <c r="K48" s="9">
        <f t="shared" si="18"/>
        <v>2.4725670308821675E-2</v>
      </c>
      <c r="L48" s="9">
        <f t="shared" si="18"/>
        <v>3.7659337557607468E-2</v>
      </c>
      <c r="M48" s="9">
        <f t="shared" si="18"/>
        <v>2.81559268209143E-2</v>
      </c>
      <c r="N48" s="9">
        <f t="shared" si="18"/>
        <v>-5.2250044918141642E-4</v>
      </c>
      <c r="O48" s="9">
        <f t="shared" si="18"/>
        <v>-3.852001246551983E-2</v>
      </c>
      <c r="P48" s="9">
        <f t="shared" si="18"/>
        <v>-6.742336661742318E-2</v>
      </c>
      <c r="Q48" s="9">
        <f t="shared" si="18"/>
        <v>-8.8551879786350512E-2</v>
      </c>
      <c r="R48" s="9">
        <f t="shared" si="18"/>
        <v>-9.6818839117090341E-2</v>
      </c>
      <c r="S48" s="9">
        <f t="shared" si="18"/>
        <v>-8.4559947300132901E-2</v>
      </c>
      <c r="T48" s="9">
        <f t="shared" si="18"/>
        <v>-6.0736409388734043E-2</v>
      </c>
      <c r="U48" s="9">
        <f t="shared" si="18"/>
        <v>-3.0209786261336795E-2</v>
      </c>
      <c r="V48" s="9">
        <f t="shared" si="18"/>
        <v>-6.2450045135165055E-17</v>
      </c>
      <c r="W48" s="9">
        <f t="shared" si="18"/>
        <v>2.4725670308821612E-2</v>
      </c>
      <c r="X48" s="9">
        <f t="shared" si="18"/>
        <v>3.7659337557607406E-2</v>
      </c>
      <c r="Y48" s="9">
        <f t="shared" si="18"/>
        <v>2.8155926820914237E-2</v>
      </c>
      <c r="Z48" s="9">
        <f t="shared" si="18"/>
        <v>-5.2250044918147887E-4</v>
      </c>
      <c r="AA48" s="9">
        <f t="shared" si="18"/>
        <v>-3.8520012465519893E-2</v>
      </c>
      <c r="AB48" s="9">
        <f t="shared" si="18"/>
        <v>-6.7423366617423236E-2</v>
      </c>
      <c r="AC48" s="9">
        <f t="shared" si="18"/>
        <v>-8.8551879786350568E-2</v>
      </c>
    </row>
    <row r="49" spans="1:29" x14ac:dyDescent="0.2">
      <c r="C49" t="s">
        <v>6</v>
      </c>
      <c r="D49" s="4" t="s">
        <v>34</v>
      </c>
      <c r="E49" s="18">
        <v>0</v>
      </c>
      <c r="F49" s="9">
        <f t="shared" si="19"/>
        <v>0</v>
      </c>
      <c r="G49" s="9">
        <f t="shared" si="18"/>
        <v>0</v>
      </c>
      <c r="H49" s="9">
        <f t="shared" si="18"/>
        <v>0</v>
      </c>
      <c r="I49" s="9">
        <f t="shared" si="18"/>
        <v>0</v>
      </c>
      <c r="J49" s="9">
        <f t="shared" si="18"/>
        <v>0</v>
      </c>
      <c r="K49" s="9">
        <f t="shared" si="18"/>
        <v>0</v>
      </c>
      <c r="L49" s="9">
        <f t="shared" si="18"/>
        <v>1.2933667248785793E-2</v>
      </c>
      <c r="M49" s="9">
        <f t="shared" si="18"/>
        <v>3.4302565120926248E-3</v>
      </c>
      <c r="N49" s="9">
        <f t="shared" si="18"/>
        <v>-2.5248170758003091E-2</v>
      </c>
      <c r="O49" s="9">
        <f t="shared" si="18"/>
        <v>-6.3245682774341505E-2</v>
      </c>
      <c r="P49" s="9">
        <f t="shared" si="18"/>
        <v>-9.2149036926244848E-2</v>
      </c>
      <c r="Q49" s="9">
        <f t="shared" si="18"/>
        <v>-0.11327755009517218</v>
      </c>
      <c r="R49" s="9">
        <f t="shared" si="18"/>
        <v>-0.12154450942591201</v>
      </c>
      <c r="S49" s="9">
        <f t="shared" si="18"/>
        <v>-0.10928561760895457</v>
      </c>
      <c r="T49" s="9">
        <f t="shared" si="18"/>
        <v>-8.5462079697555704E-2</v>
      </c>
      <c r="U49" s="9">
        <f t="shared" si="18"/>
        <v>-5.4935456570158456E-2</v>
      </c>
      <c r="V49" s="9">
        <f t="shared" si="18"/>
        <v>-2.4725670308821723E-2</v>
      </c>
      <c r="W49" s="9">
        <f t="shared" si="18"/>
        <v>-4.8572257327350599E-17</v>
      </c>
      <c r="X49" s="9">
        <f t="shared" si="18"/>
        <v>1.2933667248785745E-2</v>
      </c>
      <c r="Y49" s="9">
        <f t="shared" si="18"/>
        <v>3.4302565120925763E-3</v>
      </c>
      <c r="Z49" s="9">
        <f t="shared" si="18"/>
        <v>-2.524817075800314E-2</v>
      </c>
      <c r="AA49" s="9">
        <f t="shared" si="18"/>
        <v>-6.3245682774341561E-2</v>
      </c>
      <c r="AB49" s="9">
        <f t="shared" si="18"/>
        <v>-9.2149036926244904E-2</v>
      </c>
      <c r="AC49" s="9">
        <f t="shared" si="18"/>
        <v>-0.11327755009517224</v>
      </c>
    </row>
    <row r="50" spans="1:29" x14ac:dyDescent="0.2">
      <c r="C50" t="s">
        <v>7</v>
      </c>
      <c r="D50" s="4" t="s">
        <v>34</v>
      </c>
      <c r="E50" s="18">
        <v>0</v>
      </c>
      <c r="F50" s="9">
        <f t="shared" si="19"/>
        <v>0</v>
      </c>
      <c r="G50" s="9">
        <f t="shared" si="18"/>
        <v>0</v>
      </c>
      <c r="H50" s="9">
        <f t="shared" si="18"/>
        <v>0</v>
      </c>
      <c r="I50" s="9">
        <f t="shared" si="18"/>
        <v>0</v>
      </c>
      <c r="J50" s="9">
        <f t="shared" si="18"/>
        <v>0</v>
      </c>
      <c r="K50" s="9">
        <f t="shared" si="18"/>
        <v>0</v>
      </c>
      <c r="L50" s="9">
        <f t="shared" si="18"/>
        <v>0</v>
      </c>
      <c r="M50" s="9">
        <f t="shared" si="18"/>
        <v>-9.5034107366931686E-3</v>
      </c>
      <c r="N50" s="9">
        <f t="shared" si="18"/>
        <v>-3.8181838006788885E-2</v>
      </c>
      <c r="O50" s="9">
        <f t="shared" si="18"/>
        <v>-7.6179350023127299E-2</v>
      </c>
      <c r="P50" s="9">
        <f t="shared" si="18"/>
        <v>-0.10508270417503064</v>
      </c>
      <c r="Q50" s="9">
        <f t="shared" si="18"/>
        <v>-0.12621121734395796</v>
      </c>
      <c r="R50" s="9">
        <f t="shared" si="18"/>
        <v>-0.1344781766746978</v>
      </c>
      <c r="S50" s="9">
        <f t="shared" si="18"/>
        <v>-0.12221928485774036</v>
      </c>
      <c r="T50" s="9">
        <f t="shared" si="18"/>
        <v>-9.8395746946341511E-2</v>
      </c>
      <c r="U50" s="9">
        <f t="shared" si="18"/>
        <v>-6.7869123818944263E-2</v>
      </c>
      <c r="V50" s="9">
        <f t="shared" si="18"/>
        <v>-3.7659337557607531E-2</v>
      </c>
      <c r="W50" s="9">
        <f t="shared" si="18"/>
        <v>-1.2933667248785856E-2</v>
      </c>
      <c r="X50" s="9">
        <f t="shared" si="18"/>
        <v>-6.2450045135165055E-17</v>
      </c>
      <c r="Y50" s="9">
        <f t="shared" si="18"/>
        <v>-9.5034107366932311E-3</v>
      </c>
      <c r="Z50" s="9">
        <f t="shared" si="18"/>
        <v>-3.8181838006788947E-2</v>
      </c>
      <c r="AA50" s="9">
        <f t="shared" si="18"/>
        <v>-7.6179350023127368E-2</v>
      </c>
      <c r="AB50" s="9">
        <f t="shared" si="18"/>
        <v>-0.10508270417503071</v>
      </c>
      <c r="AC50" s="9">
        <f t="shared" si="18"/>
        <v>-0.12621121734395804</v>
      </c>
    </row>
    <row r="51" spans="1:29" x14ac:dyDescent="0.2">
      <c r="C51" t="s">
        <v>8</v>
      </c>
      <c r="D51" s="4" t="s">
        <v>34</v>
      </c>
      <c r="E51" s="18">
        <v>0</v>
      </c>
      <c r="F51" s="9">
        <f t="shared" si="19"/>
        <v>0</v>
      </c>
      <c r="G51" s="9">
        <f t="shared" si="18"/>
        <v>0</v>
      </c>
      <c r="H51" s="9">
        <f t="shared" si="18"/>
        <v>0</v>
      </c>
      <c r="I51" s="9">
        <f t="shared" si="18"/>
        <v>0</v>
      </c>
      <c r="J51" s="9">
        <f t="shared" si="18"/>
        <v>0</v>
      </c>
      <c r="K51" s="9">
        <f t="shared" si="18"/>
        <v>0</v>
      </c>
      <c r="L51" s="9">
        <f t="shared" si="18"/>
        <v>0</v>
      </c>
      <c r="M51" s="9">
        <f t="shared" si="18"/>
        <v>0</v>
      </c>
      <c r="N51" s="9">
        <f t="shared" si="18"/>
        <v>-2.8678427270095716E-2</v>
      </c>
      <c r="O51" s="9">
        <f t="shared" si="18"/>
        <v>-6.667593928643413E-2</v>
      </c>
      <c r="P51" s="9">
        <f t="shared" si="18"/>
        <v>-9.5579293438337473E-2</v>
      </c>
      <c r="Q51" s="9">
        <f t="shared" si="18"/>
        <v>-0.11670780660726481</v>
      </c>
      <c r="R51" s="9">
        <f t="shared" si="18"/>
        <v>-0.12497476593800463</v>
      </c>
      <c r="S51" s="9">
        <f t="shared" si="18"/>
        <v>-0.11271587412104719</v>
      </c>
      <c r="T51" s="9">
        <f t="shared" si="18"/>
        <v>-8.8892336209648343E-2</v>
      </c>
      <c r="U51" s="9">
        <f t="shared" si="18"/>
        <v>-5.8365713082251094E-2</v>
      </c>
      <c r="V51" s="9">
        <f t="shared" si="18"/>
        <v>-2.8155926820914362E-2</v>
      </c>
      <c r="W51" s="9">
        <f t="shared" si="18"/>
        <v>-3.4302565120926873E-3</v>
      </c>
      <c r="X51" s="9">
        <f t="shared" ref="X51:AC51" si="20">W51+X37</f>
        <v>9.5034107366931062E-3</v>
      </c>
      <c r="Y51" s="9">
        <f t="shared" si="20"/>
        <v>-6.2450045135165055E-17</v>
      </c>
      <c r="Z51" s="9">
        <f t="shared" si="20"/>
        <v>-2.8678427270095778E-2</v>
      </c>
      <c r="AA51" s="9">
        <f t="shared" si="20"/>
        <v>-6.6675939286434199E-2</v>
      </c>
      <c r="AB51" s="9">
        <f t="shared" si="20"/>
        <v>-9.5579293438337543E-2</v>
      </c>
      <c r="AC51" s="9">
        <f t="shared" si="20"/>
        <v>-0.11670780660726487</v>
      </c>
    </row>
    <row r="52" spans="1:29" x14ac:dyDescent="0.2"/>
    <row r="53" spans="1:29" s="3" customFormat="1" x14ac:dyDescent="0.2">
      <c r="A53" s="59" t="s">
        <v>71</v>
      </c>
      <c r="D53" s="42"/>
      <c r="E53" s="30"/>
      <c r="F53" s="30"/>
      <c r="G53" s="30"/>
      <c r="H53" s="30"/>
      <c r="I53" s="30"/>
      <c r="J53" s="30"/>
      <c r="K53" s="30"/>
      <c r="L53" s="30"/>
      <c r="M53" s="30"/>
      <c r="N53" s="30"/>
      <c r="O53" s="30"/>
      <c r="P53" s="30"/>
      <c r="Q53" s="30"/>
      <c r="R53" s="30"/>
      <c r="S53" s="30"/>
      <c r="T53" s="30"/>
      <c r="U53" s="30"/>
      <c r="V53" s="30"/>
      <c r="W53" s="30"/>
      <c r="X53" s="30"/>
      <c r="Y53" s="30"/>
      <c r="Z53" s="30"/>
      <c r="AA53" s="30"/>
      <c r="AB53" s="30"/>
      <c r="AC53" s="30"/>
    </row>
    <row r="54" spans="1:29" x14ac:dyDescent="0.2"/>
    <row r="55" spans="1:29" x14ac:dyDescent="0.2">
      <c r="B55" s="55" t="s">
        <v>81</v>
      </c>
    </row>
    <row r="56" spans="1:29" x14ac:dyDescent="0.2">
      <c r="C56" t="s">
        <v>20</v>
      </c>
      <c r="D56" s="4" t="s">
        <v>68</v>
      </c>
      <c r="F56" s="8" t="b">
        <f>F40&gt;0</f>
        <v>0</v>
      </c>
      <c r="G56" s="8" t="b">
        <f t="shared" ref="G56:AC67" si="21">G40&gt;0</f>
        <v>0</v>
      </c>
      <c r="H56" s="8" t="b">
        <f t="shared" si="21"/>
        <v>0</v>
      </c>
      <c r="I56" s="8" t="b">
        <f t="shared" si="21"/>
        <v>0</v>
      </c>
      <c r="J56" s="8" t="b">
        <f t="shared" si="21"/>
        <v>0</v>
      </c>
      <c r="K56" s="8" t="b">
        <f t="shared" si="21"/>
        <v>0</v>
      </c>
      <c r="L56" s="8" t="b">
        <f t="shared" si="21"/>
        <v>0</v>
      </c>
      <c r="M56" s="8" t="b">
        <f t="shared" si="21"/>
        <v>0</v>
      </c>
      <c r="N56" s="8" t="b">
        <f t="shared" si="21"/>
        <v>0</v>
      </c>
      <c r="O56" s="8" t="b">
        <f t="shared" si="21"/>
        <v>0</v>
      </c>
      <c r="P56" s="8" t="b">
        <f t="shared" si="21"/>
        <v>0</v>
      </c>
      <c r="Q56" s="8" t="b">
        <f t="shared" si="21"/>
        <v>0</v>
      </c>
      <c r="R56" s="8" t="b">
        <f t="shared" si="21"/>
        <v>0</v>
      </c>
      <c r="S56" s="8" t="b">
        <f t="shared" si="21"/>
        <v>0</v>
      </c>
      <c r="T56" s="8" t="b">
        <f t="shared" si="21"/>
        <v>0</v>
      </c>
      <c r="U56" s="8" t="b">
        <f t="shared" si="21"/>
        <v>0</v>
      </c>
      <c r="V56" s="8" t="b">
        <f t="shared" si="21"/>
        <v>1</v>
      </c>
      <c r="W56" s="8" t="b">
        <f t="shared" si="21"/>
        <v>1</v>
      </c>
      <c r="X56" s="8" t="b">
        <f t="shared" si="21"/>
        <v>1</v>
      </c>
      <c r="Y56" s="8" t="b">
        <f t="shared" si="21"/>
        <v>1</v>
      </c>
      <c r="Z56" s="8" t="b">
        <f t="shared" si="21"/>
        <v>0</v>
      </c>
      <c r="AA56" s="8" t="b">
        <f t="shared" si="21"/>
        <v>0</v>
      </c>
      <c r="AB56" s="8" t="b">
        <f t="shared" si="21"/>
        <v>0</v>
      </c>
      <c r="AC56" s="8" t="b">
        <f t="shared" si="21"/>
        <v>0</v>
      </c>
    </row>
    <row r="57" spans="1:29" x14ac:dyDescent="0.2">
      <c r="C57" t="s">
        <v>21</v>
      </c>
      <c r="D57" s="4" t="s">
        <v>68</v>
      </c>
      <c r="F57" s="8" t="b">
        <f t="shared" ref="F57:U67" si="22">F41&gt;0</f>
        <v>0</v>
      </c>
      <c r="G57" s="8" t="b">
        <f t="shared" si="22"/>
        <v>0</v>
      </c>
      <c r="H57" s="8" t="b">
        <f t="shared" si="22"/>
        <v>0</v>
      </c>
      <c r="I57" s="8" t="b">
        <f t="shared" si="22"/>
        <v>0</v>
      </c>
      <c r="J57" s="8" t="b">
        <f t="shared" si="22"/>
        <v>0</v>
      </c>
      <c r="K57" s="8" t="b">
        <f t="shared" si="22"/>
        <v>0</v>
      </c>
      <c r="L57" s="8" t="b">
        <f t="shared" si="22"/>
        <v>0</v>
      </c>
      <c r="M57" s="8" t="b">
        <f t="shared" si="22"/>
        <v>0</v>
      </c>
      <c r="N57" s="8" t="b">
        <f t="shared" si="22"/>
        <v>0</v>
      </c>
      <c r="O57" s="8" t="b">
        <f t="shared" si="22"/>
        <v>0</v>
      </c>
      <c r="P57" s="8" t="b">
        <f t="shared" si="22"/>
        <v>0</v>
      </c>
      <c r="Q57" s="8" t="b">
        <f t="shared" si="22"/>
        <v>0</v>
      </c>
      <c r="R57" s="8" t="b">
        <f t="shared" si="22"/>
        <v>0</v>
      </c>
      <c r="S57" s="8" t="b">
        <f t="shared" si="22"/>
        <v>0</v>
      </c>
      <c r="T57" s="8" t="b">
        <f t="shared" si="22"/>
        <v>0</v>
      </c>
      <c r="U57" s="8" t="b">
        <f t="shared" si="22"/>
        <v>1</v>
      </c>
      <c r="V57" s="8" t="b">
        <f t="shared" si="21"/>
        <v>1</v>
      </c>
      <c r="W57" s="8" t="b">
        <f t="shared" si="21"/>
        <v>1</v>
      </c>
      <c r="X57" s="8" t="b">
        <f t="shared" si="21"/>
        <v>1</v>
      </c>
      <c r="Y57" s="8" t="b">
        <f t="shared" si="21"/>
        <v>1</v>
      </c>
      <c r="Z57" s="8" t="b">
        <f t="shared" si="21"/>
        <v>1</v>
      </c>
      <c r="AA57" s="8" t="b">
        <f t="shared" si="21"/>
        <v>0</v>
      </c>
      <c r="AB57" s="8" t="b">
        <f t="shared" si="21"/>
        <v>0</v>
      </c>
      <c r="AC57" s="8" t="b">
        <f t="shared" si="21"/>
        <v>0</v>
      </c>
    </row>
    <row r="58" spans="1:29" x14ac:dyDescent="0.2">
      <c r="C58" t="s">
        <v>22</v>
      </c>
      <c r="D58" s="4" t="s">
        <v>68</v>
      </c>
      <c r="F58" s="8" t="b">
        <f t="shared" si="22"/>
        <v>0</v>
      </c>
      <c r="G58" s="8" t="b">
        <f t="shared" si="21"/>
        <v>0</v>
      </c>
      <c r="H58" s="8" t="b">
        <f t="shared" si="21"/>
        <v>0</v>
      </c>
      <c r="I58" s="8" t="b">
        <f t="shared" si="21"/>
        <v>0</v>
      </c>
      <c r="J58" s="8" t="b">
        <f t="shared" si="21"/>
        <v>0</v>
      </c>
      <c r="K58" s="8" t="b">
        <f t="shared" si="21"/>
        <v>0</v>
      </c>
      <c r="L58" s="8" t="b">
        <f t="shared" si="21"/>
        <v>0</v>
      </c>
      <c r="M58" s="8" t="b">
        <f t="shared" si="21"/>
        <v>0</v>
      </c>
      <c r="N58" s="8" t="b">
        <f t="shared" si="21"/>
        <v>0</v>
      </c>
      <c r="O58" s="8" t="b">
        <f t="shared" si="21"/>
        <v>0</v>
      </c>
      <c r="P58" s="8" t="b">
        <f t="shared" si="21"/>
        <v>0</v>
      </c>
      <c r="Q58" s="8" t="b">
        <f t="shared" si="21"/>
        <v>0</v>
      </c>
      <c r="R58" s="8" t="b">
        <f t="shared" si="21"/>
        <v>0</v>
      </c>
      <c r="S58" s="8" t="b">
        <f t="shared" si="21"/>
        <v>0</v>
      </c>
      <c r="T58" s="8" t="b">
        <f t="shared" si="21"/>
        <v>1</v>
      </c>
      <c r="U58" s="8" t="b">
        <f t="shared" si="21"/>
        <v>1</v>
      </c>
      <c r="V58" s="8" t="b">
        <f t="shared" si="21"/>
        <v>1</v>
      </c>
      <c r="W58" s="8" t="b">
        <f t="shared" si="21"/>
        <v>1</v>
      </c>
      <c r="X58" s="8" t="b">
        <f t="shared" si="21"/>
        <v>1</v>
      </c>
      <c r="Y58" s="8" t="b">
        <f t="shared" si="21"/>
        <v>1</v>
      </c>
      <c r="Z58" s="8" t="b">
        <f t="shared" si="21"/>
        <v>1</v>
      </c>
      <c r="AA58" s="8" t="b">
        <f t="shared" si="21"/>
        <v>1</v>
      </c>
      <c r="AB58" s="8" t="b">
        <f t="shared" si="21"/>
        <v>0</v>
      </c>
      <c r="AC58" s="8" t="b">
        <f t="shared" si="21"/>
        <v>0</v>
      </c>
    </row>
    <row r="59" spans="1:29" x14ac:dyDescent="0.2">
      <c r="C59" t="s">
        <v>23</v>
      </c>
      <c r="D59" s="4" t="s">
        <v>68</v>
      </c>
      <c r="F59" s="8" t="b">
        <f t="shared" si="22"/>
        <v>0</v>
      </c>
      <c r="G59" s="8" t="b">
        <f>G43&gt;0</f>
        <v>1</v>
      </c>
      <c r="H59" s="8" t="b">
        <f t="shared" si="21"/>
        <v>1</v>
      </c>
      <c r="I59" s="8" t="b">
        <f t="shared" si="21"/>
        <v>1</v>
      </c>
      <c r="J59" s="8" t="b">
        <f t="shared" si="21"/>
        <v>1</v>
      </c>
      <c r="K59" s="8" t="b">
        <f t="shared" si="21"/>
        <v>1</v>
      </c>
      <c r="L59" s="8" t="b">
        <f t="shared" si="21"/>
        <v>1</v>
      </c>
      <c r="M59" s="8" t="b">
        <f t="shared" si="21"/>
        <v>1</v>
      </c>
      <c r="N59" s="8" t="b">
        <f t="shared" si="21"/>
        <v>1</v>
      </c>
      <c r="O59" s="8" t="b">
        <f t="shared" si="21"/>
        <v>1</v>
      </c>
      <c r="P59" s="8" t="b">
        <f t="shared" si="21"/>
        <v>1</v>
      </c>
      <c r="Q59" s="8" t="b">
        <f t="shared" si="21"/>
        <v>0</v>
      </c>
      <c r="R59" s="8" t="b">
        <f t="shared" si="21"/>
        <v>0</v>
      </c>
      <c r="S59" s="8" t="b">
        <f t="shared" si="21"/>
        <v>1</v>
      </c>
      <c r="T59" s="8" t="b">
        <f t="shared" si="21"/>
        <v>1</v>
      </c>
      <c r="U59" s="8" t="b">
        <f t="shared" si="21"/>
        <v>1</v>
      </c>
      <c r="V59" s="8" t="b">
        <f t="shared" si="21"/>
        <v>1</v>
      </c>
      <c r="W59" s="8" t="b">
        <f t="shared" si="21"/>
        <v>1</v>
      </c>
      <c r="X59" s="8" t="b">
        <f t="shared" si="21"/>
        <v>1</v>
      </c>
      <c r="Y59" s="8" t="b">
        <f t="shared" si="21"/>
        <v>1</v>
      </c>
      <c r="Z59" s="8" t="b">
        <f t="shared" si="21"/>
        <v>1</v>
      </c>
      <c r="AA59" s="8" t="b">
        <f t="shared" si="21"/>
        <v>1</v>
      </c>
      <c r="AB59" s="8" t="b">
        <f t="shared" si="21"/>
        <v>1</v>
      </c>
      <c r="AC59" s="8" t="b">
        <f t="shared" si="21"/>
        <v>0</v>
      </c>
    </row>
    <row r="60" spans="1:29" x14ac:dyDescent="0.2">
      <c r="C60" t="s">
        <v>24</v>
      </c>
      <c r="D60" s="4" t="s">
        <v>68</v>
      </c>
      <c r="F60" s="8" t="b">
        <f t="shared" si="22"/>
        <v>0</v>
      </c>
      <c r="G60" s="8" t="b">
        <f t="shared" si="21"/>
        <v>1</v>
      </c>
      <c r="H60" s="8" t="b">
        <f t="shared" si="21"/>
        <v>1</v>
      </c>
      <c r="I60" s="8" t="b">
        <f t="shared" si="21"/>
        <v>1</v>
      </c>
      <c r="J60" s="8" t="b">
        <f t="shared" si="21"/>
        <v>1</v>
      </c>
      <c r="K60" s="8" t="b">
        <f t="shared" si="21"/>
        <v>1</v>
      </c>
      <c r="L60" s="8" t="b">
        <f t="shared" si="21"/>
        <v>1</v>
      </c>
      <c r="M60" s="8" t="b">
        <f t="shared" si="21"/>
        <v>1</v>
      </c>
      <c r="N60" s="8" t="b">
        <f t="shared" si="21"/>
        <v>1</v>
      </c>
      <c r="O60" s="8" t="b">
        <f t="shared" si="21"/>
        <v>1</v>
      </c>
      <c r="P60" s="8" t="b">
        <f t="shared" si="21"/>
        <v>1</v>
      </c>
      <c r="Q60" s="8" t="b">
        <f t="shared" si="21"/>
        <v>1</v>
      </c>
      <c r="R60" s="8" t="b">
        <f t="shared" si="21"/>
        <v>0</v>
      </c>
      <c r="S60" s="8" t="b">
        <f t="shared" si="21"/>
        <v>1</v>
      </c>
      <c r="T60" s="8" t="b">
        <f t="shared" si="21"/>
        <v>1</v>
      </c>
      <c r="U60" s="8" t="b">
        <f t="shared" si="21"/>
        <v>1</v>
      </c>
      <c r="V60" s="8" t="b">
        <f t="shared" si="21"/>
        <v>1</v>
      </c>
      <c r="W60" s="8" t="b">
        <f t="shared" si="21"/>
        <v>1</v>
      </c>
      <c r="X60" s="8" t="b">
        <f t="shared" si="21"/>
        <v>1</v>
      </c>
      <c r="Y60" s="8" t="b">
        <f t="shared" si="21"/>
        <v>1</v>
      </c>
      <c r="Z60" s="8" t="b">
        <f t="shared" si="21"/>
        <v>1</v>
      </c>
      <c r="AA60" s="8" t="b">
        <f t="shared" si="21"/>
        <v>1</v>
      </c>
      <c r="AB60" s="8" t="b">
        <f t="shared" si="21"/>
        <v>1</v>
      </c>
      <c r="AC60" s="8" t="b">
        <f t="shared" si="21"/>
        <v>1</v>
      </c>
    </row>
    <row r="61" spans="1:29" x14ac:dyDescent="0.2">
      <c r="C61" t="s">
        <v>25</v>
      </c>
      <c r="D61" s="4" t="s">
        <v>68</v>
      </c>
      <c r="F61" s="8" t="b">
        <f t="shared" si="22"/>
        <v>0</v>
      </c>
      <c r="G61" s="8" t="b">
        <f t="shared" si="21"/>
        <v>0</v>
      </c>
      <c r="H61" s="8" t="b">
        <f t="shared" si="21"/>
        <v>1</v>
      </c>
      <c r="I61" s="8" t="b">
        <f t="shared" si="21"/>
        <v>1</v>
      </c>
      <c r="J61" s="8" t="b">
        <f t="shared" si="21"/>
        <v>1</v>
      </c>
      <c r="K61" s="8" t="b">
        <f t="shared" si="21"/>
        <v>1</v>
      </c>
      <c r="L61" s="8" t="b">
        <f t="shared" si="21"/>
        <v>1</v>
      </c>
      <c r="M61" s="8" t="b">
        <f t="shared" si="21"/>
        <v>1</v>
      </c>
      <c r="N61" s="8" t="b">
        <f t="shared" si="21"/>
        <v>1</v>
      </c>
      <c r="O61" s="8" t="b">
        <f t="shared" si="21"/>
        <v>1</v>
      </c>
      <c r="P61" s="8" t="b">
        <f t="shared" si="21"/>
        <v>1</v>
      </c>
      <c r="Q61" s="8" t="b">
        <f t="shared" si="21"/>
        <v>0</v>
      </c>
      <c r="R61" s="8" t="b">
        <f t="shared" si="21"/>
        <v>0</v>
      </c>
      <c r="S61" s="8" t="b">
        <f t="shared" si="21"/>
        <v>0</v>
      </c>
      <c r="T61" s="8" t="b">
        <f t="shared" si="21"/>
        <v>1</v>
      </c>
      <c r="U61" s="8" t="b">
        <f t="shared" si="21"/>
        <v>1</v>
      </c>
      <c r="V61" s="8" t="b">
        <f t="shared" si="21"/>
        <v>1</v>
      </c>
      <c r="W61" s="8" t="b">
        <f t="shared" si="21"/>
        <v>1</v>
      </c>
      <c r="X61" s="8" t="b">
        <f t="shared" si="21"/>
        <v>1</v>
      </c>
      <c r="Y61" s="8" t="b">
        <f t="shared" si="21"/>
        <v>1</v>
      </c>
      <c r="Z61" s="8" t="b">
        <f t="shared" si="21"/>
        <v>1</v>
      </c>
      <c r="AA61" s="8" t="b">
        <f t="shared" si="21"/>
        <v>1</v>
      </c>
      <c r="AB61" s="8" t="b">
        <f t="shared" si="21"/>
        <v>1</v>
      </c>
      <c r="AC61" s="8" t="b">
        <f t="shared" si="21"/>
        <v>0</v>
      </c>
    </row>
    <row r="62" spans="1:29" x14ac:dyDescent="0.2">
      <c r="C62" t="s">
        <v>26</v>
      </c>
      <c r="D62" s="4" t="s">
        <v>68</v>
      </c>
      <c r="F62" s="8" t="b">
        <f t="shared" si="22"/>
        <v>0</v>
      </c>
      <c r="G62" s="8" t="b">
        <f t="shared" si="21"/>
        <v>0</v>
      </c>
      <c r="H62" s="8" t="b">
        <f t="shared" si="21"/>
        <v>0</v>
      </c>
      <c r="I62" s="8" t="b">
        <f t="shared" si="21"/>
        <v>1</v>
      </c>
      <c r="J62" s="8" t="b">
        <f t="shared" si="21"/>
        <v>1</v>
      </c>
      <c r="K62" s="8" t="b">
        <f t="shared" si="21"/>
        <v>1</v>
      </c>
      <c r="L62" s="8" t="b">
        <f t="shared" si="21"/>
        <v>1</v>
      </c>
      <c r="M62" s="8" t="b">
        <f t="shared" si="21"/>
        <v>1</v>
      </c>
      <c r="N62" s="8" t="b">
        <f t="shared" si="21"/>
        <v>1</v>
      </c>
      <c r="O62" s="8" t="b">
        <f t="shared" si="21"/>
        <v>1</v>
      </c>
      <c r="P62" s="8" t="b">
        <f t="shared" si="21"/>
        <v>0</v>
      </c>
      <c r="Q62" s="8" t="b">
        <f t="shared" si="21"/>
        <v>0</v>
      </c>
      <c r="R62" s="8" t="b">
        <f t="shared" si="21"/>
        <v>0</v>
      </c>
      <c r="S62" s="8" t="b">
        <f t="shared" si="21"/>
        <v>0</v>
      </c>
      <c r="T62" s="8" t="b">
        <f t="shared" si="21"/>
        <v>0</v>
      </c>
      <c r="U62" s="8" t="b">
        <f t="shared" si="21"/>
        <v>1</v>
      </c>
      <c r="V62" s="8" t="b">
        <f t="shared" si="21"/>
        <v>1</v>
      </c>
      <c r="W62" s="8" t="b">
        <f t="shared" si="21"/>
        <v>1</v>
      </c>
      <c r="X62" s="8" t="b">
        <f t="shared" si="21"/>
        <v>1</v>
      </c>
      <c r="Y62" s="8" t="b">
        <f t="shared" si="21"/>
        <v>1</v>
      </c>
      <c r="Z62" s="8" t="b">
        <f t="shared" si="21"/>
        <v>1</v>
      </c>
      <c r="AA62" s="8" t="b">
        <f t="shared" si="21"/>
        <v>1</v>
      </c>
      <c r="AB62" s="8" t="b">
        <f t="shared" si="21"/>
        <v>0</v>
      </c>
      <c r="AC62" s="8" t="b">
        <f t="shared" si="21"/>
        <v>0</v>
      </c>
    </row>
    <row r="63" spans="1:29" x14ac:dyDescent="0.2">
      <c r="C63" t="s">
        <v>27</v>
      </c>
      <c r="D63" s="4" t="s">
        <v>68</v>
      </c>
      <c r="F63" s="8" t="b">
        <f t="shared" si="22"/>
        <v>0</v>
      </c>
      <c r="G63" s="8" t="b">
        <f t="shared" si="21"/>
        <v>0</v>
      </c>
      <c r="H63" s="8" t="b">
        <f t="shared" si="21"/>
        <v>0</v>
      </c>
      <c r="I63" s="8" t="b">
        <f t="shared" si="21"/>
        <v>0</v>
      </c>
      <c r="J63" s="8" t="b">
        <f t="shared" si="21"/>
        <v>1</v>
      </c>
      <c r="K63" s="8" t="b">
        <f t="shared" si="21"/>
        <v>1</v>
      </c>
      <c r="L63" s="8" t="b">
        <f t="shared" si="21"/>
        <v>1</v>
      </c>
      <c r="M63" s="8" t="b">
        <f t="shared" si="21"/>
        <v>1</v>
      </c>
      <c r="N63" s="8" t="b">
        <f t="shared" si="21"/>
        <v>1</v>
      </c>
      <c r="O63" s="8" t="b">
        <f t="shared" si="21"/>
        <v>0</v>
      </c>
      <c r="P63" s="8" t="b">
        <f t="shared" si="21"/>
        <v>0</v>
      </c>
      <c r="Q63" s="8" t="b">
        <f t="shared" si="21"/>
        <v>0</v>
      </c>
      <c r="R63" s="8" t="b">
        <f t="shared" si="21"/>
        <v>0</v>
      </c>
      <c r="S63" s="8" t="b">
        <f t="shared" si="21"/>
        <v>0</v>
      </c>
      <c r="T63" s="8" t="b">
        <f t="shared" si="21"/>
        <v>0</v>
      </c>
      <c r="U63" s="8" t="b">
        <f t="shared" si="21"/>
        <v>0</v>
      </c>
      <c r="V63" s="8" t="b">
        <f t="shared" si="21"/>
        <v>1</v>
      </c>
      <c r="W63" s="8" t="b">
        <f t="shared" si="21"/>
        <v>1</v>
      </c>
      <c r="X63" s="8" t="b">
        <f t="shared" si="21"/>
        <v>1</v>
      </c>
      <c r="Y63" s="8" t="b">
        <f t="shared" si="21"/>
        <v>1</v>
      </c>
      <c r="Z63" s="8" t="b">
        <f t="shared" si="21"/>
        <v>1</v>
      </c>
      <c r="AA63" s="8" t="b">
        <f t="shared" si="21"/>
        <v>0</v>
      </c>
      <c r="AB63" s="8" t="b">
        <f t="shared" si="21"/>
        <v>0</v>
      </c>
      <c r="AC63" s="8" t="b">
        <f t="shared" si="21"/>
        <v>0</v>
      </c>
    </row>
    <row r="64" spans="1:29" x14ac:dyDescent="0.2">
      <c r="C64" t="s">
        <v>28</v>
      </c>
      <c r="D64" s="4" t="s">
        <v>68</v>
      </c>
      <c r="F64" s="8" t="b">
        <f t="shared" si="22"/>
        <v>0</v>
      </c>
      <c r="G64" s="8" t="b">
        <f t="shared" si="21"/>
        <v>0</v>
      </c>
      <c r="H64" s="8" t="b">
        <f t="shared" si="21"/>
        <v>0</v>
      </c>
      <c r="I64" s="8" t="b">
        <f t="shared" si="21"/>
        <v>0</v>
      </c>
      <c r="J64" s="8" t="b">
        <f t="shared" si="21"/>
        <v>0</v>
      </c>
      <c r="K64" s="8" t="b">
        <f t="shared" si="21"/>
        <v>1</v>
      </c>
      <c r="L64" s="8" t="b">
        <f t="shared" si="21"/>
        <v>1</v>
      </c>
      <c r="M64" s="8" t="b">
        <f t="shared" si="21"/>
        <v>1</v>
      </c>
      <c r="N64" s="8" t="b">
        <f t="shared" si="21"/>
        <v>0</v>
      </c>
      <c r="O64" s="8" t="b">
        <f t="shared" si="21"/>
        <v>0</v>
      </c>
      <c r="P64" s="8" t="b">
        <f t="shared" si="21"/>
        <v>0</v>
      </c>
      <c r="Q64" s="8" t="b">
        <f t="shared" si="21"/>
        <v>0</v>
      </c>
      <c r="R64" s="8" t="b">
        <f t="shared" si="21"/>
        <v>0</v>
      </c>
      <c r="S64" s="8" t="b">
        <f t="shared" si="21"/>
        <v>0</v>
      </c>
      <c r="T64" s="8" t="b">
        <f t="shared" si="21"/>
        <v>0</v>
      </c>
      <c r="U64" s="8" t="b">
        <f t="shared" si="21"/>
        <v>0</v>
      </c>
      <c r="V64" s="8" t="b">
        <f t="shared" si="21"/>
        <v>0</v>
      </c>
      <c r="W64" s="8" t="b">
        <f t="shared" si="21"/>
        <v>1</v>
      </c>
      <c r="X64" s="8" t="b">
        <f t="shared" si="21"/>
        <v>1</v>
      </c>
      <c r="Y64" s="8" t="b">
        <f t="shared" si="21"/>
        <v>1</v>
      </c>
      <c r="Z64" s="8" t="b">
        <f t="shared" si="21"/>
        <v>0</v>
      </c>
      <c r="AA64" s="8" t="b">
        <f t="shared" si="21"/>
        <v>0</v>
      </c>
      <c r="AB64" s="8" t="b">
        <f t="shared" si="21"/>
        <v>0</v>
      </c>
      <c r="AC64" s="8" t="b">
        <f t="shared" si="21"/>
        <v>0</v>
      </c>
    </row>
    <row r="65" spans="2:29" x14ac:dyDescent="0.2">
      <c r="C65" t="s">
        <v>29</v>
      </c>
      <c r="D65" s="4" t="s">
        <v>68</v>
      </c>
      <c r="F65" s="8" t="b">
        <f t="shared" si="22"/>
        <v>0</v>
      </c>
      <c r="G65" s="8" t="b">
        <f t="shared" si="21"/>
        <v>0</v>
      </c>
      <c r="H65" s="8" t="b">
        <f t="shared" si="21"/>
        <v>0</v>
      </c>
      <c r="I65" s="8" t="b">
        <f t="shared" si="21"/>
        <v>0</v>
      </c>
      <c r="J65" s="8" t="b">
        <f t="shared" si="21"/>
        <v>0</v>
      </c>
      <c r="K65" s="8" t="b">
        <f t="shared" si="21"/>
        <v>0</v>
      </c>
      <c r="L65" s="8" t="b">
        <f t="shared" si="21"/>
        <v>1</v>
      </c>
      <c r="M65" s="8" t="b">
        <f t="shared" si="21"/>
        <v>1</v>
      </c>
      <c r="N65" s="8" t="b">
        <f t="shared" si="21"/>
        <v>0</v>
      </c>
      <c r="O65" s="8" t="b">
        <f t="shared" si="21"/>
        <v>0</v>
      </c>
      <c r="P65" s="8" t="b">
        <f t="shared" si="21"/>
        <v>0</v>
      </c>
      <c r="Q65" s="8" t="b">
        <f t="shared" si="21"/>
        <v>0</v>
      </c>
      <c r="R65" s="8" t="b">
        <f t="shared" si="21"/>
        <v>0</v>
      </c>
      <c r="S65" s="8" t="b">
        <f t="shared" si="21"/>
        <v>0</v>
      </c>
      <c r="T65" s="8" t="b">
        <f t="shared" si="21"/>
        <v>0</v>
      </c>
      <c r="U65" s="8" t="b">
        <f t="shared" si="21"/>
        <v>0</v>
      </c>
      <c r="V65" s="8" t="b">
        <f t="shared" si="21"/>
        <v>0</v>
      </c>
      <c r="W65" s="8" t="b">
        <f t="shared" si="21"/>
        <v>0</v>
      </c>
      <c r="X65" s="8" t="b">
        <f t="shared" si="21"/>
        <v>1</v>
      </c>
      <c r="Y65" s="8" t="b">
        <f t="shared" si="21"/>
        <v>1</v>
      </c>
      <c r="Z65" s="8" t="b">
        <f t="shared" si="21"/>
        <v>0</v>
      </c>
      <c r="AA65" s="8" t="b">
        <f t="shared" si="21"/>
        <v>0</v>
      </c>
      <c r="AB65" s="8" t="b">
        <f t="shared" si="21"/>
        <v>0</v>
      </c>
      <c r="AC65" s="8" t="b">
        <f t="shared" si="21"/>
        <v>0</v>
      </c>
    </row>
    <row r="66" spans="2:29" x14ac:dyDescent="0.2">
      <c r="C66" t="s">
        <v>30</v>
      </c>
      <c r="D66" s="4" t="s">
        <v>68</v>
      </c>
      <c r="F66" s="8" t="b">
        <f t="shared" si="22"/>
        <v>0</v>
      </c>
      <c r="G66" s="8" t="b">
        <f t="shared" si="21"/>
        <v>0</v>
      </c>
      <c r="H66" s="8" t="b">
        <f t="shared" si="21"/>
        <v>0</v>
      </c>
      <c r="I66" s="8" t="b">
        <f t="shared" si="21"/>
        <v>0</v>
      </c>
      <c r="J66" s="8" t="b">
        <f t="shared" si="21"/>
        <v>0</v>
      </c>
      <c r="K66" s="8" t="b">
        <f t="shared" si="21"/>
        <v>0</v>
      </c>
      <c r="L66" s="8" t="b">
        <f t="shared" si="21"/>
        <v>0</v>
      </c>
      <c r="M66" s="8" t="b">
        <f t="shared" si="21"/>
        <v>0</v>
      </c>
      <c r="N66" s="8" t="b">
        <f t="shared" si="21"/>
        <v>0</v>
      </c>
      <c r="O66" s="8" t="b">
        <f t="shared" si="21"/>
        <v>0</v>
      </c>
      <c r="P66" s="8" t="b">
        <f t="shared" si="21"/>
        <v>0</v>
      </c>
      <c r="Q66" s="8" t="b">
        <f t="shared" si="21"/>
        <v>0</v>
      </c>
      <c r="R66" s="8" t="b">
        <f t="shared" si="21"/>
        <v>0</v>
      </c>
      <c r="S66" s="8" t="b">
        <f t="shared" si="21"/>
        <v>0</v>
      </c>
      <c r="T66" s="8" t="b">
        <f t="shared" si="21"/>
        <v>0</v>
      </c>
      <c r="U66" s="8" t="b">
        <f t="shared" si="21"/>
        <v>0</v>
      </c>
      <c r="V66" s="8" t="b">
        <f t="shared" si="21"/>
        <v>0</v>
      </c>
      <c r="W66" s="8" t="b">
        <f t="shared" si="21"/>
        <v>0</v>
      </c>
      <c r="X66" s="8" t="b">
        <f t="shared" si="21"/>
        <v>0</v>
      </c>
      <c r="Y66" s="8" t="b">
        <f t="shared" si="21"/>
        <v>0</v>
      </c>
      <c r="Z66" s="8" t="b">
        <f t="shared" si="21"/>
        <v>0</v>
      </c>
      <c r="AA66" s="8" t="b">
        <f t="shared" si="21"/>
        <v>0</v>
      </c>
      <c r="AB66" s="8" t="b">
        <f t="shared" si="21"/>
        <v>0</v>
      </c>
      <c r="AC66" s="8" t="b">
        <f t="shared" si="21"/>
        <v>0</v>
      </c>
    </row>
    <row r="67" spans="2:29" x14ac:dyDescent="0.2">
      <c r="C67" t="s">
        <v>31</v>
      </c>
      <c r="D67" s="4" t="s">
        <v>68</v>
      </c>
      <c r="F67" s="8" t="b">
        <f t="shared" si="22"/>
        <v>0</v>
      </c>
      <c r="G67" s="8" t="b">
        <f t="shared" si="21"/>
        <v>0</v>
      </c>
      <c r="H67" s="8" t="b">
        <f t="shared" si="21"/>
        <v>0</v>
      </c>
      <c r="I67" s="8" t="b">
        <f t="shared" si="21"/>
        <v>0</v>
      </c>
      <c r="J67" s="8" t="b">
        <f t="shared" si="21"/>
        <v>0</v>
      </c>
      <c r="K67" s="8" t="b">
        <f t="shared" si="21"/>
        <v>0</v>
      </c>
      <c r="L67" s="8" t="b">
        <f t="shared" si="21"/>
        <v>0</v>
      </c>
      <c r="M67" s="8" t="b">
        <f t="shared" si="21"/>
        <v>0</v>
      </c>
      <c r="N67" s="8" t="b">
        <f t="shared" si="21"/>
        <v>0</v>
      </c>
      <c r="O67" s="8" t="b">
        <f t="shared" si="21"/>
        <v>0</v>
      </c>
      <c r="P67" s="8" t="b">
        <f t="shared" si="21"/>
        <v>0</v>
      </c>
      <c r="Q67" s="8" t="b">
        <f t="shared" si="21"/>
        <v>0</v>
      </c>
      <c r="R67" s="8" t="b">
        <f t="shared" si="21"/>
        <v>0</v>
      </c>
      <c r="S67" s="8" t="b">
        <f t="shared" si="21"/>
        <v>0</v>
      </c>
      <c r="T67" s="8" t="b">
        <f t="shared" si="21"/>
        <v>0</v>
      </c>
      <c r="U67" s="8" t="b">
        <f t="shared" si="21"/>
        <v>0</v>
      </c>
      <c r="V67" s="8" t="b">
        <f t="shared" si="21"/>
        <v>0</v>
      </c>
      <c r="W67" s="8" t="b">
        <f t="shared" si="21"/>
        <v>0</v>
      </c>
      <c r="X67" s="8" t="b">
        <f t="shared" ref="X67:AC67" si="23">X51&gt;0</f>
        <v>1</v>
      </c>
      <c r="Y67" s="8" t="b">
        <f t="shared" si="23"/>
        <v>0</v>
      </c>
      <c r="Z67" s="8" t="b">
        <f t="shared" si="23"/>
        <v>0</v>
      </c>
      <c r="AA67" s="8" t="b">
        <f t="shared" si="23"/>
        <v>0</v>
      </c>
      <c r="AB67" s="8" t="b">
        <f t="shared" si="23"/>
        <v>0</v>
      </c>
      <c r="AC67" s="8" t="b">
        <f t="shared" si="23"/>
        <v>0</v>
      </c>
    </row>
    <row r="68" spans="2:29" x14ac:dyDescent="0.2"/>
    <row r="69" spans="2:29" x14ac:dyDescent="0.2">
      <c r="B69" s="55" t="s">
        <v>67</v>
      </c>
    </row>
    <row r="70" spans="2:29" x14ac:dyDescent="0.2"/>
    <row r="71" spans="2:29" x14ac:dyDescent="0.2">
      <c r="C71" t="s">
        <v>9</v>
      </c>
      <c r="D71" s="4" t="s">
        <v>34</v>
      </c>
      <c r="F71" s="6">
        <f t="shared" ref="F71:AC71" si="24">F40*F56</f>
        <v>0</v>
      </c>
      <c r="G71" s="6">
        <f t="shared" si="24"/>
        <v>0</v>
      </c>
      <c r="H71" s="6">
        <f t="shared" si="24"/>
        <v>0</v>
      </c>
      <c r="I71" s="6">
        <f t="shared" si="24"/>
        <v>0</v>
      </c>
      <c r="J71" s="6">
        <f t="shared" si="24"/>
        <v>0</v>
      </c>
      <c r="K71" s="6">
        <f t="shared" si="24"/>
        <v>0</v>
      </c>
      <c r="L71" s="6">
        <f t="shared" si="24"/>
        <v>0</v>
      </c>
      <c r="M71" s="6">
        <f t="shared" si="24"/>
        <v>0</v>
      </c>
      <c r="N71" s="6">
        <f t="shared" si="24"/>
        <v>0</v>
      </c>
      <c r="O71" s="6">
        <f t="shared" si="24"/>
        <v>0</v>
      </c>
      <c r="P71" s="6">
        <f t="shared" si="24"/>
        <v>0</v>
      </c>
      <c r="Q71" s="6">
        <f t="shared" si="24"/>
        <v>0</v>
      </c>
      <c r="R71" s="6">
        <f t="shared" si="24"/>
        <v>0</v>
      </c>
      <c r="S71" s="6">
        <f t="shared" si="24"/>
        <v>0</v>
      </c>
      <c r="T71" s="6">
        <f t="shared" si="24"/>
        <v>0</v>
      </c>
      <c r="U71" s="6">
        <f t="shared" si="24"/>
        <v>0</v>
      </c>
      <c r="V71" s="6">
        <f t="shared" si="24"/>
        <v>5.225004491813609E-4</v>
      </c>
      <c r="W71" s="6">
        <f t="shared" si="24"/>
        <v>2.5248170758003036E-2</v>
      </c>
      <c r="X71" s="6">
        <f t="shared" si="24"/>
        <v>3.8181838006788829E-2</v>
      </c>
      <c r="Y71" s="6">
        <f t="shared" si="24"/>
        <v>2.8678427270095661E-2</v>
      </c>
      <c r="Z71" s="6">
        <f t="shared" si="24"/>
        <v>0</v>
      </c>
      <c r="AA71" s="6">
        <f t="shared" si="24"/>
        <v>0</v>
      </c>
      <c r="AB71" s="6">
        <f t="shared" si="24"/>
        <v>0</v>
      </c>
      <c r="AC71" s="6">
        <f t="shared" si="24"/>
        <v>0</v>
      </c>
    </row>
    <row r="72" spans="2:29" x14ac:dyDescent="0.2">
      <c r="C72" t="s">
        <v>10</v>
      </c>
      <c r="D72" s="4" t="s">
        <v>34</v>
      </c>
      <c r="F72" s="6">
        <f t="shared" ref="F72:AC72" si="25">F41*F57</f>
        <v>0</v>
      </c>
      <c r="G72" s="6">
        <f t="shared" si="25"/>
        <v>0</v>
      </c>
      <c r="H72" s="6">
        <f t="shared" si="25"/>
        <v>0</v>
      </c>
      <c r="I72" s="6">
        <f t="shared" si="25"/>
        <v>0</v>
      </c>
      <c r="J72" s="6">
        <f t="shared" si="25"/>
        <v>0</v>
      </c>
      <c r="K72" s="6">
        <f t="shared" si="25"/>
        <v>0</v>
      </c>
      <c r="L72" s="6">
        <f t="shared" si="25"/>
        <v>0</v>
      </c>
      <c r="M72" s="6">
        <f t="shared" si="25"/>
        <v>0</v>
      </c>
      <c r="N72" s="6">
        <f t="shared" si="25"/>
        <v>0</v>
      </c>
      <c r="O72" s="6">
        <f t="shared" si="25"/>
        <v>0</v>
      </c>
      <c r="P72" s="6">
        <f t="shared" si="25"/>
        <v>0</v>
      </c>
      <c r="Q72" s="6">
        <f t="shared" si="25"/>
        <v>0</v>
      </c>
      <c r="R72" s="6">
        <f t="shared" si="25"/>
        <v>0</v>
      </c>
      <c r="S72" s="6">
        <f t="shared" si="25"/>
        <v>0</v>
      </c>
      <c r="T72" s="6">
        <f t="shared" si="25"/>
        <v>0</v>
      </c>
      <c r="U72" s="6">
        <f t="shared" si="25"/>
        <v>8.3102262041830424E-3</v>
      </c>
      <c r="V72" s="6">
        <f t="shared" si="25"/>
        <v>3.8520012465519775E-2</v>
      </c>
      <c r="W72" s="6">
        <f t="shared" si="25"/>
        <v>6.324568277434145E-2</v>
      </c>
      <c r="X72" s="6">
        <f t="shared" si="25"/>
        <v>7.6179350023127243E-2</v>
      </c>
      <c r="Y72" s="6">
        <f t="shared" si="25"/>
        <v>6.6675939286434074E-2</v>
      </c>
      <c r="Z72" s="6">
        <f t="shared" si="25"/>
        <v>3.7997512016338358E-2</v>
      </c>
      <c r="AA72" s="6">
        <f t="shared" si="25"/>
        <v>0</v>
      </c>
      <c r="AB72" s="6">
        <f t="shared" si="25"/>
        <v>0</v>
      </c>
      <c r="AC72" s="6">
        <f t="shared" si="25"/>
        <v>0</v>
      </c>
    </row>
    <row r="73" spans="2:29" x14ac:dyDescent="0.2">
      <c r="C73" t="s">
        <v>11</v>
      </c>
      <c r="D73" s="4" t="s">
        <v>34</v>
      </c>
      <c r="F73" s="6">
        <f t="shared" ref="F73:AC73" si="26">F42*F58</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6.6869572286891374E-3</v>
      </c>
      <c r="U73" s="6">
        <f t="shared" si="26"/>
        <v>3.7213580356086386E-2</v>
      </c>
      <c r="V73" s="6">
        <f t="shared" si="26"/>
        <v>6.7423366617423125E-2</v>
      </c>
      <c r="W73" s="6">
        <f t="shared" si="26"/>
        <v>9.2149036926244793E-2</v>
      </c>
      <c r="X73" s="6">
        <f t="shared" si="26"/>
        <v>0.10508270417503059</v>
      </c>
      <c r="Y73" s="6">
        <f t="shared" si="26"/>
        <v>9.5579293438337418E-2</v>
      </c>
      <c r="Z73" s="6">
        <f t="shared" si="26"/>
        <v>6.6900866168241702E-2</v>
      </c>
      <c r="AA73" s="6">
        <f t="shared" si="26"/>
        <v>2.8903354151903288E-2</v>
      </c>
      <c r="AB73" s="6">
        <f t="shared" si="26"/>
        <v>0</v>
      </c>
      <c r="AC73" s="6">
        <f t="shared" si="26"/>
        <v>0</v>
      </c>
    </row>
    <row r="74" spans="2:29" x14ac:dyDescent="0.2">
      <c r="C74" t="s">
        <v>0</v>
      </c>
      <c r="D74" s="4" t="s">
        <v>34</v>
      </c>
      <c r="F74" s="6">
        <f t="shared" ref="F74:AC74" si="27">F43*F59</f>
        <v>0</v>
      </c>
      <c r="G74" s="6">
        <f t="shared" si="27"/>
        <v>3.9919324862176114E-3</v>
      </c>
      <c r="H74" s="6">
        <f t="shared" si="27"/>
        <v>2.7815470397616469E-2</v>
      </c>
      <c r="I74" s="6">
        <f t="shared" si="27"/>
        <v>5.8342093525013718E-2</v>
      </c>
      <c r="J74" s="6">
        <f t="shared" si="27"/>
        <v>8.8551879786350457E-2</v>
      </c>
      <c r="K74" s="6">
        <f t="shared" si="27"/>
        <v>0.11327755009517212</v>
      </c>
      <c r="L74" s="6">
        <f t="shared" si="27"/>
        <v>0.1262112173439579</v>
      </c>
      <c r="M74" s="6">
        <f t="shared" si="27"/>
        <v>0.11670780660726474</v>
      </c>
      <c r="N74" s="6">
        <f t="shared" si="27"/>
        <v>8.802937933716902E-2</v>
      </c>
      <c r="O74" s="6">
        <f t="shared" si="27"/>
        <v>5.0031867320830606E-2</v>
      </c>
      <c r="P74" s="6">
        <f t="shared" si="27"/>
        <v>2.1128513168927263E-2</v>
      </c>
      <c r="Q74" s="6">
        <f t="shared" si="27"/>
        <v>0</v>
      </c>
      <c r="R74" s="6">
        <f t="shared" si="27"/>
        <v>0</v>
      </c>
      <c r="S74" s="6">
        <f t="shared" si="27"/>
        <v>3.991932486217542E-3</v>
      </c>
      <c r="T74" s="6">
        <f t="shared" si="27"/>
        <v>2.78154703976164E-2</v>
      </c>
      <c r="U74" s="6">
        <f t="shared" si="27"/>
        <v>5.8342093525013648E-2</v>
      </c>
      <c r="V74" s="6">
        <f t="shared" si="27"/>
        <v>8.8551879786350374E-2</v>
      </c>
      <c r="W74" s="6">
        <f t="shared" si="27"/>
        <v>0.11327755009517204</v>
      </c>
      <c r="X74" s="6">
        <f t="shared" si="27"/>
        <v>0.12621121734395785</v>
      </c>
      <c r="Y74" s="6">
        <f t="shared" si="27"/>
        <v>0.11670780660726468</v>
      </c>
      <c r="Z74" s="6">
        <f t="shared" si="27"/>
        <v>8.8029379337168964E-2</v>
      </c>
      <c r="AA74" s="6">
        <f t="shared" si="27"/>
        <v>5.003186732083055E-2</v>
      </c>
      <c r="AB74" s="6">
        <f t="shared" si="27"/>
        <v>2.1128513168927207E-2</v>
      </c>
      <c r="AC74" s="6">
        <f t="shared" si="27"/>
        <v>0</v>
      </c>
    </row>
    <row r="75" spans="2:29" x14ac:dyDescent="0.2">
      <c r="C75" t="s">
        <v>1</v>
      </c>
      <c r="D75" s="4" t="s">
        <v>34</v>
      </c>
      <c r="F75" s="6">
        <f t="shared" ref="F75:AC75" si="28">F44*F60</f>
        <v>0</v>
      </c>
      <c r="G75" s="6">
        <f t="shared" si="28"/>
        <v>1.225889181695744E-2</v>
      </c>
      <c r="H75" s="6">
        <f t="shared" si="28"/>
        <v>3.6082429728356298E-2</v>
      </c>
      <c r="I75" s="6">
        <f t="shared" si="28"/>
        <v>6.6609052855753553E-2</v>
      </c>
      <c r="J75" s="6">
        <f t="shared" si="28"/>
        <v>9.6818839117090286E-2</v>
      </c>
      <c r="K75" s="6">
        <f t="shared" si="28"/>
        <v>0.12154450942591197</v>
      </c>
      <c r="L75" s="6">
        <f t="shared" si="28"/>
        <v>0.13447817667469775</v>
      </c>
      <c r="M75" s="6">
        <f t="shared" si="28"/>
        <v>0.12497476593800458</v>
      </c>
      <c r="N75" s="6">
        <f t="shared" si="28"/>
        <v>9.6296338667908862E-2</v>
      </c>
      <c r="O75" s="6">
        <f t="shared" si="28"/>
        <v>5.8298826651570448E-2</v>
      </c>
      <c r="P75" s="6">
        <f t="shared" si="28"/>
        <v>2.9395472499667105E-2</v>
      </c>
      <c r="Q75" s="6">
        <f t="shared" si="28"/>
        <v>8.2669593307397732E-3</v>
      </c>
      <c r="R75" s="6">
        <f t="shared" si="28"/>
        <v>0</v>
      </c>
      <c r="S75" s="6">
        <f t="shared" si="28"/>
        <v>1.2258891816957385E-2</v>
      </c>
      <c r="T75" s="6">
        <f t="shared" si="28"/>
        <v>3.6082429728356243E-2</v>
      </c>
      <c r="U75" s="6">
        <f t="shared" si="28"/>
        <v>6.6609052855753498E-2</v>
      </c>
      <c r="V75" s="6">
        <f t="shared" si="28"/>
        <v>9.681883911709023E-2</v>
      </c>
      <c r="W75" s="6">
        <f t="shared" si="28"/>
        <v>0.12154450942591191</v>
      </c>
      <c r="X75" s="6">
        <f t="shared" si="28"/>
        <v>0.13447817667469769</v>
      </c>
      <c r="Y75" s="6">
        <f t="shared" si="28"/>
        <v>0.12497476593800452</v>
      </c>
      <c r="Z75" s="6">
        <f t="shared" si="28"/>
        <v>9.6296338667908807E-2</v>
      </c>
      <c r="AA75" s="6">
        <f t="shared" si="28"/>
        <v>5.8298826651570393E-2</v>
      </c>
      <c r="AB75" s="6">
        <f t="shared" si="28"/>
        <v>2.939547249966705E-2</v>
      </c>
      <c r="AC75" s="6">
        <f t="shared" si="28"/>
        <v>8.2669593307397177E-3</v>
      </c>
    </row>
    <row r="76" spans="2:29" x14ac:dyDescent="0.2">
      <c r="C76" t="s">
        <v>2</v>
      </c>
      <c r="D76" s="4" t="s">
        <v>34</v>
      </c>
      <c r="F76" s="6">
        <f t="shared" ref="F76:AC76" si="29">F45*F61</f>
        <v>0</v>
      </c>
      <c r="G76" s="6">
        <f t="shared" si="29"/>
        <v>0</v>
      </c>
      <c r="H76" s="6">
        <f t="shared" si="29"/>
        <v>2.3823537911398858E-2</v>
      </c>
      <c r="I76" s="6">
        <f t="shared" si="29"/>
        <v>5.4350161038796106E-2</v>
      </c>
      <c r="J76" s="6">
        <f t="shared" si="29"/>
        <v>8.4559947300132832E-2</v>
      </c>
      <c r="K76" s="6">
        <f t="shared" si="29"/>
        <v>0.1092856176089545</v>
      </c>
      <c r="L76" s="6">
        <f t="shared" si="29"/>
        <v>0.12221928485774029</v>
      </c>
      <c r="M76" s="6">
        <f t="shared" si="29"/>
        <v>0.11271587412104712</v>
      </c>
      <c r="N76" s="6">
        <f t="shared" si="29"/>
        <v>8.4037446850951408E-2</v>
      </c>
      <c r="O76" s="6">
        <f t="shared" si="29"/>
        <v>4.6039934834612994E-2</v>
      </c>
      <c r="P76" s="6">
        <f t="shared" si="29"/>
        <v>1.7136580682709651E-2</v>
      </c>
      <c r="Q76" s="6">
        <f t="shared" si="29"/>
        <v>0</v>
      </c>
      <c r="R76" s="6">
        <f t="shared" si="29"/>
        <v>0</v>
      </c>
      <c r="S76" s="6">
        <f t="shared" si="29"/>
        <v>0</v>
      </c>
      <c r="T76" s="6">
        <f t="shared" si="29"/>
        <v>2.3823537911398789E-2</v>
      </c>
      <c r="U76" s="6">
        <f t="shared" si="29"/>
        <v>5.4350161038796037E-2</v>
      </c>
      <c r="V76" s="6">
        <f t="shared" si="29"/>
        <v>8.4559947300132776E-2</v>
      </c>
      <c r="W76" s="6">
        <f t="shared" si="29"/>
        <v>0.10928561760895444</v>
      </c>
      <c r="X76" s="6">
        <f t="shared" si="29"/>
        <v>0.12221928485774024</v>
      </c>
      <c r="Y76" s="6">
        <f t="shared" si="29"/>
        <v>0.11271587412104707</v>
      </c>
      <c r="Z76" s="6">
        <f t="shared" si="29"/>
        <v>8.4037446850951353E-2</v>
      </c>
      <c r="AA76" s="6">
        <f t="shared" si="29"/>
        <v>4.6039934834612939E-2</v>
      </c>
      <c r="AB76" s="6">
        <f t="shared" si="29"/>
        <v>1.7136580682709596E-2</v>
      </c>
      <c r="AC76" s="6">
        <f t="shared" si="29"/>
        <v>0</v>
      </c>
    </row>
    <row r="77" spans="2:29" x14ac:dyDescent="0.2">
      <c r="C77" t="s">
        <v>3</v>
      </c>
      <c r="D77" s="4" t="s">
        <v>34</v>
      </c>
      <c r="F77" s="6">
        <f t="shared" ref="F77:AC77" si="30">F46*F62</f>
        <v>0</v>
      </c>
      <c r="G77" s="6">
        <f t="shared" si="30"/>
        <v>0</v>
      </c>
      <c r="H77" s="6">
        <f t="shared" si="30"/>
        <v>0</v>
      </c>
      <c r="I77" s="6">
        <f t="shared" si="30"/>
        <v>3.0526623127397248E-2</v>
      </c>
      <c r="J77" s="6">
        <f t="shared" si="30"/>
        <v>6.0736409388733981E-2</v>
      </c>
      <c r="K77" s="6">
        <f t="shared" si="30"/>
        <v>8.5462079697555648E-2</v>
      </c>
      <c r="L77" s="6">
        <f t="shared" si="30"/>
        <v>9.8395746946341442E-2</v>
      </c>
      <c r="M77" s="6">
        <f t="shared" si="30"/>
        <v>8.8892336209648273E-2</v>
      </c>
      <c r="N77" s="6">
        <f t="shared" si="30"/>
        <v>6.0213908939552557E-2</v>
      </c>
      <c r="O77" s="6">
        <f t="shared" si="30"/>
        <v>2.2216396923214143E-2</v>
      </c>
      <c r="P77" s="6">
        <f t="shared" si="30"/>
        <v>0</v>
      </c>
      <c r="Q77" s="6">
        <f t="shared" si="30"/>
        <v>0</v>
      </c>
      <c r="R77" s="6">
        <f t="shared" si="30"/>
        <v>0</v>
      </c>
      <c r="S77" s="6">
        <f t="shared" si="30"/>
        <v>0</v>
      </c>
      <c r="T77" s="6">
        <f t="shared" si="30"/>
        <v>0</v>
      </c>
      <c r="U77" s="6">
        <f t="shared" si="30"/>
        <v>3.0526623127397186E-2</v>
      </c>
      <c r="V77" s="6">
        <f t="shared" si="30"/>
        <v>6.0736409388733918E-2</v>
      </c>
      <c r="W77" s="6">
        <f t="shared" si="30"/>
        <v>8.5462079697555593E-2</v>
      </c>
      <c r="X77" s="6">
        <f t="shared" si="30"/>
        <v>9.8395746946341386E-2</v>
      </c>
      <c r="Y77" s="6">
        <f t="shared" si="30"/>
        <v>8.8892336209648218E-2</v>
      </c>
      <c r="Z77" s="6">
        <f t="shared" si="30"/>
        <v>6.0213908939552502E-2</v>
      </c>
      <c r="AA77" s="6">
        <f t="shared" si="30"/>
        <v>2.2216396923214088E-2</v>
      </c>
      <c r="AB77" s="6">
        <f t="shared" si="30"/>
        <v>0</v>
      </c>
      <c r="AC77" s="6">
        <f t="shared" si="30"/>
        <v>0</v>
      </c>
    </row>
    <row r="78" spans="2:29" x14ac:dyDescent="0.2">
      <c r="C78" t="s">
        <v>4</v>
      </c>
      <c r="D78" s="4" t="s">
        <v>34</v>
      </c>
      <c r="F78" s="6">
        <f t="shared" ref="F78:AC78" si="31">F47*F63</f>
        <v>0</v>
      </c>
      <c r="G78" s="6">
        <f t="shared" si="31"/>
        <v>0</v>
      </c>
      <c r="H78" s="6">
        <f t="shared" si="31"/>
        <v>0</v>
      </c>
      <c r="I78" s="6">
        <f t="shared" si="31"/>
        <v>0</v>
      </c>
      <c r="J78" s="6">
        <f t="shared" si="31"/>
        <v>3.0209786261336732E-2</v>
      </c>
      <c r="K78" s="6">
        <f t="shared" si="31"/>
        <v>5.4935456570158407E-2</v>
      </c>
      <c r="L78" s="6">
        <f t="shared" si="31"/>
        <v>6.7869123818944194E-2</v>
      </c>
      <c r="M78" s="6">
        <f t="shared" si="31"/>
        <v>5.8365713082251025E-2</v>
      </c>
      <c r="N78" s="6">
        <f t="shared" si="31"/>
        <v>2.9687285812155309E-2</v>
      </c>
      <c r="O78" s="6">
        <f t="shared" si="31"/>
        <v>0</v>
      </c>
      <c r="P78" s="6">
        <f t="shared" si="31"/>
        <v>0</v>
      </c>
      <c r="Q78" s="6">
        <f t="shared" si="31"/>
        <v>0</v>
      </c>
      <c r="R78" s="6">
        <f t="shared" si="31"/>
        <v>0</v>
      </c>
      <c r="S78" s="6">
        <f t="shared" si="31"/>
        <v>0</v>
      </c>
      <c r="T78" s="6">
        <f t="shared" si="31"/>
        <v>0</v>
      </c>
      <c r="U78" s="6">
        <f t="shared" si="31"/>
        <v>0</v>
      </c>
      <c r="V78" s="6">
        <f t="shared" si="31"/>
        <v>3.020978626133667E-2</v>
      </c>
      <c r="W78" s="6">
        <f t="shared" si="31"/>
        <v>5.4935456570158345E-2</v>
      </c>
      <c r="X78" s="6">
        <f t="shared" si="31"/>
        <v>6.7869123818944138E-2</v>
      </c>
      <c r="Y78" s="6">
        <f t="shared" si="31"/>
        <v>5.836571308225097E-2</v>
      </c>
      <c r="Z78" s="6">
        <f t="shared" si="31"/>
        <v>2.9687285812155254E-2</v>
      </c>
      <c r="AA78" s="6">
        <f t="shared" si="31"/>
        <v>0</v>
      </c>
      <c r="AB78" s="6">
        <f t="shared" si="31"/>
        <v>0</v>
      </c>
      <c r="AC78" s="6">
        <f t="shared" si="31"/>
        <v>0</v>
      </c>
    </row>
    <row r="79" spans="2:29" x14ac:dyDescent="0.2">
      <c r="C79" t="s">
        <v>5</v>
      </c>
      <c r="D79" s="4" t="s">
        <v>34</v>
      </c>
      <c r="F79" s="6">
        <f t="shared" ref="F79:AC79" si="32">F48*F64</f>
        <v>0</v>
      </c>
      <c r="G79" s="6">
        <f t="shared" si="32"/>
        <v>0</v>
      </c>
      <c r="H79" s="6">
        <f t="shared" si="32"/>
        <v>0</v>
      </c>
      <c r="I79" s="6">
        <f t="shared" si="32"/>
        <v>0</v>
      </c>
      <c r="J79" s="6">
        <f t="shared" si="32"/>
        <v>0</v>
      </c>
      <c r="K79" s="6">
        <f t="shared" si="32"/>
        <v>2.4725670308821675E-2</v>
      </c>
      <c r="L79" s="6">
        <f t="shared" si="32"/>
        <v>3.7659337557607468E-2</v>
      </c>
      <c r="M79" s="6">
        <f t="shared" si="32"/>
        <v>2.81559268209143E-2</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2.4725670308821612E-2</v>
      </c>
      <c r="X79" s="6">
        <f t="shared" si="32"/>
        <v>3.7659337557607406E-2</v>
      </c>
      <c r="Y79" s="6">
        <f t="shared" si="32"/>
        <v>2.8155926820914237E-2</v>
      </c>
      <c r="Z79" s="6">
        <f t="shared" si="32"/>
        <v>0</v>
      </c>
      <c r="AA79" s="6">
        <f t="shared" si="32"/>
        <v>0</v>
      </c>
      <c r="AB79" s="6">
        <f t="shared" si="32"/>
        <v>0</v>
      </c>
      <c r="AC79" s="6">
        <f t="shared" si="32"/>
        <v>0</v>
      </c>
    </row>
    <row r="80" spans="2:29" x14ac:dyDescent="0.2">
      <c r="C80" t="s">
        <v>6</v>
      </c>
      <c r="D80" s="4" t="s">
        <v>34</v>
      </c>
      <c r="F80" s="6">
        <f t="shared" ref="F80:AC80" si="33">F49*F65</f>
        <v>0</v>
      </c>
      <c r="G80" s="6">
        <f t="shared" si="33"/>
        <v>0</v>
      </c>
      <c r="H80" s="6">
        <f t="shared" si="33"/>
        <v>0</v>
      </c>
      <c r="I80" s="6">
        <f t="shared" si="33"/>
        <v>0</v>
      </c>
      <c r="J80" s="6">
        <f t="shared" si="33"/>
        <v>0</v>
      </c>
      <c r="K80" s="6">
        <f t="shared" si="33"/>
        <v>0</v>
      </c>
      <c r="L80" s="6">
        <f t="shared" si="33"/>
        <v>1.2933667248785793E-2</v>
      </c>
      <c r="M80" s="6">
        <f t="shared" si="33"/>
        <v>3.4302565120926248E-3</v>
      </c>
      <c r="N80" s="6">
        <f t="shared" si="33"/>
        <v>0</v>
      </c>
      <c r="O80" s="6">
        <f t="shared" si="33"/>
        <v>0</v>
      </c>
      <c r="P80" s="6">
        <f t="shared" si="33"/>
        <v>0</v>
      </c>
      <c r="Q80" s="6">
        <f t="shared" si="33"/>
        <v>0</v>
      </c>
      <c r="R80" s="6">
        <f t="shared" si="33"/>
        <v>0</v>
      </c>
      <c r="S80" s="6">
        <f t="shared" si="33"/>
        <v>0</v>
      </c>
      <c r="T80" s="6">
        <f t="shared" si="33"/>
        <v>0</v>
      </c>
      <c r="U80" s="6">
        <f t="shared" si="33"/>
        <v>0</v>
      </c>
      <c r="V80" s="6">
        <f t="shared" si="33"/>
        <v>0</v>
      </c>
      <c r="W80" s="6">
        <f t="shared" si="33"/>
        <v>0</v>
      </c>
      <c r="X80" s="6">
        <f t="shared" si="33"/>
        <v>1.2933667248785745E-2</v>
      </c>
      <c r="Y80" s="6">
        <f t="shared" si="33"/>
        <v>3.4302565120925763E-3</v>
      </c>
      <c r="Z80" s="6">
        <f t="shared" si="33"/>
        <v>0</v>
      </c>
      <c r="AA80" s="6">
        <f t="shared" si="33"/>
        <v>0</v>
      </c>
      <c r="AB80" s="6">
        <f t="shared" si="33"/>
        <v>0</v>
      </c>
      <c r="AC80" s="6">
        <f t="shared" si="33"/>
        <v>0</v>
      </c>
    </row>
    <row r="81" spans="1:29" x14ac:dyDescent="0.2">
      <c r="C81" t="s">
        <v>7</v>
      </c>
      <c r="D81" s="4" t="s">
        <v>34</v>
      </c>
      <c r="F81" s="6">
        <f t="shared" ref="F81:AC81" si="34">F50*F66</f>
        <v>0</v>
      </c>
      <c r="G81" s="6">
        <f t="shared" si="34"/>
        <v>0</v>
      </c>
      <c r="H81" s="6">
        <f t="shared" si="34"/>
        <v>0</v>
      </c>
      <c r="I81" s="6">
        <f t="shared" si="34"/>
        <v>0</v>
      </c>
      <c r="J81" s="6">
        <f t="shared" si="34"/>
        <v>0</v>
      </c>
      <c r="K81" s="6">
        <f t="shared" si="34"/>
        <v>0</v>
      </c>
      <c r="L81" s="6">
        <f t="shared" si="34"/>
        <v>0</v>
      </c>
      <c r="M81" s="6">
        <f t="shared" si="34"/>
        <v>0</v>
      </c>
      <c r="N81" s="6">
        <f t="shared" si="34"/>
        <v>0</v>
      </c>
      <c r="O81" s="6">
        <f t="shared" si="34"/>
        <v>0</v>
      </c>
      <c r="P81" s="6">
        <f t="shared" si="34"/>
        <v>0</v>
      </c>
      <c r="Q81" s="6">
        <f t="shared" si="34"/>
        <v>0</v>
      </c>
      <c r="R81" s="6">
        <f t="shared" si="34"/>
        <v>0</v>
      </c>
      <c r="S81" s="6">
        <f t="shared" si="34"/>
        <v>0</v>
      </c>
      <c r="T81" s="6">
        <f t="shared" si="34"/>
        <v>0</v>
      </c>
      <c r="U81" s="6">
        <f t="shared" si="34"/>
        <v>0</v>
      </c>
      <c r="V81" s="6">
        <f t="shared" si="34"/>
        <v>0</v>
      </c>
      <c r="W81" s="6">
        <f t="shared" si="34"/>
        <v>0</v>
      </c>
      <c r="X81" s="6">
        <f t="shared" si="34"/>
        <v>0</v>
      </c>
      <c r="Y81" s="6">
        <f t="shared" si="34"/>
        <v>0</v>
      </c>
      <c r="Z81" s="6">
        <f t="shared" si="34"/>
        <v>0</v>
      </c>
      <c r="AA81" s="6">
        <f t="shared" si="34"/>
        <v>0</v>
      </c>
      <c r="AB81" s="6">
        <f t="shared" si="34"/>
        <v>0</v>
      </c>
      <c r="AC81" s="6">
        <f t="shared" si="34"/>
        <v>0</v>
      </c>
    </row>
    <row r="82" spans="1:29" x14ac:dyDescent="0.2">
      <c r="C82" t="s">
        <v>8</v>
      </c>
      <c r="D82" s="4" t="s">
        <v>34</v>
      </c>
      <c r="F82" s="6">
        <f t="shared" ref="F82:AC82" si="35">F51*F67</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9.5034107366931062E-3</v>
      </c>
      <c r="Y82" s="6">
        <f t="shared" si="35"/>
        <v>0</v>
      </c>
      <c r="Z82" s="6">
        <f t="shared" si="35"/>
        <v>0</v>
      </c>
      <c r="AA82" s="6">
        <f t="shared" si="35"/>
        <v>0</v>
      </c>
      <c r="AB82" s="6">
        <f t="shared" si="35"/>
        <v>0</v>
      </c>
      <c r="AC82" s="6">
        <f t="shared" si="35"/>
        <v>0</v>
      </c>
    </row>
    <row r="83" spans="1:29" x14ac:dyDescent="0.2"/>
    <row r="84" spans="1:29" s="24" customFormat="1" x14ac:dyDescent="0.2">
      <c r="A84" s="57" t="s">
        <v>69</v>
      </c>
      <c r="D84" s="41"/>
      <c r="E84" s="25"/>
      <c r="F84" s="25"/>
      <c r="G84" s="25"/>
      <c r="H84" s="25"/>
      <c r="I84" s="25"/>
      <c r="J84" s="25"/>
      <c r="K84" s="25"/>
      <c r="L84" s="25"/>
      <c r="M84" s="25"/>
      <c r="N84" s="25"/>
      <c r="O84" s="25"/>
      <c r="P84" s="25"/>
      <c r="Q84" s="25"/>
      <c r="R84" s="25"/>
      <c r="S84" s="25"/>
      <c r="T84" s="25"/>
      <c r="U84" s="25"/>
      <c r="V84" s="25"/>
      <c r="W84" s="25"/>
      <c r="X84" s="25"/>
      <c r="Y84" s="25"/>
      <c r="Z84" s="25"/>
      <c r="AA84" s="25"/>
      <c r="AB84" s="25"/>
      <c r="AC84" s="25"/>
    </row>
    <row r="85" spans="1:29" x14ac:dyDescent="0.2">
      <c r="B85" s="2"/>
    </row>
    <row r="86" spans="1:29" x14ac:dyDescent="0.2">
      <c r="B86" s="55" t="s">
        <v>82</v>
      </c>
    </row>
    <row r="87" spans="1:29" x14ac:dyDescent="0.2">
      <c r="B87" s="2"/>
    </row>
    <row r="88" spans="1:29" x14ac:dyDescent="0.2">
      <c r="C88" t="s">
        <v>9</v>
      </c>
      <c r="D88" s="4" t="s">
        <v>34</v>
      </c>
      <c r="F88" s="10">
        <f>F71*Inputs!$E10</f>
        <v>0</v>
      </c>
      <c r="G88" s="10">
        <f>G71*Inputs!$E10</f>
        <v>0</v>
      </c>
      <c r="H88" s="10">
        <f>H71*Inputs!$E10</f>
        <v>0</v>
      </c>
      <c r="I88" s="10">
        <f>I71*Inputs!$E10</f>
        <v>0</v>
      </c>
      <c r="J88" s="10">
        <f>J71*Inputs!$E10</f>
        <v>0</v>
      </c>
      <c r="K88" s="10">
        <f>K71*Inputs!$E10</f>
        <v>0</v>
      </c>
      <c r="L88" s="10">
        <f>L71*Inputs!$E10</f>
        <v>0</v>
      </c>
      <c r="M88" s="10">
        <f>M71*Inputs!$E10</f>
        <v>0</v>
      </c>
      <c r="N88" s="10">
        <f>N71*Inputs!$E10</f>
        <v>0</v>
      </c>
      <c r="O88" s="10">
        <f>O71*Inputs!$E10</f>
        <v>0</v>
      </c>
      <c r="P88" s="10">
        <f>P71*Inputs!$E10</f>
        <v>0</v>
      </c>
      <c r="Q88" s="10">
        <f>Q71*Inputs!$E10</f>
        <v>0</v>
      </c>
      <c r="R88" s="10">
        <f>R71*Inputs!$E10</f>
        <v>0</v>
      </c>
      <c r="S88" s="10">
        <f>S71*Inputs!$E10</f>
        <v>0</v>
      </c>
      <c r="T88" s="10">
        <f>T71*Inputs!$E10</f>
        <v>0</v>
      </c>
      <c r="U88" s="10">
        <f>U71*Inputs!$E10</f>
        <v>0</v>
      </c>
      <c r="V88" s="10">
        <f>V71*Inputs!$E10</f>
        <v>3.1159002138823228E-5</v>
      </c>
      <c r="W88" s="10">
        <f>W71*Inputs!$E10</f>
        <v>1.5056595795899935E-3</v>
      </c>
      <c r="X88" s="10">
        <f>X71*Inputs!$E10</f>
        <v>2.2769510992416107E-3</v>
      </c>
      <c r="Y88" s="10">
        <f>Y71*Inputs!$E10</f>
        <v>1.7102208774117814E-3</v>
      </c>
      <c r="Z88" s="10">
        <f>Z71*Inputs!$E10</f>
        <v>0</v>
      </c>
      <c r="AA88" s="10">
        <f>AA71*Inputs!$E10</f>
        <v>0</v>
      </c>
      <c r="AB88" s="10">
        <f>AB71*Inputs!$E10</f>
        <v>0</v>
      </c>
      <c r="AC88" s="10">
        <f>AC71*Inputs!$E10</f>
        <v>0</v>
      </c>
    </row>
    <row r="89" spans="1:29" x14ac:dyDescent="0.2">
      <c r="C89" t="s">
        <v>10</v>
      </c>
      <c r="D89" s="4" t="s">
        <v>34</v>
      </c>
      <c r="F89" s="10">
        <f>F72*Inputs!$E11</f>
        <v>0</v>
      </c>
      <c r="G89" s="10">
        <f>G72*Inputs!$E11</f>
        <v>0</v>
      </c>
      <c r="H89" s="10">
        <f>H72*Inputs!$E11</f>
        <v>0</v>
      </c>
      <c r="I89" s="10">
        <f>I72*Inputs!$E11</f>
        <v>0</v>
      </c>
      <c r="J89" s="10">
        <f>J72*Inputs!$E11</f>
        <v>0</v>
      </c>
      <c r="K89" s="10">
        <f>K72*Inputs!$E11</f>
        <v>0</v>
      </c>
      <c r="L89" s="10">
        <f>L72*Inputs!$E11</f>
        <v>0</v>
      </c>
      <c r="M89" s="10">
        <f>M72*Inputs!$E11</f>
        <v>0</v>
      </c>
      <c r="N89" s="10">
        <f>N72*Inputs!$E11</f>
        <v>0</v>
      </c>
      <c r="O89" s="10">
        <f>O72*Inputs!$E11</f>
        <v>0</v>
      </c>
      <c r="P89" s="10">
        <f>P72*Inputs!$E11</f>
        <v>0</v>
      </c>
      <c r="Q89" s="10">
        <f>Q72*Inputs!$E11</f>
        <v>0</v>
      </c>
      <c r="R89" s="10">
        <f>R72*Inputs!$E11</f>
        <v>0</v>
      </c>
      <c r="S89" s="10">
        <f>S72*Inputs!$E11</f>
        <v>0</v>
      </c>
      <c r="T89" s="10">
        <f>T72*Inputs!$E11</f>
        <v>0</v>
      </c>
      <c r="U89" s="10">
        <f>U72*Inputs!$E11</f>
        <v>6.2520677203082469E-4</v>
      </c>
      <c r="V89" s="10">
        <f>V72*Inputs!$E11</f>
        <v>2.8979924325083137E-3</v>
      </c>
      <c r="W89" s="10">
        <f>W72*Inputs!$E11</f>
        <v>4.7581892719512067E-3</v>
      </c>
      <c r="X89" s="10">
        <f>X72*Inputs!$E11</f>
        <v>5.7312333446942415E-3</v>
      </c>
      <c r="Y89" s="10">
        <f>Y72*Inputs!$E11</f>
        <v>5.0162592147505528E-3</v>
      </c>
      <c r="Z89" s="10">
        <f>Z72*Inputs!$E11</f>
        <v>2.8586829346449539E-3</v>
      </c>
      <c r="AA89" s="10">
        <f>AA72*Inputs!$E11</f>
        <v>0</v>
      </c>
      <c r="AB89" s="10">
        <f>AB72*Inputs!$E11</f>
        <v>0</v>
      </c>
      <c r="AC89" s="10">
        <f>AC72*Inputs!$E11</f>
        <v>0</v>
      </c>
    </row>
    <row r="90" spans="1:29" x14ac:dyDescent="0.2">
      <c r="C90" t="s">
        <v>11</v>
      </c>
      <c r="D90" s="4" t="s">
        <v>34</v>
      </c>
      <c r="F90" s="10">
        <f>F73*Inputs!$E12</f>
        <v>0</v>
      </c>
      <c r="G90" s="10">
        <f>G73*Inputs!$E12</f>
        <v>0</v>
      </c>
      <c r="H90" s="10">
        <f>H73*Inputs!$E12</f>
        <v>0</v>
      </c>
      <c r="I90" s="10">
        <f>I73*Inputs!$E12</f>
        <v>0</v>
      </c>
      <c r="J90" s="10">
        <f>J73*Inputs!$E12</f>
        <v>0</v>
      </c>
      <c r="K90" s="10">
        <f>K73*Inputs!$E12</f>
        <v>0</v>
      </c>
      <c r="L90" s="10">
        <f>L73*Inputs!$E12</f>
        <v>0</v>
      </c>
      <c r="M90" s="10">
        <f>M73*Inputs!$E12</f>
        <v>0</v>
      </c>
      <c r="N90" s="10">
        <f>N73*Inputs!$E12</f>
        <v>0</v>
      </c>
      <c r="O90" s="10">
        <f>O73*Inputs!$E12</f>
        <v>0</v>
      </c>
      <c r="P90" s="10">
        <f>P73*Inputs!$E12</f>
        <v>0</v>
      </c>
      <c r="Q90" s="10">
        <f>Q73*Inputs!$E12</f>
        <v>0</v>
      </c>
      <c r="R90" s="10">
        <f>R73*Inputs!$E12</f>
        <v>0</v>
      </c>
      <c r="S90" s="10">
        <f>S73*Inputs!$E12</f>
        <v>0</v>
      </c>
      <c r="T90" s="10">
        <f>T73*Inputs!$E12</f>
        <v>6.2304027063848628E-4</v>
      </c>
      <c r="U90" s="10">
        <f>U73*Inputs!$E12</f>
        <v>3.4672809147050952E-3</v>
      </c>
      <c r="V90" s="10">
        <f>V73*Inputs!$E12</f>
        <v>6.282001087797002E-3</v>
      </c>
      <c r="W90" s="10">
        <f>W73*Inputs!$E12</f>
        <v>8.5857526737700054E-3</v>
      </c>
      <c r="X90" s="10">
        <f>X73*Inputs!$E12</f>
        <v>9.7908142985788874E-3</v>
      </c>
      <c r="Y90" s="10">
        <f>Y73*Inputs!$E12</f>
        <v>8.9053581195001515E-3</v>
      </c>
      <c r="Z90" s="10">
        <f>Z73*Inputs!$E12</f>
        <v>6.2333184343668201E-3</v>
      </c>
      <c r="AA90" s="10">
        <f>AA73*Inputs!$E12</f>
        <v>2.6929966765604674E-3</v>
      </c>
      <c r="AB90" s="10">
        <f>AB73*Inputs!$E12</f>
        <v>0</v>
      </c>
      <c r="AC90" s="10">
        <f>AC73*Inputs!$E12</f>
        <v>0</v>
      </c>
    </row>
    <row r="91" spans="1:29" x14ac:dyDescent="0.2">
      <c r="C91" t="s">
        <v>0</v>
      </c>
      <c r="D91" s="4" t="s">
        <v>34</v>
      </c>
      <c r="F91" s="10">
        <f>F74*Inputs!$E13</f>
        <v>0</v>
      </c>
      <c r="G91" s="10">
        <f>G74*Inputs!$E13</f>
        <v>3.6722959829087865E-4</v>
      </c>
      <c r="H91" s="10">
        <f>H74*Inputs!$E13</f>
        <v>2.5588268478124992E-3</v>
      </c>
      <c r="I91" s="10">
        <f>I74*Inputs!$E13</f>
        <v>5.3670606010022904E-3</v>
      </c>
      <c r="J91" s="10">
        <f>J74*Inputs!$E13</f>
        <v>8.1461475999699464E-3</v>
      </c>
      <c r="K91" s="10">
        <f>K74*Inputs!$E13</f>
        <v>1.0420734659327921E-2</v>
      </c>
      <c r="L91" s="10">
        <f>L74*Inputs!$E13</f>
        <v>1.161054071055696E-2</v>
      </c>
      <c r="M91" s="10">
        <f>M74*Inputs!$E13</f>
        <v>1.0736294034472566E-2</v>
      </c>
      <c r="N91" s="10">
        <f>N74*Inputs!$E13</f>
        <v>8.098081248466716E-3</v>
      </c>
      <c r="O91" s="10">
        <f>O74*Inputs!$E13</f>
        <v>4.6025784758148306E-3</v>
      </c>
      <c r="P91" s="10">
        <f>P74*Inputs!$E13</f>
        <v>1.9436740050832945E-3</v>
      </c>
      <c r="Q91" s="10">
        <f>Q74*Inputs!$E13</f>
        <v>0</v>
      </c>
      <c r="R91" s="10">
        <f>R74*Inputs!$E13</f>
        <v>0</v>
      </c>
      <c r="S91" s="10">
        <f>S74*Inputs!$E13</f>
        <v>3.6722959829087225E-4</v>
      </c>
      <c r="T91" s="10">
        <f>T74*Inputs!$E13</f>
        <v>2.5588268478124927E-3</v>
      </c>
      <c r="U91" s="10">
        <f>U74*Inputs!$E13</f>
        <v>5.3670606010022834E-3</v>
      </c>
      <c r="V91" s="10">
        <f>V74*Inputs!$E13</f>
        <v>8.1461475999699377E-3</v>
      </c>
      <c r="W91" s="10">
        <f>W74*Inputs!$E13</f>
        <v>1.0420734659327913E-2</v>
      </c>
      <c r="X91" s="10">
        <f>X74*Inputs!$E13</f>
        <v>1.1610540710556954E-2</v>
      </c>
      <c r="Y91" s="10">
        <f>Y74*Inputs!$E13</f>
        <v>1.0736294034472561E-2</v>
      </c>
      <c r="Z91" s="10">
        <f>Z74*Inputs!$E13</f>
        <v>8.0980812484667108E-3</v>
      </c>
      <c r="AA91" s="10">
        <f>AA74*Inputs!$E13</f>
        <v>4.6025784758148254E-3</v>
      </c>
      <c r="AB91" s="10">
        <f>AB74*Inputs!$E13</f>
        <v>1.9436740050832893E-3</v>
      </c>
      <c r="AC91" s="10">
        <f>AC74*Inputs!$E13</f>
        <v>0</v>
      </c>
    </row>
    <row r="92" spans="1:29" x14ac:dyDescent="0.2">
      <c r="C92" t="s">
        <v>1</v>
      </c>
      <c r="D92" s="4" t="s">
        <v>34</v>
      </c>
      <c r="F92" s="10">
        <f>F75*Inputs!$E14</f>
        <v>0</v>
      </c>
      <c r="G92" s="10">
        <f>G75*Inputs!$E14</f>
        <v>9.9627983947962414E-4</v>
      </c>
      <c r="H92" s="10">
        <f>H75*Inputs!$E14</f>
        <v>2.9324181854737735E-3</v>
      </c>
      <c r="I92" s="10">
        <f>I75*Inputs!$E14</f>
        <v>5.4133161037626552E-3</v>
      </c>
      <c r="J92" s="10">
        <f>J75*Inputs!$E14</f>
        <v>7.8684646976612711E-3</v>
      </c>
      <c r="K92" s="10">
        <f>K75*Inputs!$E14</f>
        <v>9.8779193216284849E-3</v>
      </c>
      <c r="L92" s="10">
        <f>L75*Inputs!$E14</f>
        <v>1.0929038144023091E-2</v>
      </c>
      <c r="M92" s="10">
        <f>M75*Inputs!$E14</f>
        <v>1.0156696184844964E-2</v>
      </c>
      <c r="N92" s="10">
        <f>N75*Inputs!$E14</f>
        <v>7.8260010988783508E-3</v>
      </c>
      <c r="O92" s="10">
        <f>O75*Inputs!$E14</f>
        <v>4.7379442224894774E-3</v>
      </c>
      <c r="P92" s="10">
        <f>P75*Inputs!$E14</f>
        <v>2.3889693343149697E-3</v>
      </c>
      <c r="Q92" s="10">
        <f>Q75*Inputs!$E14</f>
        <v>6.7185558352191759E-4</v>
      </c>
      <c r="R92" s="10">
        <f>R75*Inputs!$E14</f>
        <v>0</v>
      </c>
      <c r="S92" s="10">
        <f>S75*Inputs!$E14</f>
        <v>9.9627983947961959E-4</v>
      </c>
      <c r="T92" s="10">
        <f>T75*Inputs!$E14</f>
        <v>2.9324181854737692E-3</v>
      </c>
      <c r="U92" s="10">
        <f>U75*Inputs!$E14</f>
        <v>5.4133161037626509E-3</v>
      </c>
      <c r="V92" s="10">
        <f>V75*Inputs!$E14</f>
        <v>7.8684646976612659E-3</v>
      </c>
      <c r="W92" s="10">
        <f>W75*Inputs!$E14</f>
        <v>9.8779193216284814E-3</v>
      </c>
      <c r="X92" s="10">
        <f>X75*Inputs!$E14</f>
        <v>1.0929038144023085E-2</v>
      </c>
      <c r="Y92" s="10">
        <f>Y75*Inputs!$E14</f>
        <v>1.015669618484496E-2</v>
      </c>
      <c r="Z92" s="10">
        <f>Z75*Inputs!$E14</f>
        <v>7.8260010988783473E-3</v>
      </c>
      <c r="AA92" s="10">
        <f>AA75*Inputs!$E14</f>
        <v>4.737944222489473E-3</v>
      </c>
      <c r="AB92" s="10">
        <f>AB75*Inputs!$E14</f>
        <v>2.3889693343149654E-3</v>
      </c>
      <c r="AC92" s="10">
        <f>AC75*Inputs!$E14</f>
        <v>6.7185558352191304E-4</v>
      </c>
    </row>
    <row r="93" spans="1:29" x14ac:dyDescent="0.2">
      <c r="C93" t="s">
        <v>2</v>
      </c>
      <c r="D93" s="4" t="s">
        <v>34</v>
      </c>
      <c r="F93" s="10">
        <f>F76*Inputs!$E15</f>
        <v>0</v>
      </c>
      <c r="G93" s="10">
        <f>G76*Inputs!$E15</f>
        <v>0</v>
      </c>
      <c r="H93" s="10">
        <f>H76*Inputs!$E15</f>
        <v>1.8279245688068483E-3</v>
      </c>
      <c r="I93" s="10">
        <f>I76*Inputs!$E15</f>
        <v>4.1701612519057909E-3</v>
      </c>
      <c r="J93" s="10">
        <f>J76*Inputs!$E15</f>
        <v>6.4880877803194939E-3</v>
      </c>
      <c r="K93" s="10">
        <f>K76*Inputs!$E15</f>
        <v>8.3852308665312136E-3</v>
      </c>
      <c r="L93" s="10">
        <f>L76*Inputs!$E15</f>
        <v>9.3776010265281522E-3</v>
      </c>
      <c r="M93" s="10">
        <f>M76*Inputs!$E15</f>
        <v>8.6484264581802462E-3</v>
      </c>
      <c r="N93" s="10">
        <f>N76*Inputs!$E15</f>
        <v>6.447997537979192E-3</v>
      </c>
      <c r="O93" s="10">
        <f>O76*Inputs!$E15</f>
        <v>3.5325369533040036E-3</v>
      </c>
      <c r="P93" s="10">
        <f>P76*Inputs!$E15</f>
        <v>1.3148499174120572E-3</v>
      </c>
      <c r="Q93" s="10">
        <f>Q76*Inputs!$E15</f>
        <v>0</v>
      </c>
      <c r="R93" s="10">
        <f>R76*Inputs!$E15</f>
        <v>0</v>
      </c>
      <c r="S93" s="10">
        <f>S76*Inputs!$E15</f>
        <v>0</v>
      </c>
      <c r="T93" s="10">
        <f>T76*Inputs!$E15</f>
        <v>1.8279245688068431E-3</v>
      </c>
      <c r="U93" s="10">
        <f>U76*Inputs!$E15</f>
        <v>4.1701612519057856E-3</v>
      </c>
      <c r="V93" s="10">
        <f>V76*Inputs!$E15</f>
        <v>6.4880877803194896E-3</v>
      </c>
      <c r="W93" s="10">
        <f>W76*Inputs!$E15</f>
        <v>8.3852308665312084E-3</v>
      </c>
      <c r="X93" s="10">
        <f>X76*Inputs!$E15</f>
        <v>9.3776010265281488E-3</v>
      </c>
      <c r="Y93" s="10">
        <f>Y76*Inputs!$E15</f>
        <v>8.6484264581802427E-3</v>
      </c>
      <c r="Z93" s="10">
        <f>Z76*Inputs!$E15</f>
        <v>6.4479975379791877E-3</v>
      </c>
      <c r="AA93" s="10">
        <f>AA76*Inputs!$E15</f>
        <v>3.5325369533039997E-3</v>
      </c>
      <c r="AB93" s="10">
        <f>AB76*Inputs!$E15</f>
        <v>1.3148499174120531E-3</v>
      </c>
      <c r="AC93" s="10">
        <f>AC76*Inputs!$E15</f>
        <v>0</v>
      </c>
    </row>
    <row r="94" spans="1:29" x14ac:dyDescent="0.2">
      <c r="C94" t="s">
        <v>3</v>
      </c>
      <c r="D94" s="4" t="s">
        <v>34</v>
      </c>
      <c r="F94" s="10">
        <f>F77*Inputs!$E16</f>
        <v>0</v>
      </c>
      <c r="G94" s="10">
        <f>G77*Inputs!$E16</f>
        <v>0</v>
      </c>
      <c r="H94" s="10">
        <f>H77*Inputs!$E16</f>
        <v>0</v>
      </c>
      <c r="I94" s="10">
        <f>I77*Inputs!$E16</f>
        <v>2.3996854445952759E-3</v>
      </c>
      <c r="J94" s="10">
        <f>J77*Inputs!$E16</f>
        <v>4.7744644718438443E-3</v>
      </c>
      <c r="K94" s="10">
        <f>K77*Inputs!$E16</f>
        <v>6.7181393716295853E-3</v>
      </c>
      <c r="L94" s="10">
        <f>L77*Inputs!$E16</f>
        <v>7.7348497005979679E-3</v>
      </c>
      <c r="M94" s="10">
        <f>M77*Inputs!$E16</f>
        <v>6.9877904427272314E-3</v>
      </c>
      <c r="N94" s="10">
        <f>N77*Inputs!$E16</f>
        <v>4.733390923765418E-3</v>
      </c>
      <c r="O94" s="10">
        <f>O77*Inputs!$E16</f>
        <v>1.746421938171769E-3</v>
      </c>
      <c r="P94" s="10">
        <f>P77*Inputs!$E16</f>
        <v>0</v>
      </c>
      <c r="Q94" s="10">
        <f>Q77*Inputs!$E16</f>
        <v>0</v>
      </c>
      <c r="R94" s="10">
        <f>R77*Inputs!$E16</f>
        <v>0</v>
      </c>
      <c r="S94" s="10">
        <f>S77*Inputs!$E16</f>
        <v>0</v>
      </c>
      <c r="T94" s="10">
        <f>T77*Inputs!$E16</f>
        <v>0</v>
      </c>
      <c r="U94" s="10">
        <f>U77*Inputs!$E16</f>
        <v>2.3996854445952711E-3</v>
      </c>
      <c r="V94" s="10">
        <f>V77*Inputs!$E16</f>
        <v>4.7744644718438391E-3</v>
      </c>
      <c r="W94" s="10">
        <f>W77*Inputs!$E16</f>
        <v>6.718139371629581E-3</v>
      </c>
      <c r="X94" s="10">
        <f>X77*Inputs!$E16</f>
        <v>7.7348497005979636E-3</v>
      </c>
      <c r="Y94" s="10">
        <f>Y77*Inputs!$E16</f>
        <v>6.9877904427272271E-3</v>
      </c>
      <c r="Z94" s="10">
        <f>Z77*Inputs!$E16</f>
        <v>4.7333909237654136E-3</v>
      </c>
      <c r="AA94" s="10">
        <f>AA77*Inputs!$E16</f>
        <v>1.7464219381717646E-3</v>
      </c>
      <c r="AB94" s="10">
        <f>AB77*Inputs!$E16</f>
        <v>0</v>
      </c>
      <c r="AC94" s="10">
        <f>AC77*Inputs!$E16</f>
        <v>0</v>
      </c>
    </row>
    <row r="95" spans="1:29" x14ac:dyDescent="0.2">
      <c r="C95" t="s">
        <v>4</v>
      </c>
      <c r="D95" s="4" t="s">
        <v>34</v>
      </c>
      <c r="F95" s="10">
        <f>F78*Inputs!$E17</f>
        <v>0</v>
      </c>
      <c r="G95" s="10">
        <f>G78*Inputs!$E17</f>
        <v>0</v>
      </c>
      <c r="H95" s="10">
        <f>H78*Inputs!$E17</f>
        <v>0</v>
      </c>
      <c r="I95" s="10">
        <f>I78*Inputs!$E17</f>
        <v>0</v>
      </c>
      <c r="J95" s="10">
        <f>J78*Inputs!$E17</f>
        <v>2.5349795324460128E-3</v>
      </c>
      <c r="K95" s="10">
        <f>K78*Inputs!$E17</f>
        <v>4.6097730320309241E-3</v>
      </c>
      <c r="L95" s="10">
        <f>L78*Inputs!$E17</f>
        <v>5.6950697458676728E-3</v>
      </c>
      <c r="M95" s="10">
        <f>M78*Inputs!$E17</f>
        <v>4.8976145272990757E-3</v>
      </c>
      <c r="N95" s="10">
        <f>N78*Inputs!$E17</f>
        <v>2.4911351989273765E-3</v>
      </c>
      <c r="O95" s="10">
        <f>O78*Inputs!$E17</f>
        <v>0</v>
      </c>
      <c r="P95" s="10">
        <f>P78*Inputs!$E17</f>
        <v>0</v>
      </c>
      <c r="Q95" s="10">
        <f>Q78*Inputs!$E17</f>
        <v>0</v>
      </c>
      <c r="R95" s="10">
        <f>R78*Inputs!$E17</f>
        <v>0</v>
      </c>
      <c r="S95" s="10">
        <f>S78*Inputs!$E17</f>
        <v>0</v>
      </c>
      <c r="T95" s="10">
        <f>T78*Inputs!$E17</f>
        <v>0</v>
      </c>
      <c r="U95" s="10">
        <f>U78*Inputs!$E17</f>
        <v>0</v>
      </c>
      <c r="V95" s="10">
        <f>V78*Inputs!$E17</f>
        <v>2.5349795324460071E-3</v>
      </c>
      <c r="W95" s="10">
        <f>W78*Inputs!$E17</f>
        <v>4.6097730320309189E-3</v>
      </c>
      <c r="X95" s="10">
        <f>X78*Inputs!$E17</f>
        <v>5.6950697458676676E-3</v>
      </c>
      <c r="Y95" s="10">
        <f>Y78*Inputs!$E17</f>
        <v>4.8976145272990714E-3</v>
      </c>
      <c r="Z95" s="10">
        <f>Z78*Inputs!$E17</f>
        <v>2.4911351989273718E-3</v>
      </c>
      <c r="AA95" s="10">
        <f>AA78*Inputs!$E17</f>
        <v>0</v>
      </c>
      <c r="AB95" s="10">
        <f>AB78*Inputs!$E17</f>
        <v>0</v>
      </c>
      <c r="AC95" s="10">
        <f>AC78*Inputs!$E17</f>
        <v>0</v>
      </c>
    </row>
    <row r="96" spans="1:29" x14ac:dyDescent="0.2">
      <c r="C96" t="s">
        <v>5</v>
      </c>
      <c r="D96" s="4" t="s">
        <v>34</v>
      </c>
      <c r="F96" s="10">
        <f>F79*Inputs!$E18</f>
        <v>0</v>
      </c>
      <c r="G96" s="10">
        <f>G79*Inputs!$E18</f>
        <v>0</v>
      </c>
      <c r="H96" s="10">
        <f>H79*Inputs!$E18</f>
        <v>0</v>
      </c>
      <c r="I96" s="10">
        <f>I79*Inputs!$E18</f>
        <v>0</v>
      </c>
      <c r="J96" s="10">
        <f>J79*Inputs!$E18</f>
        <v>0</v>
      </c>
      <c r="K96" s="10">
        <f>K79*Inputs!$E18</f>
        <v>2.4071801077243725E-3</v>
      </c>
      <c r="L96" s="10">
        <f>L79*Inputs!$E18</f>
        <v>3.6663438081355783E-3</v>
      </c>
      <c r="M96" s="10">
        <f>M79*Inputs!$E18</f>
        <v>2.741134461121834E-3</v>
      </c>
      <c r="N96" s="10">
        <f>N79*Inputs!$E18</f>
        <v>0</v>
      </c>
      <c r="O96" s="10">
        <f>O79*Inputs!$E18</f>
        <v>0</v>
      </c>
      <c r="P96" s="10">
        <f>P79*Inputs!$E18</f>
        <v>0</v>
      </c>
      <c r="Q96" s="10">
        <f>Q79*Inputs!$E18</f>
        <v>0</v>
      </c>
      <c r="R96" s="10">
        <f>R79*Inputs!$E18</f>
        <v>0</v>
      </c>
      <c r="S96" s="10">
        <f>S79*Inputs!$E18</f>
        <v>0</v>
      </c>
      <c r="T96" s="10">
        <f>T79*Inputs!$E18</f>
        <v>0</v>
      </c>
      <c r="U96" s="10">
        <f>U79*Inputs!$E18</f>
        <v>0</v>
      </c>
      <c r="V96" s="10">
        <f>V79*Inputs!$E18</f>
        <v>0</v>
      </c>
      <c r="W96" s="10">
        <f>W79*Inputs!$E18</f>
        <v>2.4071801077243664E-3</v>
      </c>
      <c r="X96" s="10">
        <f>X79*Inputs!$E18</f>
        <v>3.6663438081355722E-3</v>
      </c>
      <c r="Y96" s="10">
        <f>Y79*Inputs!$E18</f>
        <v>2.7411344611218279E-3</v>
      </c>
      <c r="Z96" s="10">
        <f>Z79*Inputs!$E18</f>
        <v>0</v>
      </c>
      <c r="AA96" s="10">
        <f>AA79*Inputs!$E18</f>
        <v>0</v>
      </c>
      <c r="AB96" s="10">
        <f>AB79*Inputs!$E18</f>
        <v>0</v>
      </c>
      <c r="AC96" s="10">
        <f>AC79*Inputs!$E18</f>
        <v>0</v>
      </c>
    </row>
    <row r="97" spans="3:29" x14ac:dyDescent="0.2">
      <c r="C97" t="s">
        <v>6</v>
      </c>
      <c r="D97" s="4" t="s">
        <v>34</v>
      </c>
      <c r="F97" s="10">
        <f>F80*Inputs!$E19</f>
        <v>0</v>
      </c>
      <c r="G97" s="10">
        <f>G80*Inputs!$E19</f>
        <v>0</v>
      </c>
      <c r="H97" s="10">
        <f>H80*Inputs!$E19</f>
        <v>0</v>
      </c>
      <c r="I97" s="10">
        <f>I80*Inputs!$E19</f>
        <v>0</v>
      </c>
      <c r="J97" s="10">
        <f>J80*Inputs!$E19</f>
        <v>0</v>
      </c>
      <c r="K97" s="10">
        <f>K80*Inputs!$E19</f>
        <v>0</v>
      </c>
      <c r="L97" s="10">
        <f>L80*Inputs!$E19</f>
        <v>1.28727468684519E-3</v>
      </c>
      <c r="M97" s="10">
        <f>M80*Inputs!$E19</f>
        <v>3.4140992592934148E-4</v>
      </c>
      <c r="N97" s="10">
        <f>N80*Inputs!$E19</f>
        <v>0</v>
      </c>
      <c r="O97" s="10">
        <f>O80*Inputs!$E19</f>
        <v>0</v>
      </c>
      <c r="P97" s="10">
        <f>P80*Inputs!$E19</f>
        <v>0</v>
      </c>
      <c r="Q97" s="10">
        <f>Q80*Inputs!$E19</f>
        <v>0</v>
      </c>
      <c r="R97" s="10">
        <f>R80*Inputs!$E19</f>
        <v>0</v>
      </c>
      <c r="S97" s="10">
        <f>S80*Inputs!$E19</f>
        <v>0</v>
      </c>
      <c r="T97" s="10">
        <f>T80*Inputs!$E19</f>
        <v>0</v>
      </c>
      <c r="U97" s="10">
        <f>U80*Inputs!$E19</f>
        <v>0</v>
      </c>
      <c r="V97" s="10">
        <f>V80*Inputs!$E19</f>
        <v>0</v>
      </c>
      <c r="W97" s="10">
        <f>W80*Inputs!$E19</f>
        <v>0</v>
      </c>
      <c r="X97" s="10">
        <f>X80*Inputs!$E19</f>
        <v>1.2872746868451853E-3</v>
      </c>
      <c r="Y97" s="10">
        <f>Y80*Inputs!$E19</f>
        <v>3.4140992592933666E-4</v>
      </c>
      <c r="Z97" s="10">
        <f>Z80*Inputs!$E19</f>
        <v>0</v>
      </c>
      <c r="AA97" s="10">
        <f>AA80*Inputs!$E19</f>
        <v>0</v>
      </c>
      <c r="AB97" s="10">
        <f>AB80*Inputs!$E19</f>
        <v>0</v>
      </c>
      <c r="AC97" s="10">
        <f>AC80*Inputs!$E19</f>
        <v>0</v>
      </c>
    </row>
    <row r="98" spans="3:29" x14ac:dyDescent="0.2">
      <c r="C98" t="s">
        <v>7</v>
      </c>
      <c r="D98" s="4" t="s">
        <v>34</v>
      </c>
      <c r="F98" s="10">
        <f>F81*Inputs!$E20</f>
        <v>0</v>
      </c>
      <c r="G98" s="10">
        <f>G81*Inputs!$E20</f>
        <v>0</v>
      </c>
      <c r="H98" s="10">
        <f>H81*Inputs!$E20</f>
        <v>0</v>
      </c>
      <c r="I98" s="10">
        <f>I81*Inputs!$E20</f>
        <v>0</v>
      </c>
      <c r="J98" s="10">
        <f>J81*Inputs!$E20</f>
        <v>0</v>
      </c>
      <c r="K98" s="10">
        <f>K81*Inputs!$E20</f>
        <v>0</v>
      </c>
      <c r="L98" s="10">
        <f>L81*Inputs!$E20</f>
        <v>0</v>
      </c>
      <c r="M98" s="10">
        <f>M81*Inputs!$E20</f>
        <v>0</v>
      </c>
      <c r="N98" s="10">
        <f>N81*Inputs!$E20</f>
        <v>0</v>
      </c>
      <c r="O98" s="10">
        <f>O81*Inputs!$E20</f>
        <v>0</v>
      </c>
      <c r="P98" s="10">
        <f>P81*Inputs!$E20</f>
        <v>0</v>
      </c>
      <c r="Q98" s="10">
        <f>Q81*Inputs!$E20</f>
        <v>0</v>
      </c>
      <c r="R98" s="10">
        <f>R81*Inputs!$E20</f>
        <v>0</v>
      </c>
      <c r="S98" s="10">
        <f>S81*Inputs!$E20</f>
        <v>0</v>
      </c>
      <c r="T98" s="10">
        <f>T81*Inputs!$E20</f>
        <v>0</v>
      </c>
      <c r="U98" s="10">
        <f>U81*Inputs!$E20</f>
        <v>0</v>
      </c>
      <c r="V98" s="10">
        <f>V81*Inputs!$E20</f>
        <v>0</v>
      </c>
      <c r="W98" s="10">
        <f>W81*Inputs!$E20</f>
        <v>0</v>
      </c>
      <c r="X98" s="10">
        <f>X81*Inputs!$E20</f>
        <v>0</v>
      </c>
      <c r="Y98" s="10">
        <f>Y81*Inputs!$E20</f>
        <v>0</v>
      </c>
      <c r="Z98" s="10">
        <f>Z81*Inputs!$E20</f>
        <v>0</v>
      </c>
      <c r="AA98" s="10">
        <f>AA81*Inputs!$E20</f>
        <v>0</v>
      </c>
      <c r="AB98" s="10">
        <f>AB81*Inputs!$E20</f>
        <v>0</v>
      </c>
      <c r="AC98" s="10">
        <f>AC81*Inputs!$E20</f>
        <v>0</v>
      </c>
    </row>
    <row r="99" spans="3:29" x14ac:dyDescent="0.2">
      <c r="C99" t="s">
        <v>8</v>
      </c>
      <c r="D99" s="4" t="s">
        <v>34</v>
      </c>
      <c r="F99" s="10">
        <f>F82*Inputs!$E21</f>
        <v>0</v>
      </c>
      <c r="G99" s="10">
        <f>G82*Inputs!$E21</f>
        <v>0</v>
      </c>
      <c r="H99" s="10">
        <f>H82*Inputs!$E21</f>
        <v>0</v>
      </c>
      <c r="I99" s="10">
        <f>I82*Inputs!$E21</f>
        <v>0</v>
      </c>
      <c r="J99" s="10">
        <f>J82*Inputs!$E21</f>
        <v>0</v>
      </c>
      <c r="K99" s="10">
        <f>K82*Inputs!$E21</f>
        <v>0</v>
      </c>
      <c r="L99" s="10">
        <f>L82*Inputs!$E21</f>
        <v>0</v>
      </c>
      <c r="M99" s="10">
        <f>M82*Inputs!$E21</f>
        <v>0</v>
      </c>
      <c r="N99" s="10">
        <f>N82*Inputs!$E21</f>
        <v>0</v>
      </c>
      <c r="O99" s="10">
        <f>O82*Inputs!$E21</f>
        <v>0</v>
      </c>
      <c r="P99" s="10">
        <f>P82*Inputs!$E21</f>
        <v>0</v>
      </c>
      <c r="Q99" s="10">
        <f>Q82*Inputs!$E21</f>
        <v>0</v>
      </c>
      <c r="R99" s="10">
        <f>R82*Inputs!$E21</f>
        <v>0</v>
      </c>
      <c r="S99" s="10">
        <f>S82*Inputs!$E21</f>
        <v>0</v>
      </c>
      <c r="T99" s="10">
        <f>T82*Inputs!$E21</f>
        <v>0</v>
      </c>
      <c r="U99" s="10">
        <f>U82*Inputs!$E21</f>
        <v>0</v>
      </c>
      <c r="V99" s="10">
        <f>V82*Inputs!$E21</f>
        <v>0</v>
      </c>
      <c r="W99" s="10">
        <f>W82*Inputs!$E21</f>
        <v>0</v>
      </c>
      <c r="X99" s="10">
        <f>X82*Inputs!$E21</f>
        <v>7.4777066007622125E-4</v>
      </c>
      <c r="Y99" s="10">
        <f>Y82*Inputs!$E21</f>
        <v>0</v>
      </c>
      <c r="Z99" s="10">
        <f>Z82*Inputs!$E21</f>
        <v>0</v>
      </c>
      <c r="AA99" s="10">
        <f>AA82*Inputs!$E21</f>
        <v>0</v>
      </c>
      <c r="AB99" s="10">
        <f>AB82*Inputs!$E21</f>
        <v>0</v>
      </c>
      <c r="AC99" s="10">
        <f>AC82*Inputs!$E21</f>
        <v>0</v>
      </c>
    </row>
    <row r="100" spans="3:29" x14ac:dyDescent="0.2">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3:29" x14ac:dyDescent="0.2">
      <c r="C101" t="s">
        <v>32</v>
      </c>
      <c r="D101" s="4" t="s">
        <v>66</v>
      </c>
      <c r="F101" s="8" t="b">
        <v>0</v>
      </c>
      <c r="G101" s="8" t="b">
        <v>0</v>
      </c>
      <c r="H101" s="8" t="b">
        <v>0</v>
      </c>
      <c r="I101" s="8" t="b">
        <v>0</v>
      </c>
      <c r="J101" s="8" t="b">
        <v>0</v>
      </c>
      <c r="K101" s="8" t="b">
        <v>0</v>
      </c>
      <c r="L101" s="8" t="b">
        <v>0</v>
      </c>
      <c r="M101" s="8" t="b">
        <v>0</v>
      </c>
      <c r="N101" s="8" t="b">
        <v>0</v>
      </c>
      <c r="O101" s="8" t="b">
        <v>0</v>
      </c>
      <c r="P101" s="8" t="b">
        <v>0</v>
      </c>
      <c r="Q101" s="8" t="b">
        <v>0</v>
      </c>
      <c r="R101" s="8" t="b">
        <v>1</v>
      </c>
      <c r="S101" s="8" t="b">
        <v>1</v>
      </c>
      <c r="T101" s="8" t="b">
        <v>1</v>
      </c>
      <c r="U101" s="8" t="b">
        <v>1</v>
      </c>
      <c r="V101" s="8" t="b">
        <v>1</v>
      </c>
      <c r="W101" s="8" t="b">
        <v>1</v>
      </c>
      <c r="X101" s="8" t="b">
        <v>1</v>
      </c>
      <c r="Y101" s="8" t="b">
        <v>1</v>
      </c>
      <c r="Z101" s="8" t="b">
        <v>1</v>
      </c>
      <c r="AA101" s="8" t="b">
        <v>1</v>
      </c>
      <c r="AB101" s="8" t="b">
        <v>1</v>
      </c>
      <c r="AC101" s="8" t="b">
        <v>1</v>
      </c>
    </row>
    <row r="102" spans="3:29" x14ac:dyDescent="0.2"/>
    <row r="103" spans="3:29" x14ac:dyDescent="0.2">
      <c r="C103" t="s">
        <v>76</v>
      </c>
      <c r="D103" s="4" t="s">
        <v>34</v>
      </c>
      <c r="F103" s="6">
        <f t="shared" ref="F103:AC103" si="36">SUM(F88:F99)*F101</f>
        <v>0</v>
      </c>
      <c r="G103" s="6">
        <f t="shared" si="36"/>
        <v>0</v>
      </c>
      <c r="H103" s="6">
        <f t="shared" si="36"/>
        <v>0</v>
      </c>
      <c r="I103" s="6">
        <f>SUM(I88:I99)*I101</f>
        <v>0</v>
      </c>
      <c r="J103" s="6">
        <f t="shared" si="36"/>
        <v>0</v>
      </c>
      <c r="K103" s="6">
        <f t="shared" si="36"/>
        <v>0</v>
      </c>
      <c r="L103" s="6">
        <f t="shared" si="36"/>
        <v>0</v>
      </c>
      <c r="M103" s="6">
        <f t="shared" si="36"/>
        <v>0</v>
      </c>
      <c r="N103" s="6">
        <f t="shared" si="36"/>
        <v>0</v>
      </c>
      <c r="O103" s="6">
        <f t="shared" si="36"/>
        <v>0</v>
      </c>
      <c r="P103" s="6">
        <f t="shared" si="36"/>
        <v>0</v>
      </c>
      <c r="Q103" s="6">
        <f t="shared" si="36"/>
        <v>0</v>
      </c>
      <c r="R103" s="6">
        <f t="shared" si="36"/>
        <v>0</v>
      </c>
      <c r="S103" s="6">
        <f t="shared" si="36"/>
        <v>1.3635094377704919E-3</v>
      </c>
      <c r="T103" s="6">
        <f t="shared" si="36"/>
        <v>7.9422098727315905E-3</v>
      </c>
      <c r="U103" s="6">
        <f t="shared" si="36"/>
        <v>2.1442711088001911E-2</v>
      </c>
      <c r="V103" s="6">
        <f t="shared" si="36"/>
        <v>3.9023296604684676E-2</v>
      </c>
      <c r="W103" s="6">
        <f t="shared" si="36"/>
        <v>5.7268578884183671E-2</v>
      </c>
      <c r="X103" s="6">
        <f t="shared" si="36"/>
        <v>6.884748722514554E-2</v>
      </c>
      <c r="Y103" s="6">
        <f t="shared" si="36"/>
        <v>6.0141204246237714E-2</v>
      </c>
      <c r="Z103" s="6">
        <f t="shared" si="36"/>
        <v>3.8688607377028811E-2</v>
      </c>
      <c r="AA103" s="6">
        <f t="shared" si="36"/>
        <v>1.7312478266340532E-2</v>
      </c>
      <c r="AB103" s="6">
        <f t="shared" si="36"/>
        <v>5.6474932568103082E-3</v>
      </c>
      <c r="AC103" s="6">
        <f t="shared" si="36"/>
        <v>6.7185558352191304E-4</v>
      </c>
    </row>
    <row r="104" spans="3:29" x14ac:dyDescent="0.2"/>
  </sheetData>
  <sheetProtection sheet="1" objects="1" scenarios="1" selectLockedCells="1" selectUnlockedCells="1"/>
  <phoneticPr fontId="6" type="noConversion"/>
  <pageMargins left="0.7" right="0.7" top="0.75" bottom="0.75" header="0.3" footer="0.3"/>
  <pageSetup paperSize="9" orientation="portrait" r:id="rId1"/>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autoPageBreaks="0"/>
  </sheetPr>
  <dimension ref="A1:P45"/>
  <sheetViews>
    <sheetView topLeftCell="XFD1" workbookViewId="0">
      <selection sqref="A1:XFD1048576"/>
    </sheetView>
  </sheetViews>
  <sheetFormatPr defaultColWidth="0" defaultRowHeight="12.75" zeroHeight="1" x14ac:dyDescent="0.2"/>
  <cols>
    <col min="1" max="16" width="9" style="53" hidden="1" customWidth="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sheet="1" objects="1" scenarios="1" selectLockedCells="1" selectUnlockedCells="1"/>
  <pageMargins left="0.7" right="0.7" top="0.75" bottom="0.75" header="0.3" footer="0.3"/>
  <pageSetup paperSize="9" orientation="portrait" r:id="rId1"/>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autoPageBreaks="0"/>
  </sheetPr>
  <dimension ref="A1:T42"/>
  <sheetViews>
    <sheetView workbookViewId="0"/>
  </sheetViews>
  <sheetFormatPr defaultColWidth="0" defaultRowHeight="12.75" zeroHeight="1" x14ac:dyDescent="0.2"/>
  <cols>
    <col min="1" max="1" width="3.25" customWidth="1"/>
    <col min="2" max="2" width="33.625" customWidth="1"/>
    <col min="3" max="3" width="18.5" customWidth="1"/>
    <col min="4" max="4" width="15.625" customWidth="1"/>
    <col min="5" max="5" width="15.5" customWidth="1"/>
    <col min="6" max="18" width="9" customWidth="1"/>
    <col min="19" max="20" width="0" hidden="1" customWidth="1"/>
    <col min="21" max="16384" width="9" hidden="1"/>
  </cols>
  <sheetData>
    <row r="1" spans="1:18" x14ac:dyDescent="0.2">
      <c r="A1" s="53"/>
      <c r="B1" s="53"/>
      <c r="C1" s="53"/>
      <c r="D1" s="53"/>
      <c r="E1" s="53"/>
      <c r="F1" s="53"/>
      <c r="G1" s="53"/>
      <c r="H1" s="53"/>
      <c r="I1" s="53"/>
      <c r="J1" s="53"/>
      <c r="K1" s="53"/>
      <c r="L1" s="53"/>
      <c r="M1" s="53"/>
      <c r="N1" s="53"/>
      <c r="O1" s="53"/>
      <c r="P1" s="53"/>
      <c r="Q1" s="53"/>
      <c r="R1" s="53"/>
    </row>
    <row r="2" spans="1:18" ht="18" customHeight="1" x14ac:dyDescent="0.2">
      <c r="A2" s="53"/>
      <c r="B2" s="82" t="s">
        <v>83</v>
      </c>
      <c r="C2" s="82"/>
      <c r="D2" s="82"/>
      <c r="E2" s="82"/>
      <c r="F2" s="82"/>
      <c r="G2" s="53"/>
      <c r="H2" s="53"/>
      <c r="I2" s="53"/>
      <c r="J2" s="53"/>
      <c r="K2" s="53"/>
      <c r="L2" s="53"/>
      <c r="M2" s="53"/>
      <c r="N2" s="53"/>
      <c r="O2" s="53"/>
      <c r="P2" s="53"/>
      <c r="Q2" s="53"/>
      <c r="R2" s="53"/>
    </row>
    <row r="3" spans="1:18" ht="21" customHeight="1" x14ac:dyDescent="0.2">
      <c r="A3" s="53"/>
      <c r="B3" s="82"/>
      <c r="C3" s="82"/>
      <c r="D3" s="82"/>
      <c r="E3" s="82"/>
      <c r="F3" s="82"/>
      <c r="G3" s="53"/>
      <c r="H3" s="53"/>
      <c r="I3" s="53"/>
      <c r="J3" s="53"/>
      <c r="K3" s="53"/>
      <c r="L3" s="53"/>
      <c r="M3" s="53"/>
      <c r="N3" s="53"/>
      <c r="O3" s="53"/>
      <c r="P3" s="53"/>
      <c r="Q3" s="53"/>
      <c r="R3" s="53"/>
    </row>
    <row r="4" spans="1:18" x14ac:dyDescent="0.2">
      <c r="A4" s="53"/>
      <c r="B4" s="63"/>
      <c r="C4" s="63"/>
      <c r="D4" s="63"/>
      <c r="E4" s="63"/>
      <c r="F4" s="53"/>
      <c r="G4" s="53"/>
      <c r="H4" s="53"/>
      <c r="I4" s="53"/>
      <c r="J4" s="53"/>
      <c r="K4" s="53"/>
      <c r="L4" s="53"/>
      <c r="M4" s="53"/>
      <c r="N4" s="53"/>
      <c r="O4" s="53"/>
      <c r="P4" s="53"/>
      <c r="Q4" s="53"/>
      <c r="R4" s="53"/>
    </row>
    <row r="5" spans="1:18" s="24" customFormat="1" x14ac:dyDescent="0.2">
      <c r="A5" s="23" t="s">
        <v>88</v>
      </c>
      <c r="C5" s="23"/>
    </row>
    <row r="6" spans="1:18" x14ac:dyDescent="0.2"/>
    <row r="7" spans="1:18" x14ac:dyDescent="0.2">
      <c r="C7" s="19" t="s">
        <v>33</v>
      </c>
      <c r="D7" s="15" t="s">
        <v>35</v>
      </c>
      <c r="E7" s="15" t="s">
        <v>36</v>
      </c>
    </row>
    <row r="8" spans="1:18" x14ac:dyDescent="0.2">
      <c r="B8" s="13" t="s">
        <v>9</v>
      </c>
      <c r="C8" s="13" t="s">
        <v>34</v>
      </c>
      <c r="D8" s="16">
        <f>MAX(Calculations!F40:AC40)</f>
        <v>3.8181838006788829E-2</v>
      </c>
      <c r="E8" s="17">
        <f>D8*Inputs!E10</f>
        <v>2.2769510992416107E-3</v>
      </c>
    </row>
    <row r="9" spans="1:18" x14ac:dyDescent="0.2">
      <c r="B9" s="13" t="s">
        <v>10</v>
      </c>
      <c r="C9" s="13" t="s">
        <v>34</v>
      </c>
      <c r="D9" s="16">
        <f>MAX(Calculations!F41:AC41)</f>
        <v>7.6179350023127243E-2</v>
      </c>
      <c r="E9" s="17">
        <f>D9*Inputs!E11</f>
        <v>5.7312333446942415E-3</v>
      </c>
    </row>
    <row r="10" spans="1:18" x14ac:dyDescent="0.2">
      <c r="B10" s="13" t="s">
        <v>11</v>
      </c>
      <c r="C10" s="13" t="s">
        <v>34</v>
      </c>
      <c r="D10" s="16">
        <f>MAX(Calculations!F42:AC42)</f>
        <v>0.10508270417503059</v>
      </c>
      <c r="E10" s="17">
        <f>D10*Inputs!E12</f>
        <v>9.7908142985788874E-3</v>
      </c>
    </row>
    <row r="11" spans="1:18" x14ac:dyDescent="0.2">
      <c r="B11" s="13" t="s">
        <v>0</v>
      </c>
      <c r="C11" s="13" t="s">
        <v>34</v>
      </c>
      <c r="D11" s="16">
        <f>MAX(Calculations!F43:AC43)</f>
        <v>0.1262112173439579</v>
      </c>
      <c r="E11" s="17">
        <f>D11*Inputs!E13</f>
        <v>1.161054071055696E-2</v>
      </c>
    </row>
    <row r="12" spans="1:18" x14ac:dyDescent="0.2">
      <c r="B12" s="13" t="s">
        <v>1</v>
      </c>
      <c r="C12" s="13" t="s">
        <v>34</v>
      </c>
      <c r="D12" s="16">
        <f>MAX(Calculations!F44:AC44)</f>
        <v>0.13447817667469775</v>
      </c>
      <c r="E12" s="17">
        <f>D12*Inputs!E14</f>
        <v>1.0929038144023091E-2</v>
      </c>
    </row>
    <row r="13" spans="1:18" x14ac:dyDescent="0.2">
      <c r="B13" s="13" t="s">
        <v>2</v>
      </c>
      <c r="C13" s="13" t="s">
        <v>34</v>
      </c>
      <c r="D13" s="16">
        <f>MAX(Calculations!F45:AC45)</f>
        <v>0.12221928485774029</v>
      </c>
      <c r="E13" s="17">
        <f>D13*Inputs!E15</f>
        <v>9.3776010265281522E-3</v>
      </c>
    </row>
    <row r="14" spans="1:18" x14ac:dyDescent="0.2">
      <c r="B14" s="13" t="s">
        <v>3</v>
      </c>
      <c r="C14" s="13" t="s">
        <v>34</v>
      </c>
      <c r="D14" s="16">
        <f>MAX(Calculations!F46:AC46)</f>
        <v>9.8395746946341442E-2</v>
      </c>
      <c r="E14" s="17">
        <f>D14*Inputs!E16</f>
        <v>7.7348497005979679E-3</v>
      </c>
    </row>
    <row r="15" spans="1:18" x14ac:dyDescent="0.2">
      <c r="B15" s="13" t="s">
        <v>4</v>
      </c>
      <c r="C15" s="13" t="s">
        <v>34</v>
      </c>
      <c r="D15" s="16">
        <f>MAX(Calculations!F47:AC47)</f>
        <v>6.7869123818944194E-2</v>
      </c>
      <c r="E15" s="17">
        <f>D15*Inputs!E17</f>
        <v>5.6950697458676728E-3</v>
      </c>
    </row>
    <row r="16" spans="1:18" x14ac:dyDescent="0.2">
      <c r="B16" s="13" t="s">
        <v>5</v>
      </c>
      <c r="C16" s="13" t="s">
        <v>34</v>
      </c>
      <c r="D16" s="16">
        <f>MAX(Calculations!F48:AC48)</f>
        <v>3.7659337557607468E-2</v>
      </c>
      <c r="E16" s="17">
        <f>D16*Inputs!E18</f>
        <v>3.6663438081355783E-3</v>
      </c>
    </row>
    <row r="17" spans="1:20" x14ac:dyDescent="0.2">
      <c r="B17" s="13" t="s">
        <v>6</v>
      </c>
      <c r="C17" s="13" t="s">
        <v>34</v>
      </c>
      <c r="D17" s="16">
        <f>MAX(Calculations!F49:AC49)</f>
        <v>1.2933667248785793E-2</v>
      </c>
      <c r="E17" s="17">
        <f>D17*Inputs!E19</f>
        <v>1.28727468684519E-3</v>
      </c>
    </row>
    <row r="18" spans="1:20" x14ac:dyDescent="0.2">
      <c r="B18" s="13" t="s">
        <v>7</v>
      </c>
      <c r="C18" s="13" t="s">
        <v>34</v>
      </c>
      <c r="D18" s="16">
        <f>MAX(Calculations!F50:AC50)</f>
        <v>0</v>
      </c>
      <c r="E18" s="17">
        <f>D18*Inputs!E20</f>
        <v>0</v>
      </c>
    </row>
    <row r="19" spans="1:20" x14ac:dyDescent="0.2">
      <c r="B19" s="13" t="s">
        <v>8</v>
      </c>
      <c r="C19" s="13" t="s">
        <v>34</v>
      </c>
      <c r="D19" s="16">
        <f>MAX(Calculations!F51:AC51)</f>
        <v>9.5034107366931062E-3</v>
      </c>
      <c r="E19" s="17">
        <f>D19*Inputs!E21</f>
        <v>7.4777066007622125E-4</v>
      </c>
    </row>
    <row r="20" spans="1:20" x14ac:dyDescent="0.2"/>
    <row r="21" spans="1:20" x14ac:dyDescent="0.2"/>
    <row r="22" spans="1:20" ht="15" x14ac:dyDescent="0.2">
      <c r="B22" s="13" t="s">
        <v>96</v>
      </c>
      <c r="C22" s="13" t="s">
        <v>34</v>
      </c>
      <c r="D22" s="14">
        <f>MAX(D8:D19)</f>
        <v>0.13447817667469775</v>
      </c>
    </row>
    <row r="23" spans="1:20" ht="15" x14ac:dyDescent="0.2">
      <c r="B23" s="13" t="s">
        <v>95</v>
      </c>
      <c r="C23" s="13" t="s">
        <v>34</v>
      </c>
      <c r="D23" s="14">
        <f>SUM(E8:E19)</f>
        <v>6.8847487225145582E-2</v>
      </c>
    </row>
    <row r="24" spans="1:20" x14ac:dyDescent="0.2"/>
    <row r="25" spans="1:20" s="24" customFormat="1" x14ac:dyDescent="0.2">
      <c r="A25" s="23" t="s">
        <v>72</v>
      </c>
    </row>
    <row r="26" spans="1:20" x14ac:dyDescent="0.2">
      <c r="A26" s="53"/>
      <c r="B26" s="67"/>
      <c r="C26" s="67"/>
      <c r="D26" s="67"/>
      <c r="E26" s="67"/>
      <c r="F26" s="67"/>
      <c r="G26" s="67"/>
      <c r="H26" s="67"/>
      <c r="I26" s="67"/>
      <c r="J26" s="67"/>
      <c r="K26" s="67"/>
      <c r="L26" s="67"/>
      <c r="M26" s="67"/>
      <c r="N26" s="67"/>
      <c r="O26" s="67"/>
      <c r="P26" s="67"/>
      <c r="Q26" s="67"/>
      <c r="R26" s="67"/>
    </row>
    <row r="27" spans="1:20" x14ac:dyDescent="0.2">
      <c r="A27" s="53"/>
      <c r="B27" s="68">
        <v>1</v>
      </c>
      <c r="C27" s="68" t="s">
        <v>80</v>
      </c>
      <c r="D27" s="67"/>
      <c r="E27" s="68"/>
      <c r="F27" s="68"/>
      <c r="G27" s="68"/>
      <c r="H27" s="68"/>
      <c r="I27" s="68"/>
      <c r="J27" s="68"/>
      <c r="K27" s="68"/>
      <c r="L27" s="68"/>
      <c r="M27" s="68"/>
      <c r="N27" s="68"/>
      <c r="O27" s="68"/>
      <c r="P27" s="68"/>
      <c r="Q27" s="68"/>
      <c r="R27" s="68"/>
      <c r="S27" s="34"/>
      <c r="T27" s="34"/>
    </row>
    <row r="28" spans="1:20" x14ac:dyDescent="0.2">
      <c r="A28" s="53"/>
      <c r="B28" s="68">
        <v>2</v>
      </c>
      <c r="C28" s="68" t="s">
        <v>78</v>
      </c>
      <c r="D28" s="67"/>
      <c r="E28" s="68"/>
      <c r="F28" s="68"/>
      <c r="G28" s="68"/>
      <c r="H28" s="68"/>
      <c r="I28" s="68"/>
      <c r="J28" s="68"/>
      <c r="K28" s="68"/>
      <c r="L28" s="68"/>
      <c r="M28" s="68"/>
      <c r="N28" s="68"/>
      <c r="O28" s="68"/>
      <c r="P28" s="68"/>
      <c r="Q28" s="68"/>
      <c r="R28" s="68"/>
      <c r="S28" s="34"/>
      <c r="T28" s="34"/>
    </row>
    <row r="29" spans="1:20" x14ac:dyDescent="0.2">
      <c r="A29" s="53"/>
      <c r="B29" s="67"/>
      <c r="C29" s="67"/>
      <c r="D29" s="67"/>
      <c r="E29" s="67"/>
      <c r="F29" s="67"/>
      <c r="G29" s="67"/>
      <c r="H29" s="67"/>
      <c r="I29" s="67"/>
      <c r="J29" s="67"/>
      <c r="K29" s="67"/>
      <c r="L29" s="67"/>
      <c r="M29" s="67"/>
      <c r="N29" s="67"/>
      <c r="O29" s="67"/>
      <c r="P29" s="67"/>
      <c r="Q29" s="67"/>
      <c r="R29" s="67"/>
    </row>
    <row r="30" spans="1:20" hidden="1" x14ac:dyDescent="0.2">
      <c r="A30" s="53"/>
      <c r="B30" s="67"/>
      <c r="C30" s="67"/>
      <c r="D30" s="67"/>
      <c r="E30" s="67"/>
      <c r="F30" s="67"/>
      <c r="G30" s="67"/>
      <c r="H30" s="67"/>
      <c r="I30" s="67"/>
      <c r="J30" s="67"/>
      <c r="K30" s="67"/>
      <c r="L30" s="67"/>
      <c r="M30" s="67"/>
      <c r="N30" s="67"/>
      <c r="O30" s="67"/>
      <c r="P30" s="67"/>
      <c r="Q30" s="67"/>
      <c r="R30" s="67"/>
    </row>
    <row r="31" spans="1:20" hidden="1" x14ac:dyDescent="0.2">
      <c r="A31" s="53"/>
      <c r="B31" s="67"/>
      <c r="C31" s="67"/>
      <c r="D31" s="67"/>
      <c r="E31" s="67"/>
      <c r="F31" s="67"/>
      <c r="G31" s="67"/>
      <c r="H31" s="67"/>
      <c r="I31" s="67"/>
      <c r="J31" s="67"/>
      <c r="K31" s="67"/>
      <c r="L31" s="67"/>
      <c r="M31" s="67"/>
      <c r="N31" s="67"/>
      <c r="O31" s="67"/>
      <c r="P31" s="67"/>
      <c r="Q31" s="67"/>
      <c r="R31" s="67"/>
    </row>
    <row r="32" spans="1:20" hidden="1" x14ac:dyDescent="0.2">
      <c r="A32" s="53"/>
      <c r="B32" s="67"/>
      <c r="C32" s="67"/>
      <c r="D32" s="67"/>
      <c r="E32" s="67"/>
      <c r="F32" s="67"/>
      <c r="G32" s="67"/>
      <c r="H32" s="67"/>
      <c r="I32" s="67"/>
      <c r="J32" s="67"/>
      <c r="K32" s="67"/>
      <c r="L32" s="67"/>
      <c r="M32" s="67"/>
      <c r="N32" s="67"/>
      <c r="O32" s="67"/>
      <c r="P32" s="67"/>
      <c r="Q32" s="67"/>
      <c r="R32" s="67"/>
    </row>
    <row r="33" spans="1:18" hidden="1" x14ac:dyDescent="0.2">
      <c r="A33" s="53"/>
      <c r="B33" s="67"/>
      <c r="C33" s="67"/>
      <c r="D33" s="67"/>
      <c r="E33" s="67"/>
      <c r="F33" s="67"/>
      <c r="G33" s="67"/>
      <c r="H33" s="67"/>
      <c r="I33" s="67"/>
      <c r="J33" s="67"/>
      <c r="K33" s="67"/>
      <c r="L33" s="67"/>
      <c r="M33" s="67"/>
      <c r="N33" s="67"/>
      <c r="O33" s="67"/>
      <c r="P33" s="67"/>
      <c r="Q33" s="67"/>
      <c r="R33" s="67"/>
    </row>
    <row r="34" spans="1:18" hidden="1" x14ac:dyDescent="0.2">
      <c r="A34" s="53"/>
      <c r="B34" s="67"/>
      <c r="C34" s="67"/>
      <c r="D34" s="67"/>
      <c r="E34" s="67"/>
      <c r="F34" s="67"/>
      <c r="G34" s="67"/>
      <c r="H34" s="67"/>
      <c r="I34" s="67"/>
      <c r="J34" s="67"/>
      <c r="K34" s="67"/>
      <c r="L34" s="67"/>
      <c r="M34" s="67"/>
      <c r="N34" s="67"/>
      <c r="O34" s="67"/>
      <c r="P34" s="67"/>
      <c r="Q34" s="67"/>
      <c r="R34" s="67"/>
    </row>
    <row r="35" spans="1:18" hidden="1" x14ac:dyDescent="0.2">
      <c r="A35" s="53"/>
      <c r="B35" s="67"/>
      <c r="C35" s="67"/>
      <c r="D35" s="67"/>
      <c r="E35" s="67"/>
      <c r="F35" s="67"/>
      <c r="G35" s="67"/>
      <c r="H35" s="67"/>
      <c r="I35" s="67"/>
      <c r="J35" s="67"/>
      <c r="K35" s="67"/>
      <c r="L35" s="67"/>
      <c r="M35" s="67"/>
      <c r="N35" s="67"/>
      <c r="O35" s="67"/>
      <c r="P35" s="67"/>
      <c r="Q35" s="67"/>
      <c r="R35" s="67"/>
    </row>
    <row r="36" spans="1:18" x14ac:dyDescent="0.2">
      <c r="A36" s="53"/>
      <c r="B36" s="67"/>
      <c r="C36" s="67"/>
      <c r="D36" s="67"/>
      <c r="E36" s="67"/>
      <c r="F36" s="67"/>
      <c r="G36" s="67"/>
      <c r="H36" s="67"/>
      <c r="I36" s="67"/>
      <c r="J36" s="67"/>
      <c r="K36" s="67"/>
      <c r="L36" s="67"/>
      <c r="M36" s="67"/>
      <c r="N36" s="67"/>
      <c r="O36" s="67"/>
      <c r="P36" s="67"/>
      <c r="Q36" s="67"/>
      <c r="R36" s="67"/>
    </row>
    <row r="37" spans="1:18" hidden="1" x14ac:dyDescent="0.2"/>
    <row r="38" spans="1:18" hidden="1" x14ac:dyDescent="0.2"/>
    <row r="39" spans="1:18" hidden="1" x14ac:dyDescent="0.2"/>
    <row r="40" spans="1:18" hidden="1" x14ac:dyDescent="0.2"/>
    <row r="41" spans="1:18" hidden="1" x14ac:dyDescent="0.2"/>
    <row r="42" spans="1:18" hidden="1" x14ac:dyDescent="0.2"/>
  </sheetData>
  <sheetProtection sheet="1" objects="1" scenarios="1" selectLockedCells="1" selectUnlockedCells="1"/>
  <mergeCells count="1">
    <mergeCell ref="B2:F3"/>
  </mergeCells>
  <pageMargins left="0.7" right="0.7" top="0.75" bottom="0.75" header="0.3" footer="0.3"/>
  <pageSetup paperSize="9" orientation="portrait" r:id="rId1"/>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autoPageBreaks="0"/>
  </sheetPr>
  <dimension ref="A1:P61"/>
  <sheetViews>
    <sheetView workbookViewId="0"/>
  </sheetViews>
  <sheetFormatPr defaultColWidth="0" defaultRowHeight="12.75" zeroHeight="1" x14ac:dyDescent="0.2"/>
  <cols>
    <col min="1" max="1" width="3.5" customWidth="1"/>
    <col min="2" max="2" width="39.125" customWidth="1"/>
    <col min="3" max="3" width="16.5" customWidth="1"/>
    <col min="4" max="15" width="12.125" customWidth="1"/>
    <col min="16" max="16" width="9" customWidth="1"/>
    <col min="17" max="16384" width="9" hidden="1"/>
  </cols>
  <sheetData>
    <row r="1" spans="1:16" x14ac:dyDescent="0.2">
      <c r="A1" s="53"/>
      <c r="B1" s="53"/>
      <c r="C1" s="53"/>
      <c r="D1" s="53"/>
      <c r="E1" s="53"/>
      <c r="F1" s="53"/>
      <c r="G1" s="53"/>
      <c r="H1" s="53"/>
      <c r="I1" s="53"/>
      <c r="J1" s="53"/>
      <c r="K1" s="53"/>
      <c r="L1" s="53"/>
      <c r="M1" s="53"/>
      <c r="N1" s="53"/>
      <c r="O1" s="53"/>
      <c r="P1" s="53"/>
    </row>
    <row r="2" spans="1:16" ht="12.75" customHeight="1" x14ac:dyDescent="0.2">
      <c r="A2" s="53"/>
      <c r="B2" s="82" t="s">
        <v>99</v>
      </c>
      <c r="C2" s="82"/>
      <c r="D2" s="82"/>
      <c r="E2" s="82"/>
      <c r="F2" s="82"/>
      <c r="G2" s="82"/>
      <c r="H2" s="82"/>
      <c r="I2" s="64"/>
      <c r="J2" s="64"/>
      <c r="K2" s="64"/>
      <c r="L2" s="64"/>
      <c r="M2" s="64"/>
      <c r="N2" s="64"/>
      <c r="O2" s="64"/>
      <c r="P2" s="64"/>
    </row>
    <row r="3" spans="1:16" ht="64.5" customHeight="1" x14ac:dyDescent="0.2">
      <c r="A3" s="53"/>
      <c r="B3" s="82"/>
      <c r="C3" s="82"/>
      <c r="D3" s="82"/>
      <c r="E3" s="82"/>
      <c r="F3" s="82"/>
      <c r="G3" s="82"/>
      <c r="H3" s="82"/>
      <c r="I3" s="64"/>
      <c r="J3" s="64"/>
      <c r="K3" s="64"/>
      <c r="L3" s="64"/>
      <c r="M3" s="64"/>
      <c r="N3" s="64"/>
      <c r="O3" s="64"/>
      <c r="P3" s="64"/>
    </row>
    <row r="4" spans="1:16" x14ac:dyDescent="0.2">
      <c r="A4" s="53"/>
      <c r="B4" s="53"/>
      <c r="C4" s="53"/>
      <c r="D4" s="53"/>
      <c r="E4" s="53"/>
      <c r="F4" s="53"/>
      <c r="G4" s="53"/>
      <c r="H4" s="53"/>
      <c r="I4" s="53"/>
      <c r="J4" s="53"/>
      <c r="K4" s="53"/>
      <c r="L4" s="53"/>
      <c r="M4" s="53"/>
      <c r="N4" s="53"/>
      <c r="O4" s="53"/>
      <c r="P4" s="53"/>
    </row>
    <row r="5" spans="1:16" s="24" customFormat="1" x14ac:dyDescent="0.2">
      <c r="A5" s="23" t="s">
        <v>87</v>
      </c>
      <c r="C5" s="23"/>
    </row>
    <row r="6" spans="1:16" x14ac:dyDescent="0.2">
      <c r="B6" s="45"/>
      <c r="C6" s="45"/>
      <c r="D6" s="45"/>
      <c r="E6" s="45"/>
      <c r="F6" s="45"/>
      <c r="G6" s="45"/>
    </row>
    <row r="7" spans="1:16" x14ac:dyDescent="0.2">
      <c r="B7" s="19" t="s">
        <v>40</v>
      </c>
      <c r="C7" s="19" t="s">
        <v>33</v>
      </c>
      <c r="D7" s="19" t="s">
        <v>0</v>
      </c>
      <c r="E7" s="19" t="s">
        <v>1</v>
      </c>
      <c r="F7" s="19" t="s">
        <v>2</v>
      </c>
      <c r="G7" s="19" t="s">
        <v>3</v>
      </c>
      <c r="H7" s="19" t="s">
        <v>4</v>
      </c>
      <c r="I7" s="19" t="s">
        <v>5</v>
      </c>
      <c r="J7" s="19" t="s">
        <v>6</v>
      </c>
      <c r="K7" s="19" t="s">
        <v>7</v>
      </c>
      <c r="L7" s="19" t="s">
        <v>8</v>
      </c>
      <c r="M7" s="19" t="s">
        <v>9</v>
      </c>
      <c r="N7" s="19" t="s">
        <v>10</v>
      </c>
      <c r="O7" s="19" t="s">
        <v>11</v>
      </c>
    </row>
    <row r="8" spans="1:16" ht="15" x14ac:dyDescent="0.2">
      <c r="B8" s="13" t="s">
        <v>91</v>
      </c>
      <c r="C8" s="13" t="s">
        <v>34</v>
      </c>
      <c r="D8" s="20">
        <f>MAX(Calculations!R71:R82)</f>
        <v>0</v>
      </c>
      <c r="E8" s="20">
        <f>MAX(Calculations!S71:S82)</f>
        <v>1.2258891816957385E-2</v>
      </c>
      <c r="F8" s="20">
        <f>MAX(Calculations!T71:T82)</f>
        <v>3.6082429728356243E-2</v>
      </c>
      <c r="G8" s="20">
        <f>MAX(Calculations!U71:U82)</f>
        <v>6.6609052855753498E-2</v>
      </c>
      <c r="H8" s="20">
        <f>MAX(Calculations!V71:V82)</f>
        <v>9.681883911709023E-2</v>
      </c>
      <c r="I8" s="20">
        <f>MAX(Calculations!W71:W82)</f>
        <v>0.12154450942591191</v>
      </c>
      <c r="J8" s="20">
        <f>MAX(Calculations!X71:X82)</f>
        <v>0.13447817667469769</v>
      </c>
      <c r="K8" s="20">
        <f>MAX(Calculations!Y71:Y82)</f>
        <v>0.12497476593800452</v>
      </c>
      <c r="L8" s="20">
        <f>MAX(Calculations!Z71:Z82)</f>
        <v>9.6296338667908807E-2</v>
      </c>
      <c r="M8" s="20">
        <f>MAX(Calculations!AA71:AA82)</f>
        <v>5.8298826651570393E-2</v>
      </c>
      <c r="N8" s="20">
        <f>MAX(Calculations!AB71:AB82)</f>
        <v>2.939547249966705E-2</v>
      </c>
      <c r="O8" s="20">
        <f>MAX(Calculations!AC71:AC82)</f>
        <v>8.2669593307397177E-3</v>
      </c>
    </row>
    <row r="9" spans="1:16" ht="15" x14ac:dyDescent="0.2">
      <c r="B9" s="13" t="s">
        <v>92</v>
      </c>
      <c r="C9" s="13" t="s">
        <v>34</v>
      </c>
      <c r="D9" s="20">
        <f>Calculations!R103</f>
        <v>0</v>
      </c>
      <c r="E9" s="20">
        <f>Calculations!S103</f>
        <v>1.3635094377704919E-3</v>
      </c>
      <c r="F9" s="20">
        <f>Calculations!T103</f>
        <v>7.9422098727315905E-3</v>
      </c>
      <c r="G9" s="20">
        <f>Calculations!U103</f>
        <v>2.1442711088001911E-2</v>
      </c>
      <c r="H9" s="20">
        <f>Calculations!V103</f>
        <v>3.9023296604684676E-2</v>
      </c>
      <c r="I9" s="20">
        <f>Calculations!W103</f>
        <v>5.7268578884183671E-2</v>
      </c>
      <c r="J9" s="20">
        <f>Calculations!X103</f>
        <v>6.884748722514554E-2</v>
      </c>
      <c r="K9" s="20">
        <f>Calculations!Y103</f>
        <v>6.0141204246237714E-2</v>
      </c>
      <c r="L9" s="20">
        <f>Calculations!Z103</f>
        <v>3.8688607377028811E-2</v>
      </c>
      <c r="M9" s="20">
        <f>Calculations!AA103</f>
        <v>1.7312478266340532E-2</v>
      </c>
      <c r="N9" s="20">
        <f>Calculations!AB103</f>
        <v>5.6474932568103082E-3</v>
      </c>
      <c r="O9" s="20">
        <f>Calculations!AC103</f>
        <v>6.7185558352191304E-4</v>
      </c>
    </row>
    <row r="10" spans="1:16" x14ac:dyDescent="0.2">
      <c r="B10" s="43"/>
      <c r="C10" s="43"/>
      <c r="D10" s="44"/>
      <c r="E10" s="44"/>
      <c r="F10" s="44"/>
      <c r="G10" s="44"/>
      <c r="H10" s="44"/>
      <c r="I10" s="44"/>
      <c r="J10" s="44"/>
      <c r="K10" s="44"/>
      <c r="L10" s="44"/>
      <c r="M10" s="44"/>
      <c r="N10" s="44"/>
      <c r="O10" s="44"/>
    </row>
    <row r="11" spans="1:16" s="48" customFormat="1" x14ac:dyDescent="0.2">
      <c r="A11" s="49" t="s">
        <v>97</v>
      </c>
      <c r="C11" s="46"/>
      <c r="D11" s="47"/>
      <c r="E11" s="47"/>
      <c r="F11" s="47"/>
      <c r="G11" s="47"/>
      <c r="H11" s="47"/>
      <c r="I11" s="47"/>
      <c r="J11" s="47"/>
      <c r="K11" s="47"/>
      <c r="L11" s="47"/>
      <c r="M11" s="47"/>
      <c r="N11" s="47"/>
      <c r="O11" s="47"/>
    </row>
    <row r="12" spans="1:16" x14ac:dyDescent="0.2">
      <c r="B12" s="43"/>
      <c r="C12" s="43"/>
      <c r="D12" s="44"/>
      <c r="E12" s="44"/>
      <c r="F12" s="44"/>
      <c r="G12" s="44"/>
      <c r="H12" s="44"/>
      <c r="I12" s="44"/>
      <c r="J12" s="44"/>
      <c r="K12" s="44"/>
      <c r="L12" s="44"/>
      <c r="M12" s="44"/>
      <c r="N12" s="44"/>
      <c r="O12" s="44"/>
    </row>
    <row r="13" spans="1:16" x14ac:dyDescent="0.2">
      <c r="B13" s="50" t="s">
        <v>93</v>
      </c>
      <c r="C13" s="51">
        <v>1000</v>
      </c>
    </row>
    <row r="14" spans="1:16" x14ac:dyDescent="0.2"/>
    <row r="15" spans="1:16" x14ac:dyDescent="0.2">
      <c r="C15" s="19" t="s">
        <v>33</v>
      </c>
      <c r="D15" s="19" t="s">
        <v>0</v>
      </c>
      <c r="E15" s="19" t="s">
        <v>1</v>
      </c>
      <c r="F15" s="19" t="s">
        <v>2</v>
      </c>
      <c r="G15" s="19" t="s">
        <v>3</v>
      </c>
      <c r="H15" s="19" t="s">
        <v>4</v>
      </c>
      <c r="I15" s="19" t="s">
        <v>5</v>
      </c>
      <c r="J15" s="19" t="s">
        <v>6</v>
      </c>
      <c r="K15" s="19" t="s">
        <v>7</v>
      </c>
      <c r="L15" s="19" t="s">
        <v>8</v>
      </c>
      <c r="M15" s="19" t="s">
        <v>9</v>
      </c>
      <c r="N15" s="19" t="s">
        <v>10</v>
      </c>
      <c r="O15" s="19" t="s">
        <v>11</v>
      </c>
    </row>
    <row r="16" spans="1:16" x14ac:dyDescent="0.2">
      <c r="B16" s="13" t="s">
        <v>94</v>
      </c>
      <c r="C16" s="13" t="s">
        <v>34</v>
      </c>
      <c r="D16" s="52">
        <f>D8*$C$13</f>
        <v>0</v>
      </c>
      <c r="E16" s="52">
        <f t="shared" ref="E16:O16" si="0">E8*$C$13</f>
        <v>12.258891816957384</v>
      </c>
      <c r="F16" s="52">
        <f t="shared" si="0"/>
        <v>36.082429728356246</v>
      </c>
      <c r="G16" s="52">
        <f t="shared" si="0"/>
        <v>66.609052855753504</v>
      </c>
      <c r="H16" s="52">
        <f t="shared" si="0"/>
        <v>96.818839117090235</v>
      </c>
      <c r="I16" s="52">
        <f t="shared" si="0"/>
        <v>121.54450942591191</v>
      </c>
      <c r="J16" s="52">
        <f t="shared" si="0"/>
        <v>134.47817667469769</v>
      </c>
      <c r="K16" s="52">
        <f t="shared" si="0"/>
        <v>124.97476593800452</v>
      </c>
      <c r="L16" s="52">
        <f t="shared" si="0"/>
        <v>96.296338667908813</v>
      </c>
      <c r="M16" s="52">
        <f t="shared" si="0"/>
        <v>58.298826651570394</v>
      </c>
      <c r="N16" s="52">
        <f t="shared" si="0"/>
        <v>29.395472499667051</v>
      </c>
      <c r="O16" s="52">
        <f t="shared" si="0"/>
        <v>8.2669593307397182</v>
      </c>
    </row>
    <row r="17" spans="1:16" x14ac:dyDescent="0.2">
      <c r="B17" s="43"/>
      <c r="C17" s="43"/>
      <c r="D17" s="44"/>
      <c r="E17" s="44"/>
      <c r="F17" s="44"/>
      <c r="G17" s="44"/>
      <c r="H17" s="44"/>
      <c r="I17" s="44"/>
      <c r="J17" s="44"/>
      <c r="K17" s="44"/>
      <c r="L17" s="44"/>
      <c r="M17" s="44"/>
      <c r="N17" s="44"/>
      <c r="O17" s="44"/>
    </row>
    <row r="18" spans="1:16" x14ac:dyDescent="0.2">
      <c r="B18" s="43"/>
      <c r="C18" s="43"/>
      <c r="D18" s="44"/>
      <c r="E18" s="44"/>
      <c r="F18" s="44"/>
      <c r="G18" s="44"/>
      <c r="H18" s="44"/>
      <c r="I18" s="44"/>
      <c r="J18" s="44"/>
      <c r="K18" s="44"/>
      <c r="L18" s="44"/>
      <c r="M18" s="44"/>
      <c r="N18" s="44"/>
      <c r="O18" s="44"/>
    </row>
    <row r="19" spans="1:16" x14ac:dyDescent="0.2"/>
    <row r="20" spans="1:16" s="3" customFormat="1" x14ac:dyDescent="0.2">
      <c r="A20" s="5" t="s">
        <v>72</v>
      </c>
    </row>
    <row r="21" spans="1:16" x14ac:dyDescent="0.2">
      <c r="A21" s="53"/>
      <c r="B21" s="53"/>
      <c r="C21" s="53"/>
      <c r="D21" s="53"/>
      <c r="E21" s="53"/>
      <c r="F21" s="53"/>
      <c r="G21" s="53"/>
      <c r="H21" s="53"/>
      <c r="I21" s="53"/>
      <c r="J21" s="53"/>
      <c r="K21" s="53"/>
      <c r="L21" s="53"/>
      <c r="M21" s="53"/>
      <c r="N21" s="53"/>
      <c r="O21" s="53"/>
      <c r="P21" s="53"/>
    </row>
    <row r="22" spans="1:16" x14ac:dyDescent="0.2">
      <c r="A22" s="53"/>
      <c r="B22" s="65">
        <v>1</v>
      </c>
      <c r="C22" s="65" t="s">
        <v>80</v>
      </c>
      <c r="D22" s="53"/>
      <c r="E22" s="53"/>
      <c r="F22" s="53"/>
      <c r="G22" s="53"/>
      <c r="H22" s="53"/>
      <c r="I22" s="53"/>
      <c r="J22" s="53"/>
      <c r="K22" s="53"/>
      <c r="L22" s="53"/>
      <c r="M22" s="53"/>
      <c r="N22" s="53"/>
      <c r="O22" s="53"/>
      <c r="P22" s="53"/>
    </row>
    <row r="23" spans="1:16" x14ac:dyDescent="0.2">
      <c r="A23" s="53"/>
      <c r="B23" s="65">
        <v>2</v>
      </c>
      <c r="C23" s="65" t="s">
        <v>78</v>
      </c>
      <c r="D23" s="53"/>
      <c r="E23" s="53"/>
      <c r="F23" s="53"/>
      <c r="G23" s="53"/>
      <c r="H23" s="53"/>
      <c r="I23" s="53"/>
      <c r="J23" s="53"/>
      <c r="K23" s="53"/>
      <c r="L23" s="53"/>
      <c r="M23" s="53"/>
      <c r="N23" s="53"/>
      <c r="O23" s="53"/>
      <c r="P23" s="53"/>
    </row>
    <row r="24" spans="1:16" ht="24" customHeight="1" x14ac:dyDescent="0.2">
      <c r="A24" s="53"/>
      <c r="B24" s="66">
        <v>3</v>
      </c>
      <c r="C24" s="83" t="s">
        <v>84</v>
      </c>
      <c r="D24" s="83"/>
      <c r="E24" s="83"/>
      <c r="F24" s="83"/>
      <c r="G24" s="83"/>
      <c r="H24" s="83"/>
      <c r="I24" s="83"/>
      <c r="J24" s="83"/>
      <c r="K24" s="83"/>
      <c r="L24" s="83"/>
      <c r="M24" s="83"/>
      <c r="N24" s="83"/>
      <c r="P24" s="53"/>
    </row>
    <row r="25" spans="1:16" x14ac:dyDescent="0.2">
      <c r="A25" s="53"/>
      <c r="B25" s="53"/>
      <c r="C25" s="53"/>
      <c r="D25" s="53"/>
      <c r="E25" s="53"/>
      <c r="F25" s="53"/>
      <c r="G25" s="53"/>
      <c r="H25" s="53"/>
      <c r="I25" s="53"/>
      <c r="J25" s="53"/>
      <c r="K25" s="53"/>
      <c r="L25" s="53"/>
      <c r="M25" s="53"/>
      <c r="N25" s="53"/>
      <c r="O25" s="53"/>
      <c r="P25" s="53"/>
    </row>
    <row r="26" spans="1:16" hidden="1" x14ac:dyDescent="0.2"/>
    <row r="27" spans="1:16" hidden="1" x14ac:dyDescent="0.2"/>
    <row r="28" spans="1:16" hidden="1" x14ac:dyDescent="0.2"/>
    <row r="29" spans="1:16" hidden="1" x14ac:dyDescent="0.2"/>
    <row r="30" spans="1:16" hidden="1" x14ac:dyDescent="0.2"/>
    <row r="31" spans="1:16" hidden="1" x14ac:dyDescent="0.2"/>
    <row r="32" spans="1: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sheetData>
  <sheetProtection sheet="1" objects="1" scenarios="1" selectLockedCells="1" selectUnlockedCells="1"/>
  <mergeCells count="2">
    <mergeCell ref="B2:H3"/>
    <mergeCell ref="C24:N24"/>
  </mergeCells>
  <pageMargins left="0.7" right="0.7" top="0.75" bottom="0.75" header="0.3" footer="0.3"/>
  <pageSetup paperSize="9" orientation="portrait" r:id="rId1"/>
  <header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298fc-6a88-4548-b7d9-3b164918c4a3"/>
    <DocumentType xmlns="fcaad039-d8a0-46b1-8405-a08b78361a60">Policy Development and Analysis</DocumentType>
    <Work_x0020_Stream xmlns="fcaad039-d8a0-46b1-8405-a08b78361a60">Credit Balances Policy</Work_x0020_Stream>
    <p34c1fd1b4f84231baa937863a718faf xmlns="fcaad039-d8a0-46b1-8405-a08b78361a60">
      <Terms xmlns="http://schemas.microsoft.com/office/infopath/2007/PartnerControls"/>
    </p34c1fd1b4f84231baa937863a718fa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ewLics_Phase2" ma:contentTypeID="0x010100B42F82D8E10C8047814F305DA718731200FC8F465BF8BB854FB8684E83A5DBABD5" ma:contentTypeVersion="4" ma:contentTypeDescription="" ma:contentTypeScope="" ma:versionID="2a84144ff39edb9cbbd74afd96506092">
  <xsd:schema xmlns:xsd="http://www.w3.org/2001/XMLSchema" xmlns:xs="http://www.w3.org/2001/XMLSchema" xmlns:p="http://schemas.microsoft.com/office/2006/metadata/properties" xmlns:ns2="fcaad039-d8a0-46b1-8405-a08b78361a60" xmlns:ns3="631298fc-6a88-4548-b7d9-3b164918c4a3" targetNamespace="http://schemas.microsoft.com/office/2006/metadata/properties" ma:root="true" ma:fieldsID="b1f4b1d80c1e2e787dd56616b3b07fd5" ns2:_="" ns3:_="">
    <xsd:import namespace="fcaad039-d8a0-46b1-8405-a08b78361a60"/>
    <xsd:import namespace="631298fc-6a88-4548-b7d9-3b164918c4a3"/>
    <xsd:element name="properties">
      <xsd:complexType>
        <xsd:sequence>
          <xsd:element name="documentManagement">
            <xsd:complexType>
              <xsd:all>
                <xsd:element ref="ns2:Work_x0020_Stream" minOccurs="0"/>
                <xsd:element ref="ns2:DocumentType" minOccurs="0"/>
                <xsd:element ref="ns2:p34c1fd1b4f84231baa937863a718faf"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aad039-d8a0-46b1-8405-a08b78361a60" elementFormDefault="qualified">
    <xsd:import namespace="http://schemas.microsoft.com/office/2006/documentManagement/types"/>
    <xsd:import namespace="http://schemas.microsoft.com/office/infopath/2007/PartnerControls"/>
    <xsd:element name="Work_x0020_Stream" ma:index="8" nillable="true" ma:displayName="Work Stream" ma:default="Governance" ma:format="Dropdown" ma:internalName="Work_x0020_Stream">
      <xsd:simpleType>
        <xsd:restriction base="dms:Choice">
          <xsd:enumeration value="Governance"/>
          <xsd:enumeration value="Credit Balances Policy"/>
          <xsd:enumeration value="Government Schemes Policy"/>
          <xsd:enumeration value="Protection Mechanisms"/>
          <xsd:enumeration value="Non-domestic"/>
          <xsd:enumeration value="Impact Assessment"/>
        </xsd:restriction>
      </xsd:simpleType>
    </xsd:element>
    <xsd:element name="DocumentType" ma:index="9" nillable="true" ma:displayName="DocumentType" ma:default="Project Management" ma:format="Dropdown" ma:internalName="DocumentType">
      <xsd:simpleType>
        <xsd:restriction base="dms:Choice">
          <xsd:enumeration value="Project Management"/>
          <xsd:enumeration value="Internal Briefings and GEMA Papers"/>
          <xsd:enumeration value="Stakeholder Contact"/>
          <xsd:enumeration value="Publications"/>
          <xsd:enumeration value="Policy Development and Analysis"/>
          <xsd:enumeration value="Policy Evidence"/>
        </xsd:restriction>
      </xsd:simpleType>
    </xsd:element>
    <xsd:element name="p34c1fd1b4f84231baa937863a718faf" ma:index="10" nillable="true" ma:taxonomy="true" ma:internalName="p34c1fd1b4f84231baa937863a718faf" ma:taxonomyFieldName="Folksonomy_LICS" ma:displayName="Folksonomy_LICS" ma:default="" ma:fieldId="{934c1fd1-b4f8-4231-baa9-37863a718faf}" ma:sspId="ca9306fc-8436-45f0-b931-e34f519be3a3" ma:termSetId="b91d863c-98f9-4233-8b63-05ec979ae587"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ecd9ea20-b2f4-4e9b-932c-7e5e02f7c5fd}" ma:internalName="TaxCatchAll" ma:showField="CatchAllData" ma:web="fcaad039-d8a0-46b1-8405-a08b78361a6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ecd9ea20-b2f4-4e9b-932c-7e5e02f7c5fd}" ma:internalName="TaxCatchAllLabel" ma:readOnly="true" ma:showField="CatchAllDataLabel" ma:web="fcaad039-d8a0-46b1-8405-a08b78361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DC1A8BD0-FAA6-4861-A58B-FABE39922A8E}">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631298fc-6a88-4548-b7d9-3b164918c4a3"/>
    <ds:schemaRef ds:uri="fcaad039-d8a0-46b1-8405-a08b78361a60"/>
    <ds:schemaRef ds:uri="http://www.w3.org/XML/1998/namespace"/>
  </ds:schemaRefs>
</ds:datastoreItem>
</file>

<file path=customXml/itemProps2.xml><?xml version="1.0" encoding="utf-8"?>
<ds:datastoreItem xmlns:ds="http://schemas.openxmlformats.org/officeDocument/2006/customXml" ds:itemID="{BD076286-F756-44FB-8C40-8B5C6F2BD62A}">
  <ds:schemaRefs>
    <ds:schemaRef ds:uri="http://schemas.microsoft.com/sharepoint/v3/contenttype/forms"/>
  </ds:schemaRefs>
</ds:datastoreItem>
</file>

<file path=customXml/itemProps3.xml><?xml version="1.0" encoding="utf-8"?>
<ds:datastoreItem xmlns:ds="http://schemas.openxmlformats.org/officeDocument/2006/customXml" ds:itemID="{C9F21BAD-D704-4286-A9DC-4BBE41B14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aad039-d8a0-46b1-8405-a08b78361a60"/>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0A6617E-E02C-4345-BCC1-565CACB85E7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Cover</vt:lpstr>
      <vt:lpstr>Version Control</vt:lpstr>
      <vt:lpstr>Inputs</vt:lpstr>
      <vt:lpstr>Calculations</vt:lpstr>
      <vt:lpstr>OUTPUTS &gt;&gt;&gt;</vt:lpstr>
      <vt:lpstr>Annual Thresholds</vt:lpstr>
      <vt:lpstr>Monthly Thresholds</vt:lpstr>
      <vt:lpstr>paymemts</vt:lpstr>
      <vt:lpstr>revenue</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Threshold Model v1 (Final)</dc:title>
  <dc:creator>Cameron Bailey</dc:creator>
  <cp:lastModifiedBy>Cameron Bailey</cp:lastModifiedBy>
  <dcterms:created xsi:type="dcterms:W3CDTF">2020-12-08T16:33:13Z</dcterms:created>
  <dcterms:modified xsi:type="dcterms:W3CDTF">2021-03-15T10:40:06Z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7fb255b4-98ee-40f0-ad6a-8c7794831bc3</vt:lpwstr>
  </property>
  <property fmtid="{D5CDD505-2E9C-101B-9397-08002B2CF9AE}" pid="3" name="bjSaver">
    <vt:lpwstr>IX/07INQYixwhWe02oLEsJa0quQqhEZq</vt:lpwstr>
  </property>
  <property fmtid="{D5CDD505-2E9C-101B-9397-08002B2CF9AE}" pid="4" name="bjClsUserRVM">
    <vt:lpwstr>[]</vt:lpwstr>
  </property>
  <property fmtid="{D5CDD505-2E9C-101B-9397-08002B2CF9AE}" pid="5" name="ContentTypeId">
    <vt:lpwstr>0x010100B42F82D8E10C8047814F305DA718731200FC8F465BF8BB854FB8684E83A5DBABD5</vt:lpwstr>
  </property>
  <property fmtid="{D5CDD505-2E9C-101B-9397-08002B2CF9AE}" pid="6" name="Order">
    <vt:r8>6200</vt:r8>
  </property>
  <property fmtid="{D5CDD505-2E9C-101B-9397-08002B2CF9AE}" pid="7" name="Folksonomy_LICS">
    <vt:lpwstr/>
  </property>
  <property fmtid="{D5CDD505-2E9C-101B-9397-08002B2CF9AE}" pid="8"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9" name="bjDocumentLabelXML-0">
    <vt:lpwstr>ames.com/2008/01/sie/internal/label"&gt;&lt;element uid="id_classification_nonbusiness" value="" /&gt;&lt;/sisl&gt;</vt:lpwstr>
  </property>
  <property fmtid="{D5CDD505-2E9C-101B-9397-08002B2CF9AE}" pid="10" name="bjDocumentSecurityLabel">
    <vt:lpwstr>OFFICIAL</vt:lpwstr>
  </property>
</Properties>
</file>