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J:\Networks\RIIO-GD2\Model development\FD Model Publication\FD MODEL FILES FOR PUBLICATION\3. FD Publication_Published on website\"/>
    </mc:Choice>
  </mc:AlternateContent>
  <xr:revisionPtr revIDLastSave="0" documentId="13_ncr:1_{45B8384D-5D3C-4850-86FC-B5FE33B4F0C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ver" sheetId="1" r:id="rId1"/>
    <sheet name="Lists" sheetId="13" r:id="rId2"/>
    <sheet name="Global" sheetId="19" r:id="rId3"/>
    <sheet name="Local" sheetId="18" r:id="rId4"/>
    <sheet name="Inp_EoE" sheetId="34" r:id="rId5"/>
    <sheet name="Inp_Lon" sheetId="35" r:id="rId6"/>
    <sheet name="Inp_WM" sheetId="37" r:id="rId7"/>
    <sheet name="Inp_NW" sheetId="36" r:id="rId8"/>
    <sheet name="Inp_Sc" sheetId="38" r:id="rId9"/>
    <sheet name="Inp_So" sheetId="39" r:id="rId10"/>
    <sheet name="Inp_WWU" sheetId="40" r:id="rId11"/>
    <sheet name="Inp_NGN" sheetId="41" r:id="rId12"/>
    <sheet name="Cal_SWSubmitted" sheetId="8" r:id="rId13"/>
    <sheet name="Cal_SWProportions" sheetId="29" r:id="rId14"/>
    <sheet name="Cal_Charges&amp;Penalties" sheetId="30" r:id="rId15"/>
    <sheet name="Cal_Costs_Excl_Charges" sheetId="33" r:id="rId16"/>
    <sheet name="Out_SWCosts" sheetId="27" r:id="rId17"/>
    <sheet name="Out_SWModCosts" sheetId="28" r:id="rId18"/>
  </sheets>
  <externalReferences>
    <externalReference r:id="rId19"/>
    <externalReference r:id="rId20"/>
    <externalReference r:id="rId21"/>
    <externalReference r:id="rId22"/>
    <externalReference r:id="rId23"/>
  </externalReferences>
  <definedNames>
    <definedName name="________hom1" localSheetId="4" hidden="1">{#N/A,#N/A,FALSE,"Assessment";#N/A,#N/A,FALSE,"Staffing";#N/A,#N/A,FALSE,"Hires";#N/A,#N/A,FALSE,"Assumptions"}</definedName>
    <definedName name="________hom1" localSheetId="5" hidden="1">{#N/A,#N/A,FALSE,"Assessment";#N/A,#N/A,FALSE,"Staffing";#N/A,#N/A,FALSE,"Hires";#N/A,#N/A,FALSE,"Assumptions"}</definedName>
    <definedName name="________hom1" localSheetId="11" hidden="1">{#N/A,#N/A,FALSE,"Assessment";#N/A,#N/A,FALSE,"Staffing";#N/A,#N/A,FALSE,"Hires";#N/A,#N/A,FALSE,"Assumptions"}</definedName>
    <definedName name="________hom1" localSheetId="7" hidden="1">{#N/A,#N/A,FALSE,"Assessment";#N/A,#N/A,FALSE,"Staffing";#N/A,#N/A,FALSE,"Hires";#N/A,#N/A,FALSE,"Assumptions"}</definedName>
    <definedName name="________hom1" localSheetId="8" hidden="1">{#N/A,#N/A,FALSE,"Assessment";#N/A,#N/A,FALSE,"Staffing";#N/A,#N/A,FALSE,"Hires";#N/A,#N/A,FALSE,"Assumptions"}</definedName>
    <definedName name="________hom1" localSheetId="9" hidden="1">{#N/A,#N/A,FALSE,"Assessment";#N/A,#N/A,FALSE,"Staffing";#N/A,#N/A,FALSE,"Hires";#N/A,#N/A,FALSE,"Assumptions"}</definedName>
    <definedName name="________hom1" localSheetId="6" hidden="1">{#N/A,#N/A,FALSE,"Assessment";#N/A,#N/A,FALSE,"Staffing";#N/A,#N/A,FALSE,"Hires";#N/A,#N/A,FALSE,"Assumptions"}</definedName>
    <definedName name="________hom1" localSheetId="10" hidden="1">{#N/A,#N/A,FALSE,"Assessment";#N/A,#N/A,FALSE,"Staffing";#N/A,#N/A,FALSE,"Hires";#N/A,#N/A,FALSE,"Assumptions"}</definedName>
    <definedName name="________hom1" hidden="1">{#N/A,#N/A,FALSE,"Assessment";#N/A,#N/A,FALSE,"Staffing";#N/A,#N/A,FALSE,"Hires";#N/A,#N/A,FALSE,"Assumptions"}</definedName>
    <definedName name="________k1" localSheetId="4" hidden="1">{#N/A,#N/A,FALSE,"Assessment";#N/A,#N/A,FALSE,"Staffing";#N/A,#N/A,FALSE,"Hires";#N/A,#N/A,FALSE,"Assumptions"}</definedName>
    <definedName name="________k1" localSheetId="5" hidden="1">{#N/A,#N/A,FALSE,"Assessment";#N/A,#N/A,FALSE,"Staffing";#N/A,#N/A,FALSE,"Hires";#N/A,#N/A,FALSE,"Assumptions"}</definedName>
    <definedName name="________k1" localSheetId="11" hidden="1">{#N/A,#N/A,FALSE,"Assessment";#N/A,#N/A,FALSE,"Staffing";#N/A,#N/A,FALSE,"Hires";#N/A,#N/A,FALSE,"Assumptions"}</definedName>
    <definedName name="________k1" localSheetId="7" hidden="1">{#N/A,#N/A,FALSE,"Assessment";#N/A,#N/A,FALSE,"Staffing";#N/A,#N/A,FALSE,"Hires";#N/A,#N/A,FALSE,"Assumptions"}</definedName>
    <definedName name="________k1" localSheetId="8" hidden="1">{#N/A,#N/A,FALSE,"Assessment";#N/A,#N/A,FALSE,"Staffing";#N/A,#N/A,FALSE,"Hires";#N/A,#N/A,FALSE,"Assumptions"}</definedName>
    <definedName name="________k1" localSheetId="9" hidden="1">{#N/A,#N/A,FALSE,"Assessment";#N/A,#N/A,FALSE,"Staffing";#N/A,#N/A,FALSE,"Hires";#N/A,#N/A,FALSE,"Assumptions"}</definedName>
    <definedName name="________k1" localSheetId="6" hidden="1">{#N/A,#N/A,FALSE,"Assessment";#N/A,#N/A,FALSE,"Staffing";#N/A,#N/A,FALSE,"Hires";#N/A,#N/A,FALSE,"Assumptions"}</definedName>
    <definedName name="________k1" localSheetId="10" hidden="1">{#N/A,#N/A,FALSE,"Assessment";#N/A,#N/A,FALSE,"Staffing";#N/A,#N/A,FALSE,"Hires";#N/A,#N/A,FALSE,"Assumptions"}</definedName>
    <definedName name="________k1" hidden="1">{#N/A,#N/A,FALSE,"Assessment";#N/A,#N/A,FALSE,"Staffing";#N/A,#N/A,FALSE,"Hires";#N/A,#N/A,FALSE,"Assumptions"}</definedName>
    <definedName name="________kk1" localSheetId="4" hidden="1">{#N/A,#N/A,FALSE,"Assessment";#N/A,#N/A,FALSE,"Staffing";#N/A,#N/A,FALSE,"Hires";#N/A,#N/A,FALSE,"Assumptions"}</definedName>
    <definedName name="________kk1" localSheetId="5" hidden="1">{#N/A,#N/A,FALSE,"Assessment";#N/A,#N/A,FALSE,"Staffing";#N/A,#N/A,FALSE,"Hires";#N/A,#N/A,FALSE,"Assumptions"}</definedName>
    <definedName name="________kk1" localSheetId="11" hidden="1">{#N/A,#N/A,FALSE,"Assessment";#N/A,#N/A,FALSE,"Staffing";#N/A,#N/A,FALSE,"Hires";#N/A,#N/A,FALSE,"Assumptions"}</definedName>
    <definedName name="________kk1" localSheetId="7" hidden="1">{#N/A,#N/A,FALSE,"Assessment";#N/A,#N/A,FALSE,"Staffing";#N/A,#N/A,FALSE,"Hires";#N/A,#N/A,FALSE,"Assumptions"}</definedName>
    <definedName name="________kk1" localSheetId="8" hidden="1">{#N/A,#N/A,FALSE,"Assessment";#N/A,#N/A,FALSE,"Staffing";#N/A,#N/A,FALSE,"Hires";#N/A,#N/A,FALSE,"Assumptions"}</definedName>
    <definedName name="________kk1" localSheetId="9" hidden="1">{#N/A,#N/A,FALSE,"Assessment";#N/A,#N/A,FALSE,"Staffing";#N/A,#N/A,FALSE,"Hires";#N/A,#N/A,FALSE,"Assumptions"}</definedName>
    <definedName name="________kk1" localSheetId="6" hidden="1">{#N/A,#N/A,FALSE,"Assessment";#N/A,#N/A,FALSE,"Staffing";#N/A,#N/A,FALSE,"Hires";#N/A,#N/A,FALSE,"Assumptions"}</definedName>
    <definedName name="________kk1" localSheetId="10" hidden="1">{#N/A,#N/A,FALSE,"Assessment";#N/A,#N/A,FALSE,"Staffing";#N/A,#N/A,FALSE,"Hires";#N/A,#N/A,FALSE,"Assumptions"}</definedName>
    <definedName name="________kk1" hidden="1">{#N/A,#N/A,FALSE,"Assessment";#N/A,#N/A,FALSE,"Staffing";#N/A,#N/A,FALSE,"Hires";#N/A,#N/A,FALSE,"Assumptions"}</definedName>
    <definedName name="________KKK1" localSheetId="4" hidden="1">{#N/A,#N/A,FALSE,"Assessment";#N/A,#N/A,FALSE,"Staffing";#N/A,#N/A,FALSE,"Hires";#N/A,#N/A,FALSE,"Assumptions"}</definedName>
    <definedName name="________KKK1" localSheetId="5" hidden="1">{#N/A,#N/A,FALSE,"Assessment";#N/A,#N/A,FALSE,"Staffing";#N/A,#N/A,FALSE,"Hires";#N/A,#N/A,FALSE,"Assumptions"}</definedName>
    <definedName name="________KKK1" localSheetId="11" hidden="1">{#N/A,#N/A,FALSE,"Assessment";#N/A,#N/A,FALSE,"Staffing";#N/A,#N/A,FALSE,"Hires";#N/A,#N/A,FALSE,"Assumptions"}</definedName>
    <definedName name="________KKK1" localSheetId="7" hidden="1">{#N/A,#N/A,FALSE,"Assessment";#N/A,#N/A,FALSE,"Staffing";#N/A,#N/A,FALSE,"Hires";#N/A,#N/A,FALSE,"Assumptions"}</definedName>
    <definedName name="________KKK1" localSheetId="8" hidden="1">{#N/A,#N/A,FALSE,"Assessment";#N/A,#N/A,FALSE,"Staffing";#N/A,#N/A,FALSE,"Hires";#N/A,#N/A,FALSE,"Assumptions"}</definedName>
    <definedName name="________KKK1" localSheetId="9" hidden="1">{#N/A,#N/A,FALSE,"Assessment";#N/A,#N/A,FALSE,"Staffing";#N/A,#N/A,FALSE,"Hires";#N/A,#N/A,FALSE,"Assumptions"}</definedName>
    <definedName name="________KKK1" localSheetId="6" hidden="1">{#N/A,#N/A,FALSE,"Assessment";#N/A,#N/A,FALSE,"Staffing";#N/A,#N/A,FALSE,"Hires";#N/A,#N/A,FALSE,"Assumptions"}</definedName>
    <definedName name="________KKK1" localSheetId="10" hidden="1">{#N/A,#N/A,FALSE,"Assessment";#N/A,#N/A,FALSE,"Staffing";#N/A,#N/A,FALSE,"Hires";#N/A,#N/A,FALSE,"Assumptions"}</definedName>
    <definedName name="________KKK1" hidden="1">{#N/A,#N/A,FALSE,"Assessment";#N/A,#N/A,FALSE,"Staffing";#N/A,#N/A,FALSE,"Hires";#N/A,#N/A,FALSE,"Assumptions"}</definedName>
    <definedName name="________w2" localSheetId="4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localSheetId="5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localSheetId="11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localSheetId="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localSheetId="8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localSheetId="9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localSheetId="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localSheetId="10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4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5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11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8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9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10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9" localSheetId="4" hidden="1">{"holdco",#N/A,FALSE,"Summary Financials";"holdco",#N/A,FALSE,"Summary Financials"}</definedName>
    <definedName name="________wr9" localSheetId="5" hidden="1">{"holdco",#N/A,FALSE,"Summary Financials";"holdco",#N/A,FALSE,"Summary Financials"}</definedName>
    <definedName name="________wr9" localSheetId="11" hidden="1">{"holdco",#N/A,FALSE,"Summary Financials";"holdco",#N/A,FALSE,"Summary Financials"}</definedName>
    <definedName name="________wr9" localSheetId="7" hidden="1">{"holdco",#N/A,FALSE,"Summary Financials";"holdco",#N/A,FALSE,"Summary Financials"}</definedName>
    <definedName name="________wr9" localSheetId="8" hidden="1">{"holdco",#N/A,FALSE,"Summary Financials";"holdco",#N/A,FALSE,"Summary Financials"}</definedName>
    <definedName name="________wr9" localSheetId="9" hidden="1">{"holdco",#N/A,FALSE,"Summary Financials";"holdco",#N/A,FALSE,"Summary Financials"}</definedName>
    <definedName name="________wr9" localSheetId="6" hidden="1">{"holdco",#N/A,FALSE,"Summary Financials";"holdco",#N/A,FALSE,"Summary Financials"}</definedName>
    <definedName name="________wr9" localSheetId="10" hidden="1">{"holdco",#N/A,FALSE,"Summary Financials";"holdco",#N/A,FALSE,"Summary Financials"}</definedName>
    <definedName name="________wr9" hidden="1">{"holdco",#N/A,FALSE,"Summary Financials";"holdco",#N/A,FALSE,"Summary Financials"}</definedName>
    <definedName name="________wrn1" localSheetId="4" hidden="1">{"holdco",#N/A,FALSE,"Summary Financials";"holdco",#N/A,FALSE,"Summary Financials"}</definedName>
    <definedName name="________wrn1" localSheetId="5" hidden="1">{"holdco",#N/A,FALSE,"Summary Financials";"holdco",#N/A,FALSE,"Summary Financials"}</definedName>
    <definedName name="________wrn1" localSheetId="11" hidden="1">{"holdco",#N/A,FALSE,"Summary Financials";"holdco",#N/A,FALSE,"Summary Financials"}</definedName>
    <definedName name="________wrn1" localSheetId="7" hidden="1">{"holdco",#N/A,FALSE,"Summary Financials";"holdco",#N/A,FALSE,"Summary Financials"}</definedName>
    <definedName name="________wrn1" localSheetId="8" hidden="1">{"holdco",#N/A,FALSE,"Summary Financials";"holdco",#N/A,FALSE,"Summary Financials"}</definedName>
    <definedName name="________wrn1" localSheetId="9" hidden="1">{"holdco",#N/A,FALSE,"Summary Financials";"holdco",#N/A,FALSE,"Summary Financials"}</definedName>
    <definedName name="________wrn1" localSheetId="6" hidden="1">{"holdco",#N/A,FALSE,"Summary Financials";"holdco",#N/A,FALSE,"Summary Financials"}</definedName>
    <definedName name="________wrn1" localSheetId="10" hidden="1">{"holdco",#N/A,FALSE,"Summary Financials";"holdco",#N/A,FALSE,"Summary Financials"}</definedName>
    <definedName name="________wrn1" hidden="1">{"holdco",#N/A,FALSE,"Summary Financials";"holdco",#N/A,FALSE,"Summary Financials"}</definedName>
    <definedName name="________wrn2" localSheetId="4" hidden="1">{"holdco",#N/A,FALSE,"Summary Financials";"holdco",#N/A,FALSE,"Summary Financials"}</definedName>
    <definedName name="________wrn2" localSheetId="5" hidden="1">{"holdco",#N/A,FALSE,"Summary Financials";"holdco",#N/A,FALSE,"Summary Financials"}</definedName>
    <definedName name="________wrn2" localSheetId="11" hidden="1">{"holdco",#N/A,FALSE,"Summary Financials";"holdco",#N/A,FALSE,"Summary Financials"}</definedName>
    <definedName name="________wrn2" localSheetId="7" hidden="1">{"holdco",#N/A,FALSE,"Summary Financials";"holdco",#N/A,FALSE,"Summary Financials"}</definedName>
    <definedName name="________wrn2" localSheetId="8" hidden="1">{"holdco",#N/A,FALSE,"Summary Financials";"holdco",#N/A,FALSE,"Summary Financials"}</definedName>
    <definedName name="________wrn2" localSheetId="9" hidden="1">{"holdco",#N/A,FALSE,"Summary Financials";"holdco",#N/A,FALSE,"Summary Financials"}</definedName>
    <definedName name="________wrn2" localSheetId="6" hidden="1">{"holdco",#N/A,FALSE,"Summary Financials";"holdco",#N/A,FALSE,"Summary Financials"}</definedName>
    <definedName name="________wrn2" localSheetId="10" hidden="1">{"holdco",#N/A,FALSE,"Summary Financials";"holdco",#N/A,FALSE,"Summary Financials"}</definedName>
    <definedName name="________wrn2" hidden="1">{"holdco",#N/A,FALSE,"Summary Financials";"holdco",#N/A,FALSE,"Summary Financials"}</definedName>
    <definedName name="________wrn3" localSheetId="4" hidden="1">{"holdco",#N/A,FALSE,"Summary Financials";"holdco",#N/A,FALSE,"Summary Financials"}</definedName>
    <definedName name="________wrn3" localSheetId="5" hidden="1">{"holdco",#N/A,FALSE,"Summary Financials";"holdco",#N/A,FALSE,"Summary Financials"}</definedName>
    <definedName name="________wrn3" localSheetId="11" hidden="1">{"holdco",#N/A,FALSE,"Summary Financials";"holdco",#N/A,FALSE,"Summary Financials"}</definedName>
    <definedName name="________wrn3" localSheetId="7" hidden="1">{"holdco",#N/A,FALSE,"Summary Financials";"holdco",#N/A,FALSE,"Summary Financials"}</definedName>
    <definedName name="________wrn3" localSheetId="8" hidden="1">{"holdco",#N/A,FALSE,"Summary Financials";"holdco",#N/A,FALSE,"Summary Financials"}</definedName>
    <definedName name="________wrn3" localSheetId="9" hidden="1">{"holdco",#N/A,FALSE,"Summary Financials";"holdco",#N/A,FALSE,"Summary Financials"}</definedName>
    <definedName name="________wrn3" localSheetId="6" hidden="1">{"holdco",#N/A,FALSE,"Summary Financials";"holdco",#N/A,FALSE,"Summary Financials"}</definedName>
    <definedName name="________wrn3" localSheetId="10" hidden="1">{"holdco",#N/A,FALSE,"Summary Financials";"holdco",#N/A,FALSE,"Summary Financials"}</definedName>
    <definedName name="________wrn3" hidden="1">{"holdco",#N/A,FALSE,"Summary Financials";"holdco",#N/A,FALSE,"Summary Financials"}</definedName>
    <definedName name="________wrn7" localSheetId="4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localSheetId="5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localSheetId="11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localSheetId="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localSheetId="8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localSheetId="9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localSheetId="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localSheetId="10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8" localSheetId="4" hidden="1">{"holdco",#N/A,FALSE,"Summary Financials";"holdco",#N/A,FALSE,"Summary Financials"}</definedName>
    <definedName name="________wrn8" localSheetId="5" hidden="1">{"holdco",#N/A,FALSE,"Summary Financials";"holdco",#N/A,FALSE,"Summary Financials"}</definedName>
    <definedName name="________wrn8" localSheetId="11" hidden="1">{"holdco",#N/A,FALSE,"Summary Financials";"holdco",#N/A,FALSE,"Summary Financials"}</definedName>
    <definedName name="________wrn8" localSheetId="7" hidden="1">{"holdco",#N/A,FALSE,"Summary Financials";"holdco",#N/A,FALSE,"Summary Financials"}</definedName>
    <definedName name="________wrn8" localSheetId="8" hidden="1">{"holdco",#N/A,FALSE,"Summary Financials";"holdco",#N/A,FALSE,"Summary Financials"}</definedName>
    <definedName name="________wrn8" localSheetId="9" hidden="1">{"holdco",#N/A,FALSE,"Summary Financials";"holdco",#N/A,FALSE,"Summary Financials"}</definedName>
    <definedName name="________wrn8" localSheetId="6" hidden="1">{"holdco",#N/A,FALSE,"Summary Financials";"holdco",#N/A,FALSE,"Summary Financials"}</definedName>
    <definedName name="________wrn8" localSheetId="10" hidden="1">{"holdco",#N/A,FALSE,"Summary Financials";"holdco",#N/A,FALSE,"Summary Financials"}</definedName>
    <definedName name="________wrn8" hidden="1">{"holdco",#N/A,FALSE,"Summary Financials";"holdco",#N/A,FALSE,"Summary Financials"}</definedName>
    <definedName name="_______bb2" localSheetId="4" hidden="1">{#N/A,#N/A,FALSE,"PRJCTED MNTHLY QTY's"}</definedName>
    <definedName name="_______bb2" localSheetId="5" hidden="1">{#N/A,#N/A,FALSE,"PRJCTED MNTHLY QTY's"}</definedName>
    <definedName name="_______bb2" localSheetId="11" hidden="1">{#N/A,#N/A,FALSE,"PRJCTED MNTHLY QTY's"}</definedName>
    <definedName name="_______bb2" localSheetId="7" hidden="1">{#N/A,#N/A,FALSE,"PRJCTED MNTHLY QTY's"}</definedName>
    <definedName name="_______bb2" localSheetId="8" hidden="1">{#N/A,#N/A,FALSE,"PRJCTED MNTHLY QTY's"}</definedName>
    <definedName name="_______bb2" localSheetId="9" hidden="1">{#N/A,#N/A,FALSE,"PRJCTED MNTHLY QTY's"}</definedName>
    <definedName name="_______bb2" localSheetId="6" hidden="1">{#N/A,#N/A,FALSE,"PRJCTED MNTHLY QTY's"}</definedName>
    <definedName name="_______bb2" localSheetId="10" hidden="1">{#N/A,#N/A,FALSE,"PRJCTED MNTHLY QTY's"}</definedName>
    <definedName name="_______bb2" hidden="1">{#N/A,#N/A,FALSE,"PRJCTED MNTHLY QTY's"}</definedName>
    <definedName name="_______Lee5" localSheetId="4" hidden="1">{#VALUE!,#N/A,FALSE,0}</definedName>
    <definedName name="_______Lee5" localSheetId="5" hidden="1">{#VALUE!,#N/A,FALSE,0}</definedName>
    <definedName name="_______Lee5" localSheetId="11" hidden="1">{#VALUE!,#N/A,FALSE,0}</definedName>
    <definedName name="_______Lee5" localSheetId="7" hidden="1">{#VALUE!,#N/A,FALSE,0}</definedName>
    <definedName name="_______Lee5" localSheetId="8" hidden="1">{#VALUE!,#N/A,FALSE,0}</definedName>
    <definedName name="_______Lee5" localSheetId="9" hidden="1">{#VALUE!,#N/A,FALSE,0}</definedName>
    <definedName name="_______Lee5" localSheetId="6" hidden="1">{#VALUE!,#N/A,FALSE,0}</definedName>
    <definedName name="_______Lee5" localSheetId="10" hidden="1">{#VALUE!,#N/A,FALSE,0}</definedName>
    <definedName name="_______Lee5" hidden="1">{#VALUE!,#N/A,FALSE,0}</definedName>
    <definedName name="______hom1" localSheetId="4" hidden="1">{#N/A,#N/A,FALSE,"Assessment";#N/A,#N/A,FALSE,"Staffing";#N/A,#N/A,FALSE,"Hires";#N/A,#N/A,FALSE,"Assumptions"}</definedName>
    <definedName name="______hom1" localSheetId="5" hidden="1">{#N/A,#N/A,FALSE,"Assessment";#N/A,#N/A,FALSE,"Staffing";#N/A,#N/A,FALSE,"Hires";#N/A,#N/A,FALSE,"Assumptions"}</definedName>
    <definedName name="______hom1" localSheetId="11" hidden="1">{#N/A,#N/A,FALSE,"Assessment";#N/A,#N/A,FALSE,"Staffing";#N/A,#N/A,FALSE,"Hires";#N/A,#N/A,FALSE,"Assumptions"}</definedName>
    <definedName name="______hom1" localSheetId="7" hidden="1">{#N/A,#N/A,FALSE,"Assessment";#N/A,#N/A,FALSE,"Staffing";#N/A,#N/A,FALSE,"Hires";#N/A,#N/A,FALSE,"Assumptions"}</definedName>
    <definedName name="______hom1" localSheetId="8" hidden="1">{#N/A,#N/A,FALSE,"Assessment";#N/A,#N/A,FALSE,"Staffing";#N/A,#N/A,FALSE,"Hires";#N/A,#N/A,FALSE,"Assumptions"}</definedName>
    <definedName name="______hom1" localSheetId="9" hidden="1">{#N/A,#N/A,FALSE,"Assessment";#N/A,#N/A,FALSE,"Staffing";#N/A,#N/A,FALSE,"Hires";#N/A,#N/A,FALSE,"Assumptions"}</definedName>
    <definedName name="______hom1" localSheetId="6" hidden="1">{#N/A,#N/A,FALSE,"Assessment";#N/A,#N/A,FALSE,"Staffing";#N/A,#N/A,FALSE,"Hires";#N/A,#N/A,FALSE,"Assumptions"}</definedName>
    <definedName name="______hom1" localSheetId="10" hidden="1">{#N/A,#N/A,FALSE,"Assessment";#N/A,#N/A,FALSE,"Staffing";#N/A,#N/A,FALSE,"Hires";#N/A,#N/A,FALSE,"Assumptions"}</definedName>
    <definedName name="______hom1" hidden="1">{#N/A,#N/A,FALSE,"Assessment";#N/A,#N/A,FALSE,"Staffing";#N/A,#N/A,FALSE,"Hires";#N/A,#N/A,FALSE,"Assumptions"}</definedName>
    <definedName name="______k1" localSheetId="4" hidden="1">{#N/A,#N/A,FALSE,"Assessment";#N/A,#N/A,FALSE,"Staffing";#N/A,#N/A,FALSE,"Hires";#N/A,#N/A,FALSE,"Assumptions"}</definedName>
    <definedName name="______k1" localSheetId="5" hidden="1">{#N/A,#N/A,FALSE,"Assessment";#N/A,#N/A,FALSE,"Staffing";#N/A,#N/A,FALSE,"Hires";#N/A,#N/A,FALSE,"Assumptions"}</definedName>
    <definedName name="______k1" localSheetId="11" hidden="1">{#N/A,#N/A,FALSE,"Assessment";#N/A,#N/A,FALSE,"Staffing";#N/A,#N/A,FALSE,"Hires";#N/A,#N/A,FALSE,"Assumptions"}</definedName>
    <definedName name="______k1" localSheetId="7" hidden="1">{#N/A,#N/A,FALSE,"Assessment";#N/A,#N/A,FALSE,"Staffing";#N/A,#N/A,FALSE,"Hires";#N/A,#N/A,FALSE,"Assumptions"}</definedName>
    <definedName name="______k1" localSheetId="8" hidden="1">{#N/A,#N/A,FALSE,"Assessment";#N/A,#N/A,FALSE,"Staffing";#N/A,#N/A,FALSE,"Hires";#N/A,#N/A,FALSE,"Assumptions"}</definedName>
    <definedName name="______k1" localSheetId="9" hidden="1">{#N/A,#N/A,FALSE,"Assessment";#N/A,#N/A,FALSE,"Staffing";#N/A,#N/A,FALSE,"Hires";#N/A,#N/A,FALSE,"Assumptions"}</definedName>
    <definedName name="______k1" localSheetId="6" hidden="1">{#N/A,#N/A,FALSE,"Assessment";#N/A,#N/A,FALSE,"Staffing";#N/A,#N/A,FALSE,"Hires";#N/A,#N/A,FALSE,"Assumptions"}</definedName>
    <definedName name="______k1" localSheetId="10" hidden="1">{#N/A,#N/A,FALSE,"Assessment";#N/A,#N/A,FALSE,"Staffing";#N/A,#N/A,FALSE,"Hires";#N/A,#N/A,FALSE,"Assumptions"}</definedName>
    <definedName name="______k1" hidden="1">{#N/A,#N/A,FALSE,"Assessment";#N/A,#N/A,FALSE,"Staffing";#N/A,#N/A,FALSE,"Hires";#N/A,#N/A,FALSE,"Assumptions"}</definedName>
    <definedName name="______kk1" localSheetId="4" hidden="1">{#N/A,#N/A,FALSE,"Assessment";#N/A,#N/A,FALSE,"Staffing";#N/A,#N/A,FALSE,"Hires";#N/A,#N/A,FALSE,"Assumptions"}</definedName>
    <definedName name="______kk1" localSheetId="5" hidden="1">{#N/A,#N/A,FALSE,"Assessment";#N/A,#N/A,FALSE,"Staffing";#N/A,#N/A,FALSE,"Hires";#N/A,#N/A,FALSE,"Assumptions"}</definedName>
    <definedName name="______kk1" localSheetId="11" hidden="1">{#N/A,#N/A,FALSE,"Assessment";#N/A,#N/A,FALSE,"Staffing";#N/A,#N/A,FALSE,"Hires";#N/A,#N/A,FALSE,"Assumptions"}</definedName>
    <definedName name="______kk1" localSheetId="7" hidden="1">{#N/A,#N/A,FALSE,"Assessment";#N/A,#N/A,FALSE,"Staffing";#N/A,#N/A,FALSE,"Hires";#N/A,#N/A,FALSE,"Assumptions"}</definedName>
    <definedName name="______kk1" localSheetId="8" hidden="1">{#N/A,#N/A,FALSE,"Assessment";#N/A,#N/A,FALSE,"Staffing";#N/A,#N/A,FALSE,"Hires";#N/A,#N/A,FALSE,"Assumptions"}</definedName>
    <definedName name="______kk1" localSheetId="9" hidden="1">{#N/A,#N/A,FALSE,"Assessment";#N/A,#N/A,FALSE,"Staffing";#N/A,#N/A,FALSE,"Hires";#N/A,#N/A,FALSE,"Assumptions"}</definedName>
    <definedName name="______kk1" localSheetId="6" hidden="1">{#N/A,#N/A,FALSE,"Assessment";#N/A,#N/A,FALSE,"Staffing";#N/A,#N/A,FALSE,"Hires";#N/A,#N/A,FALSE,"Assumptions"}</definedName>
    <definedName name="______kk1" localSheetId="10" hidden="1">{#N/A,#N/A,FALSE,"Assessment";#N/A,#N/A,FALSE,"Staffing";#N/A,#N/A,FALSE,"Hires";#N/A,#N/A,FALSE,"Assumptions"}</definedName>
    <definedName name="______kk1" hidden="1">{#N/A,#N/A,FALSE,"Assessment";#N/A,#N/A,FALSE,"Staffing";#N/A,#N/A,FALSE,"Hires";#N/A,#N/A,FALSE,"Assumptions"}</definedName>
    <definedName name="______KKK1" localSheetId="4" hidden="1">{#N/A,#N/A,FALSE,"Assessment";#N/A,#N/A,FALSE,"Staffing";#N/A,#N/A,FALSE,"Hires";#N/A,#N/A,FALSE,"Assumptions"}</definedName>
    <definedName name="______KKK1" localSheetId="5" hidden="1">{#N/A,#N/A,FALSE,"Assessment";#N/A,#N/A,FALSE,"Staffing";#N/A,#N/A,FALSE,"Hires";#N/A,#N/A,FALSE,"Assumptions"}</definedName>
    <definedName name="______KKK1" localSheetId="11" hidden="1">{#N/A,#N/A,FALSE,"Assessment";#N/A,#N/A,FALSE,"Staffing";#N/A,#N/A,FALSE,"Hires";#N/A,#N/A,FALSE,"Assumptions"}</definedName>
    <definedName name="______KKK1" localSheetId="7" hidden="1">{#N/A,#N/A,FALSE,"Assessment";#N/A,#N/A,FALSE,"Staffing";#N/A,#N/A,FALSE,"Hires";#N/A,#N/A,FALSE,"Assumptions"}</definedName>
    <definedName name="______KKK1" localSheetId="8" hidden="1">{#N/A,#N/A,FALSE,"Assessment";#N/A,#N/A,FALSE,"Staffing";#N/A,#N/A,FALSE,"Hires";#N/A,#N/A,FALSE,"Assumptions"}</definedName>
    <definedName name="______KKK1" localSheetId="9" hidden="1">{#N/A,#N/A,FALSE,"Assessment";#N/A,#N/A,FALSE,"Staffing";#N/A,#N/A,FALSE,"Hires";#N/A,#N/A,FALSE,"Assumptions"}</definedName>
    <definedName name="______KKK1" localSheetId="6" hidden="1">{#N/A,#N/A,FALSE,"Assessment";#N/A,#N/A,FALSE,"Staffing";#N/A,#N/A,FALSE,"Hires";#N/A,#N/A,FALSE,"Assumptions"}</definedName>
    <definedName name="______KKK1" localSheetId="10" hidden="1">{#N/A,#N/A,FALSE,"Assessment";#N/A,#N/A,FALSE,"Staffing";#N/A,#N/A,FALSE,"Hires";#N/A,#N/A,FALSE,"Assumptions"}</definedName>
    <definedName name="______KKK1" hidden="1">{#N/A,#N/A,FALSE,"Assessment";#N/A,#N/A,FALSE,"Staffing";#N/A,#N/A,FALSE,"Hires";#N/A,#N/A,FALSE,"Assumptions"}</definedName>
    <definedName name="______w2" localSheetId="4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localSheetId="5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localSheetId="11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localSheetId="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localSheetId="8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localSheetId="9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localSheetId="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localSheetId="10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4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5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11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8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9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10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9" localSheetId="4" hidden="1">{"holdco",#N/A,FALSE,"Summary Financials";"holdco",#N/A,FALSE,"Summary Financials"}</definedName>
    <definedName name="______wr9" localSheetId="5" hidden="1">{"holdco",#N/A,FALSE,"Summary Financials";"holdco",#N/A,FALSE,"Summary Financials"}</definedName>
    <definedName name="______wr9" localSheetId="11" hidden="1">{"holdco",#N/A,FALSE,"Summary Financials";"holdco",#N/A,FALSE,"Summary Financials"}</definedName>
    <definedName name="______wr9" localSheetId="7" hidden="1">{"holdco",#N/A,FALSE,"Summary Financials";"holdco",#N/A,FALSE,"Summary Financials"}</definedName>
    <definedName name="______wr9" localSheetId="8" hidden="1">{"holdco",#N/A,FALSE,"Summary Financials";"holdco",#N/A,FALSE,"Summary Financials"}</definedName>
    <definedName name="______wr9" localSheetId="9" hidden="1">{"holdco",#N/A,FALSE,"Summary Financials";"holdco",#N/A,FALSE,"Summary Financials"}</definedName>
    <definedName name="______wr9" localSheetId="6" hidden="1">{"holdco",#N/A,FALSE,"Summary Financials";"holdco",#N/A,FALSE,"Summary Financials"}</definedName>
    <definedName name="______wr9" localSheetId="10" hidden="1">{"holdco",#N/A,FALSE,"Summary Financials";"holdco",#N/A,FALSE,"Summary Financials"}</definedName>
    <definedName name="______wr9" hidden="1">{"holdco",#N/A,FALSE,"Summary Financials";"holdco",#N/A,FALSE,"Summary Financials"}</definedName>
    <definedName name="______wrn1" localSheetId="4" hidden="1">{"holdco",#N/A,FALSE,"Summary Financials";"holdco",#N/A,FALSE,"Summary Financials"}</definedName>
    <definedName name="______wrn1" localSheetId="5" hidden="1">{"holdco",#N/A,FALSE,"Summary Financials";"holdco",#N/A,FALSE,"Summary Financials"}</definedName>
    <definedName name="______wrn1" localSheetId="11" hidden="1">{"holdco",#N/A,FALSE,"Summary Financials";"holdco",#N/A,FALSE,"Summary Financials"}</definedName>
    <definedName name="______wrn1" localSheetId="7" hidden="1">{"holdco",#N/A,FALSE,"Summary Financials";"holdco",#N/A,FALSE,"Summary Financials"}</definedName>
    <definedName name="______wrn1" localSheetId="8" hidden="1">{"holdco",#N/A,FALSE,"Summary Financials";"holdco",#N/A,FALSE,"Summary Financials"}</definedName>
    <definedName name="______wrn1" localSheetId="9" hidden="1">{"holdco",#N/A,FALSE,"Summary Financials";"holdco",#N/A,FALSE,"Summary Financials"}</definedName>
    <definedName name="______wrn1" localSheetId="6" hidden="1">{"holdco",#N/A,FALSE,"Summary Financials";"holdco",#N/A,FALSE,"Summary Financials"}</definedName>
    <definedName name="______wrn1" localSheetId="10" hidden="1">{"holdco",#N/A,FALSE,"Summary Financials";"holdco",#N/A,FALSE,"Summary Financials"}</definedName>
    <definedName name="______wrn1" hidden="1">{"holdco",#N/A,FALSE,"Summary Financials";"holdco",#N/A,FALSE,"Summary Financials"}</definedName>
    <definedName name="______wrn2" localSheetId="4" hidden="1">{"holdco",#N/A,FALSE,"Summary Financials";"holdco",#N/A,FALSE,"Summary Financials"}</definedName>
    <definedName name="______wrn2" localSheetId="5" hidden="1">{"holdco",#N/A,FALSE,"Summary Financials";"holdco",#N/A,FALSE,"Summary Financials"}</definedName>
    <definedName name="______wrn2" localSheetId="11" hidden="1">{"holdco",#N/A,FALSE,"Summary Financials";"holdco",#N/A,FALSE,"Summary Financials"}</definedName>
    <definedName name="______wrn2" localSheetId="7" hidden="1">{"holdco",#N/A,FALSE,"Summary Financials";"holdco",#N/A,FALSE,"Summary Financials"}</definedName>
    <definedName name="______wrn2" localSheetId="8" hidden="1">{"holdco",#N/A,FALSE,"Summary Financials";"holdco",#N/A,FALSE,"Summary Financials"}</definedName>
    <definedName name="______wrn2" localSheetId="9" hidden="1">{"holdco",#N/A,FALSE,"Summary Financials";"holdco",#N/A,FALSE,"Summary Financials"}</definedName>
    <definedName name="______wrn2" localSheetId="6" hidden="1">{"holdco",#N/A,FALSE,"Summary Financials";"holdco",#N/A,FALSE,"Summary Financials"}</definedName>
    <definedName name="______wrn2" localSheetId="10" hidden="1">{"holdco",#N/A,FALSE,"Summary Financials";"holdco",#N/A,FALSE,"Summary Financials"}</definedName>
    <definedName name="______wrn2" hidden="1">{"holdco",#N/A,FALSE,"Summary Financials";"holdco",#N/A,FALSE,"Summary Financials"}</definedName>
    <definedName name="______wrn3" localSheetId="4" hidden="1">{"holdco",#N/A,FALSE,"Summary Financials";"holdco",#N/A,FALSE,"Summary Financials"}</definedName>
    <definedName name="______wrn3" localSheetId="5" hidden="1">{"holdco",#N/A,FALSE,"Summary Financials";"holdco",#N/A,FALSE,"Summary Financials"}</definedName>
    <definedName name="______wrn3" localSheetId="11" hidden="1">{"holdco",#N/A,FALSE,"Summary Financials";"holdco",#N/A,FALSE,"Summary Financials"}</definedName>
    <definedName name="______wrn3" localSheetId="7" hidden="1">{"holdco",#N/A,FALSE,"Summary Financials";"holdco",#N/A,FALSE,"Summary Financials"}</definedName>
    <definedName name="______wrn3" localSheetId="8" hidden="1">{"holdco",#N/A,FALSE,"Summary Financials";"holdco",#N/A,FALSE,"Summary Financials"}</definedName>
    <definedName name="______wrn3" localSheetId="9" hidden="1">{"holdco",#N/A,FALSE,"Summary Financials";"holdco",#N/A,FALSE,"Summary Financials"}</definedName>
    <definedName name="______wrn3" localSheetId="6" hidden="1">{"holdco",#N/A,FALSE,"Summary Financials";"holdco",#N/A,FALSE,"Summary Financials"}</definedName>
    <definedName name="______wrn3" localSheetId="10" hidden="1">{"holdco",#N/A,FALSE,"Summary Financials";"holdco",#N/A,FALSE,"Summary Financials"}</definedName>
    <definedName name="______wrn3" hidden="1">{"holdco",#N/A,FALSE,"Summary Financials";"holdco",#N/A,FALSE,"Summary Financials"}</definedName>
    <definedName name="______wrn7" localSheetId="4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localSheetId="5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localSheetId="11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localSheetId="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localSheetId="8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localSheetId="9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localSheetId="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localSheetId="10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8" localSheetId="4" hidden="1">{"holdco",#N/A,FALSE,"Summary Financials";"holdco",#N/A,FALSE,"Summary Financials"}</definedName>
    <definedName name="______wrn8" localSheetId="5" hidden="1">{"holdco",#N/A,FALSE,"Summary Financials";"holdco",#N/A,FALSE,"Summary Financials"}</definedName>
    <definedName name="______wrn8" localSheetId="11" hidden="1">{"holdco",#N/A,FALSE,"Summary Financials";"holdco",#N/A,FALSE,"Summary Financials"}</definedName>
    <definedName name="______wrn8" localSheetId="7" hidden="1">{"holdco",#N/A,FALSE,"Summary Financials";"holdco",#N/A,FALSE,"Summary Financials"}</definedName>
    <definedName name="______wrn8" localSheetId="8" hidden="1">{"holdco",#N/A,FALSE,"Summary Financials";"holdco",#N/A,FALSE,"Summary Financials"}</definedName>
    <definedName name="______wrn8" localSheetId="9" hidden="1">{"holdco",#N/A,FALSE,"Summary Financials";"holdco",#N/A,FALSE,"Summary Financials"}</definedName>
    <definedName name="______wrn8" localSheetId="6" hidden="1">{"holdco",#N/A,FALSE,"Summary Financials";"holdco",#N/A,FALSE,"Summary Financials"}</definedName>
    <definedName name="______wrn8" localSheetId="10" hidden="1">{"holdco",#N/A,FALSE,"Summary Financials";"holdco",#N/A,FALSE,"Summary Financials"}</definedName>
    <definedName name="______wrn8" hidden="1">{"holdco",#N/A,FALSE,"Summary Financials";"holdco",#N/A,FALSE,"Summary Financials"}</definedName>
    <definedName name="_____KKK1" localSheetId="4" hidden="1">{#N/A,#N/A,FALSE,"Assessment";#N/A,#N/A,FALSE,"Staffing";#N/A,#N/A,FALSE,"Hires";#N/A,#N/A,FALSE,"Assumptions"}</definedName>
    <definedName name="_____KKK1" localSheetId="5" hidden="1">{#N/A,#N/A,FALSE,"Assessment";#N/A,#N/A,FALSE,"Staffing";#N/A,#N/A,FALSE,"Hires";#N/A,#N/A,FALSE,"Assumptions"}</definedName>
    <definedName name="_____KKK1" localSheetId="11" hidden="1">{#N/A,#N/A,FALSE,"Assessment";#N/A,#N/A,FALSE,"Staffing";#N/A,#N/A,FALSE,"Hires";#N/A,#N/A,FALSE,"Assumptions"}</definedName>
    <definedName name="_____KKK1" localSheetId="7" hidden="1">{#N/A,#N/A,FALSE,"Assessment";#N/A,#N/A,FALSE,"Staffing";#N/A,#N/A,FALSE,"Hires";#N/A,#N/A,FALSE,"Assumptions"}</definedName>
    <definedName name="_____KKK1" localSheetId="8" hidden="1">{#N/A,#N/A,FALSE,"Assessment";#N/A,#N/A,FALSE,"Staffing";#N/A,#N/A,FALSE,"Hires";#N/A,#N/A,FALSE,"Assumptions"}</definedName>
    <definedName name="_____KKK1" localSheetId="9" hidden="1">{#N/A,#N/A,FALSE,"Assessment";#N/A,#N/A,FALSE,"Staffing";#N/A,#N/A,FALSE,"Hires";#N/A,#N/A,FALSE,"Assumptions"}</definedName>
    <definedName name="_____KKK1" localSheetId="6" hidden="1">{#N/A,#N/A,FALSE,"Assessment";#N/A,#N/A,FALSE,"Staffing";#N/A,#N/A,FALSE,"Hires";#N/A,#N/A,FALSE,"Assumptions"}</definedName>
    <definedName name="_____KKK1" localSheetId="10" hidden="1">{#N/A,#N/A,FALSE,"Assessment";#N/A,#N/A,FALSE,"Staffing";#N/A,#N/A,FALSE,"Hires";#N/A,#N/A,FALSE,"Assumptions"}</definedName>
    <definedName name="_____KKK1" hidden="1">{#N/A,#N/A,FALSE,"Assessment";#N/A,#N/A,FALSE,"Staffing";#N/A,#N/A,FALSE,"Hires";#N/A,#N/A,FALSE,"Assumptions"}</definedName>
    <definedName name="_____wrn1" localSheetId="4" hidden="1">{"holdco",#N/A,FALSE,"Summary Financials";"holdco",#N/A,FALSE,"Summary Financials"}</definedName>
    <definedName name="_____wrn1" localSheetId="5" hidden="1">{"holdco",#N/A,FALSE,"Summary Financials";"holdco",#N/A,FALSE,"Summary Financials"}</definedName>
    <definedName name="_____wrn1" localSheetId="11" hidden="1">{"holdco",#N/A,FALSE,"Summary Financials";"holdco",#N/A,FALSE,"Summary Financials"}</definedName>
    <definedName name="_____wrn1" localSheetId="7" hidden="1">{"holdco",#N/A,FALSE,"Summary Financials";"holdco",#N/A,FALSE,"Summary Financials"}</definedName>
    <definedName name="_____wrn1" localSheetId="8" hidden="1">{"holdco",#N/A,FALSE,"Summary Financials";"holdco",#N/A,FALSE,"Summary Financials"}</definedName>
    <definedName name="_____wrn1" localSheetId="9" hidden="1">{"holdco",#N/A,FALSE,"Summary Financials";"holdco",#N/A,FALSE,"Summary Financials"}</definedName>
    <definedName name="_____wrn1" localSheetId="6" hidden="1">{"holdco",#N/A,FALSE,"Summary Financials";"holdco",#N/A,FALSE,"Summary Financials"}</definedName>
    <definedName name="_____wrn1" localSheetId="10" hidden="1">{"holdco",#N/A,FALSE,"Summary Financials";"holdco",#N/A,FALSE,"Summary Financials"}</definedName>
    <definedName name="_____wrn1" hidden="1">{"holdco",#N/A,FALSE,"Summary Financials";"holdco",#N/A,FALSE,"Summary Financials"}</definedName>
    <definedName name="_____wrn2" localSheetId="4" hidden="1">{"holdco",#N/A,FALSE,"Summary Financials";"holdco",#N/A,FALSE,"Summary Financials"}</definedName>
    <definedName name="_____wrn2" localSheetId="5" hidden="1">{"holdco",#N/A,FALSE,"Summary Financials";"holdco",#N/A,FALSE,"Summary Financials"}</definedName>
    <definedName name="_____wrn2" localSheetId="11" hidden="1">{"holdco",#N/A,FALSE,"Summary Financials";"holdco",#N/A,FALSE,"Summary Financials"}</definedName>
    <definedName name="_____wrn2" localSheetId="7" hidden="1">{"holdco",#N/A,FALSE,"Summary Financials";"holdco",#N/A,FALSE,"Summary Financials"}</definedName>
    <definedName name="_____wrn2" localSheetId="8" hidden="1">{"holdco",#N/A,FALSE,"Summary Financials";"holdco",#N/A,FALSE,"Summary Financials"}</definedName>
    <definedName name="_____wrn2" localSheetId="9" hidden="1">{"holdco",#N/A,FALSE,"Summary Financials";"holdco",#N/A,FALSE,"Summary Financials"}</definedName>
    <definedName name="_____wrn2" localSheetId="6" hidden="1">{"holdco",#N/A,FALSE,"Summary Financials";"holdco",#N/A,FALSE,"Summary Financials"}</definedName>
    <definedName name="_____wrn2" localSheetId="10" hidden="1">{"holdco",#N/A,FALSE,"Summary Financials";"holdco",#N/A,FALSE,"Summary Financials"}</definedName>
    <definedName name="_____wrn2" hidden="1">{"holdco",#N/A,FALSE,"Summary Financials";"holdco",#N/A,FALSE,"Summary Financials"}</definedName>
    <definedName name="_____wrn3" localSheetId="4" hidden="1">{"holdco",#N/A,FALSE,"Summary Financials";"holdco",#N/A,FALSE,"Summary Financials"}</definedName>
    <definedName name="_____wrn3" localSheetId="5" hidden="1">{"holdco",#N/A,FALSE,"Summary Financials";"holdco",#N/A,FALSE,"Summary Financials"}</definedName>
    <definedName name="_____wrn3" localSheetId="11" hidden="1">{"holdco",#N/A,FALSE,"Summary Financials";"holdco",#N/A,FALSE,"Summary Financials"}</definedName>
    <definedName name="_____wrn3" localSheetId="7" hidden="1">{"holdco",#N/A,FALSE,"Summary Financials";"holdco",#N/A,FALSE,"Summary Financials"}</definedName>
    <definedName name="_____wrn3" localSheetId="8" hidden="1">{"holdco",#N/A,FALSE,"Summary Financials";"holdco",#N/A,FALSE,"Summary Financials"}</definedName>
    <definedName name="_____wrn3" localSheetId="9" hidden="1">{"holdco",#N/A,FALSE,"Summary Financials";"holdco",#N/A,FALSE,"Summary Financials"}</definedName>
    <definedName name="_____wrn3" localSheetId="6" hidden="1">{"holdco",#N/A,FALSE,"Summary Financials";"holdco",#N/A,FALSE,"Summary Financials"}</definedName>
    <definedName name="_____wrn3" localSheetId="10" hidden="1">{"holdco",#N/A,FALSE,"Summary Financials";"holdco",#N/A,FALSE,"Summary Financials"}</definedName>
    <definedName name="_____wrn3" hidden="1">{"holdco",#N/A,FALSE,"Summary Financials";"holdco",#N/A,FALSE,"Summary Financials"}</definedName>
    <definedName name="_____wrn7" localSheetId="4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localSheetId="5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localSheetId="11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localSheetId="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localSheetId="8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localSheetId="9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localSheetId="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localSheetId="10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8" localSheetId="4" hidden="1">{"holdco",#N/A,FALSE,"Summary Financials";"holdco",#N/A,FALSE,"Summary Financials"}</definedName>
    <definedName name="_____wrn8" localSheetId="5" hidden="1">{"holdco",#N/A,FALSE,"Summary Financials";"holdco",#N/A,FALSE,"Summary Financials"}</definedName>
    <definedName name="_____wrn8" localSheetId="11" hidden="1">{"holdco",#N/A,FALSE,"Summary Financials";"holdco",#N/A,FALSE,"Summary Financials"}</definedName>
    <definedName name="_____wrn8" localSheetId="7" hidden="1">{"holdco",#N/A,FALSE,"Summary Financials";"holdco",#N/A,FALSE,"Summary Financials"}</definedName>
    <definedName name="_____wrn8" localSheetId="8" hidden="1">{"holdco",#N/A,FALSE,"Summary Financials";"holdco",#N/A,FALSE,"Summary Financials"}</definedName>
    <definedName name="_____wrn8" localSheetId="9" hidden="1">{"holdco",#N/A,FALSE,"Summary Financials";"holdco",#N/A,FALSE,"Summary Financials"}</definedName>
    <definedName name="_____wrn8" localSheetId="6" hidden="1">{"holdco",#N/A,FALSE,"Summary Financials";"holdco",#N/A,FALSE,"Summary Financials"}</definedName>
    <definedName name="_____wrn8" localSheetId="10" hidden="1">{"holdco",#N/A,FALSE,"Summary Financials";"holdco",#N/A,FALSE,"Summary Financials"}</definedName>
    <definedName name="_____wrn8" hidden="1">{"holdco",#N/A,FALSE,"Summary Financials";"holdco",#N/A,FALSE,"Summary Financials"}</definedName>
    <definedName name="__123Graph_B" localSheetId="14" hidden="1">'[1]Universal data'!#REF!</definedName>
    <definedName name="__123Graph_B" localSheetId="15" hidden="1">'[1]Universal data'!#REF!</definedName>
    <definedName name="__123Graph_B" localSheetId="13" hidden="1">'[1]Universal data'!#REF!</definedName>
    <definedName name="__123Graph_B" localSheetId="16" hidden="1">'[1]Universal data'!#REF!</definedName>
    <definedName name="__123Graph_B" localSheetId="17" hidden="1">'[1]Universal data'!#REF!</definedName>
    <definedName name="__123Graph_B" hidden="1">'[1]Universal data'!#REF!</definedName>
    <definedName name="__123Graph_C" localSheetId="14" hidden="1">'[1]Universal data'!#REF!</definedName>
    <definedName name="__123Graph_C" localSheetId="15" hidden="1">'[1]Universal data'!#REF!</definedName>
    <definedName name="__123Graph_C" localSheetId="13" hidden="1">'[1]Universal data'!#REF!</definedName>
    <definedName name="__123Graph_C" localSheetId="16" hidden="1">'[1]Universal data'!#REF!</definedName>
    <definedName name="__123Graph_C" localSheetId="17" hidden="1">'[1]Universal data'!#REF!</definedName>
    <definedName name="__123Graph_C" hidden="1">'[1]Universal data'!#REF!</definedName>
    <definedName name="__123Graph_D" localSheetId="14" hidden="1">'[1]Universal data'!#REF!</definedName>
    <definedName name="__123Graph_D" localSheetId="15" hidden="1">'[1]Universal data'!#REF!</definedName>
    <definedName name="__123Graph_D" localSheetId="13" hidden="1">'[1]Universal data'!#REF!</definedName>
    <definedName name="__123Graph_D" localSheetId="16" hidden="1">'[1]Universal data'!#REF!</definedName>
    <definedName name="__123Graph_D" localSheetId="17" hidden="1">'[1]Universal data'!#REF!</definedName>
    <definedName name="__123Graph_D" hidden="1">'[1]Universal data'!#REF!</definedName>
    <definedName name="__123Graph_X" localSheetId="14" hidden="1">'[1]Universal data'!#REF!</definedName>
    <definedName name="__123Graph_X" localSheetId="15" hidden="1">'[1]Universal data'!#REF!</definedName>
    <definedName name="__123Graph_X" localSheetId="13" hidden="1">'[1]Universal data'!#REF!</definedName>
    <definedName name="__123Graph_X" localSheetId="16" hidden="1">'[1]Universal data'!#REF!</definedName>
    <definedName name="__123Graph_X" localSheetId="17" hidden="1">'[1]Universal data'!#REF!</definedName>
    <definedName name="__123Graph_X" hidden="1">'[1]Universal data'!#REF!</definedName>
    <definedName name="__FDS_HYPERLINK_TOGGLE_STATE__" hidden="1">"ON"</definedName>
    <definedName name="__hom1" localSheetId="4" hidden="1">{#N/A,#N/A,FALSE,"Assessment";#N/A,#N/A,FALSE,"Staffing";#N/A,#N/A,FALSE,"Hires";#N/A,#N/A,FALSE,"Assumptions"}</definedName>
    <definedName name="__hom1" localSheetId="5" hidden="1">{#N/A,#N/A,FALSE,"Assessment";#N/A,#N/A,FALSE,"Staffing";#N/A,#N/A,FALSE,"Hires";#N/A,#N/A,FALSE,"Assumptions"}</definedName>
    <definedName name="__hom1" localSheetId="11" hidden="1">{#N/A,#N/A,FALSE,"Assessment";#N/A,#N/A,FALSE,"Staffing";#N/A,#N/A,FALSE,"Hires";#N/A,#N/A,FALSE,"Assumptions"}</definedName>
    <definedName name="__hom1" localSheetId="7" hidden="1">{#N/A,#N/A,FALSE,"Assessment";#N/A,#N/A,FALSE,"Staffing";#N/A,#N/A,FALSE,"Hires";#N/A,#N/A,FALSE,"Assumptions"}</definedName>
    <definedName name="__hom1" localSheetId="8" hidden="1">{#N/A,#N/A,FALSE,"Assessment";#N/A,#N/A,FALSE,"Staffing";#N/A,#N/A,FALSE,"Hires";#N/A,#N/A,FALSE,"Assumptions"}</definedName>
    <definedName name="__hom1" localSheetId="9" hidden="1">{#N/A,#N/A,FALSE,"Assessment";#N/A,#N/A,FALSE,"Staffing";#N/A,#N/A,FALSE,"Hires";#N/A,#N/A,FALSE,"Assumptions"}</definedName>
    <definedName name="__hom1" localSheetId="6" hidden="1">{#N/A,#N/A,FALSE,"Assessment";#N/A,#N/A,FALSE,"Staffing";#N/A,#N/A,FALSE,"Hires";#N/A,#N/A,FALSE,"Assumptions"}</definedName>
    <definedName name="__hom1" localSheetId="10" hidden="1">{#N/A,#N/A,FALSE,"Assessment";#N/A,#N/A,FALSE,"Staffing";#N/A,#N/A,FALSE,"Hires";#N/A,#N/A,FALSE,"Assumptions"}</definedName>
    <definedName name="__hom1" hidden="1">{#N/A,#N/A,FALSE,"Assessment";#N/A,#N/A,FALSE,"Staffing";#N/A,#N/A,FALSE,"Hires";#N/A,#N/A,FALSE,"Assumptions"}</definedName>
    <definedName name="__IntlFixup" hidden="1">TRUE</definedName>
    <definedName name="__kk1" localSheetId="4" hidden="1">{#N/A,#N/A,FALSE,"Assessment";#N/A,#N/A,FALSE,"Staffing";#N/A,#N/A,FALSE,"Hires";#N/A,#N/A,FALSE,"Assumptions"}</definedName>
    <definedName name="__kk1" localSheetId="5" hidden="1">{#N/A,#N/A,FALSE,"Assessment";#N/A,#N/A,FALSE,"Staffing";#N/A,#N/A,FALSE,"Hires";#N/A,#N/A,FALSE,"Assumptions"}</definedName>
    <definedName name="__kk1" localSheetId="11" hidden="1">{#N/A,#N/A,FALSE,"Assessment";#N/A,#N/A,FALSE,"Staffing";#N/A,#N/A,FALSE,"Hires";#N/A,#N/A,FALSE,"Assumptions"}</definedName>
    <definedName name="__kk1" localSheetId="7" hidden="1">{#N/A,#N/A,FALSE,"Assessment";#N/A,#N/A,FALSE,"Staffing";#N/A,#N/A,FALSE,"Hires";#N/A,#N/A,FALSE,"Assumptions"}</definedName>
    <definedName name="__kk1" localSheetId="8" hidden="1">{#N/A,#N/A,FALSE,"Assessment";#N/A,#N/A,FALSE,"Staffing";#N/A,#N/A,FALSE,"Hires";#N/A,#N/A,FALSE,"Assumptions"}</definedName>
    <definedName name="__kk1" localSheetId="9" hidden="1">{#N/A,#N/A,FALSE,"Assessment";#N/A,#N/A,FALSE,"Staffing";#N/A,#N/A,FALSE,"Hires";#N/A,#N/A,FALSE,"Assumptions"}</definedName>
    <definedName name="__kk1" localSheetId="6" hidden="1">{#N/A,#N/A,FALSE,"Assessment";#N/A,#N/A,FALSE,"Staffing";#N/A,#N/A,FALSE,"Hires";#N/A,#N/A,FALSE,"Assumptions"}</definedName>
    <definedName name="__kk1" localSheetId="10" hidden="1">{#N/A,#N/A,FALSE,"Assessment";#N/A,#N/A,FALSE,"Staffing";#N/A,#N/A,FALSE,"Hires";#N/A,#N/A,FALSE,"Assumptions"}</definedName>
    <definedName name="__kk1" hidden="1">{#N/A,#N/A,FALSE,"Assessment";#N/A,#N/A,FALSE,"Staffing";#N/A,#N/A,FALSE,"Hires";#N/A,#N/A,FALSE,"Assumptions"}</definedName>
    <definedName name="__KKK1" localSheetId="4" hidden="1">{#N/A,#N/A,FALSE,"Assessment";#N/A,#N/A,FALSE,"Staffing";#N/A,#N/A,FALSE,"Hires";#N/A,#N/A,FALSE,"Assumptions"}</definedName>
    <definedName name="__KKK1" localSheetId="5" hidden="1">{#N/A,#N/A,FALSE,"Assessment";#N/A,#N/A,FALSE,"Staffing";#N/A,#N/A,FALSE,"Hires";#N/A,#N/A,FALSE,"Assumptions"}</definedName>
    <definedName name="__KKK1" localSheetId="11" hidden="1">{#N/A,#N/A,FALSE,"Assessment";#N/A,#N/A,FALSE,"Staffing";#N/A,#N/A,FALSE,"Hires";#N/A,#N/A,FALSE,"Assumptions"}</definedName>
    <definedName name="__KKK1" localSheetId="7" hidden="1">{#N/A,#N/A,FALSE,"Assessment";#N/A,#N/A,FALSE,"Staffing";#N/A,#N/A,FALSE,"Hires";#N/A,#N/A,FALSE,"Assumptions"}</definedName>
    <definedName name="__KKK1" localSheetId="8" hidden="1">{#N/A,#N/A,FALSE,"Assessment";#N/A,#N/A,FALSE,"Staffing";#N/A,#N/A,FALSE,"Hires";#N/A,#N/A,FALSE,"Assumptions"}</definedName>
    <definedName name="__KKK1" localSheetId="9" hidden="1">{#N/A,#N/A,FALSE,"Assessment";#N/A,#N/A,FALSE,"Staffing";#N/A,#N/A,FALSE,"Hires";#N/A,#N/A,FALSE,"Assumptions"}</definedName>
    <definedName name="__KKK1" localSheetId="6" hidden="1">{#N/A,#N/A,FALSE,"Assessment";#N/A,#N/A,FALSE,"Staffing";#N/A,#N/A,FALSE,"Hires";#N/A,#N/A,FALSE,"Assumptions"}</definedName>
    <definedName name="__KKK1" localSheetId="10" hidden="1">{#N/A,#N/A,FALSE,"Assessment";#N/A,#N/A,FALSE,"Staffing";#N/A,#N/A,FALSE,"Hires";#N/A,#N/A,FALSE,"Assumptions"}</definedName>
    <definedName name="__KKK1" hidden="1">{#N/A,#N/A,FALSE,"Assessment";#N/A,#N/A,FALSE,"Staffing";#N/A,#N/A,FALSE,"Hires";#N/A,#N/A,FALSE,"Assumptions"}</definedName>
    <definedName name="__wrn1" localSheetId="4" hidden="1">{"holdco",#N/A,FALSE,"Summary Financials";"holdco",#N/A,FALSE,"Summary Financials"}</definedName>
    <definedName name="__wrn1" localSheetId="5" hidden="1">{"holdco",#N/A,FALSE,"Summary Financials";"holdco",#N/A,FALSE,"Summary Financials"}</definedName>
    <definedName name="__wrn1" localSheetId="11" hidden="1">{"holdco",#N/A,FALSE,"Summary Financials";"holdco",#N/A,FALSE,"Summary Financials"}</definedName>
    <definedName name="__wrn1" localSheetId="7" hidden="1">{"holdco",#N/A,FALSE,"Summary Financials";"holdco",#N/A,FALSE,"Summary Financials"}</definedName>
    <definedName name="__wrn1" localSheetId="8" hidden="1">{"holdco",#N/A,FALSE,"Summary Financials";"holdco",#N/A,FALSE,"Summary Financials"}</definedName>
    <definedName name="__wrn1" localSheetId="9" hidden="1">{"holdco",#N/A,FALSE,"Summary Financials";"holdco",#N/A,FALSE,"Summary Financials"}</definedName>
    <definedName name="__wrn1" localSheetId="6" hidden="1">{"holdco",#N/A,FALSE,"Summary Financials";"holdco",#N/A,FALSE,"Summary Financials"}</definedName>
    <definedName name="__wrn1" localSheetId="10" hidden="1">{"holdco",#N/A,FALSE,"Summary Financials";"holdco",#N/A,FALSE,"Summary Financials"}</definedName>
    <definedName name="__wrn1" hidden="1">{"holdco",#N/A,FALSE,"Summary Financials";"holdco",#N/A,FALSE,"Summary Financials"}</definedName>
    <definedName name="__wrn2" localSheetId="4" hidden="1">{"holdco",#N/A,FALSE,"Summary Financials";"holdco",#N/A,FALSE,"Summary Financials"}</definedName>
    <definedName name="__wrn2" localSheetId="5" hidden="1">{"holdco",#N/A,FALSE,"Summary Financials";"holdco",#N/A,FALSE,"Summary Financials"}</definedName>
    <definedName name="__wrn2" localSheetId="11" hidden="1">{"holdco",#N/A,FALSE,"Summary Financials";"holdco",#N/A,FALSE,"Summary Financials"}</definedName>
    <definedName name="__wrn2" localSheetId="7" hidden="1">{"holdco",#N/A,FALSE,"Summary Financials";"holdco",#N/A,FALSE,"Summary Financials"}</definedName>
    <definedName name="__wrn2" localSheetId="8" hidden="1">{"holdco",#N/A,FALSE,"Summary Financials";"holdco",#N/A,FALSE,"Summary Financials"}</definedName>
    <definedName name="__wrn2" localSheetId="9" hidden="1">{"holdco",#N/A,FALSE,"Summary Financials";"holdco",#N/A,FALSE,"Summary Financials"}</definedName>
    <definedName name="__wrn2" localSheetId="6" hidden="1">{"holdco",#N/A,FALSE,"Summary Financials";"holdco",#N/A,FALSE,"Summary Financials"}</definedName>
    <definedName name="__wrn2" localSheetId="10" hidden="1">{"holdco",#N/A,FALSE,"Summary Financials";"holdco",#N/A,FALSE,"Summary Financials"}</definedName>
    <definedName name="__wrn2" hidden="1">{"holdco",#N/A,FALSE,"Summary Financials";"holdco",#N/A,FALSE,"Summary Financials"}</definedName>
    <definedName name="__wrn3" localSheetId="4" hidden="1">{"holdco",#N/A,FALSE,"Summary Financials";"holdco",#N/A,FALSE,"Summary Financials"}</definedName>
    <definedName name="__wrn3" localSheetId="5" hidden="1">{"holdco",#N/A,FALSE,"Summary Financials";"holdco",#N/A,FALSE,"Summary Financials"}</definedName>
    <definedName name="__wrn3" localSheetId="11" hidden="1">{"holdco",#N/A,FALSE,"Summary Financials";"holdco",#N/A,FALSE,"Summary Financials"}</definedName>
    <definedName name="__wrn3" localSheetId="7" hidden="1">{"holdco",#N/A,FALSE,"Summary Financials";"holdco",#N/A,FALSE,"Summary Financials"}</definedName>
    <definedName name="__wrn3" localSheetId="8" hidden="1">{"holdco",#N/A,FALSE,"Summary Financials";"holdco",#N/A,FALSE,"Summary Financials"}</definedName>
    <definedName name="__wrn3" localSheetId="9" hidden="1">{"holdco",#N/A,FALSE,"Summary Financials";"holdco",#N/A,FALSE,"Summary Financials"}</definedName>
    <definedName name="__wrn3" localSheetId="6" hidden="1">{"holdco",#N/A,FALSE,"Summary Financials";"holdco",#N/A,FALSE,"Summary Financials"}</definedName>
    <definedName name="__wrn3" localSheetId="10" hidden="1">{"holdco",#N/A,FALSE,"Summary Financials";"holdco",#N/A,FALSE,"Summary Financials"}</definedName>
    <definedName name="__wrn3" hidden="1">{"holdco",#N/A,FALSE,"Summary Financials";"holdco",#N/A,FALSE,"Summary Financials"}</definedName>
    <definedName name="__wrn7" localSheetId="4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localSheetId="5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localSheetId="11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localSheetId="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localSheetId="8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localSheetId="9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localSheetId="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localSheetId="10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8" localSheetId="4" hidden="1">{"holdco",#N/A,FALSE,"Summary Financials";"holdco",#N/A,FALSE,"Summary Financials"}</definedName>
    <definedName name="__wrn8" localSheetId="5" hidden="1">{"holdco",#N/A,FALSE,"Summary Financials";"holdco",#N/A,FALSE,"Summary Financials"}</definedName>
    <definedName name="__wrn8" localSheetId="11" hidden="1">{"holdco",#N/A,FALSE,"Summary Financials";"holdco",#N/A,FALSE,"Summary Financials"}</definedName>
    <definedName name="__wrn8" localSheetId="7" hidden="1">{"holdco",#N/A,FALSE,"Summary Financials";"holdco",#N/A,FALSE,"Summary Financials"}</definedName>
    <definedName name="__wrn8" localSheetId="8" hidden="1">{"holdco",#N/A,FALSE,"Summary Financials";"holdco",#N/A,FALSE,"Summary Financials"}</definedName>
    <definedName name="__wrn8" localSheetId="9" hidden="1">{"holdco",#N/A,FALSE,"Summary Financials";"holdco",#N/A,FALSE,"Summary Financials"}</definedName>
    <definedName name="__wrn8" localSheetId="6" hidden="1">{"holdco",#N/A,FALSE,"Summary Financials";"holdco",#N/A,FALSE,"Summary Financials"}</definedName>
    <definedName name="__wrn8" localSheetId="10" hidden="1">{"holdco",#N/A,FALSE,"Summary Financials";"holdco",#N/A,FALSE,"Summary Financials"}</definedName>
    <definedName name="__wrn8" hidden="1">{"holdco",#N/A,FALSE,"Summary Financials";"holdco",#N/A,FALSE,"Summary Financials"}</definedName>
    <definedName name="_139__123Graph_LBL_DCHART_3" hidden="1">[2]Graphs!$D$59:$D$59</definedName>
    <definedName name="_142__123Graph_LBL_FCHART_1" hidden="1">[2]Graphs!$G$59:$G$59</definedName>
    <definedName name="_143__123Graph_LBL_FCHART_3" hidden="1">[2]Graphs!$G$59:$G$59</definedName>
    <definedName name="_33__123Graph_LBL_ECHART_3" hidden="1">[2]Graphs!$F$59:$F$59</definedName>
    <definedName name="_34__123Graph_LBL_FCHART_1" hidden="1">[2]Graphs!$G$59:$G$59</definedName>
    <definedName name="_35__123Graph_LBL_FCHART_3" hidden="1">[2]Graphs!$G$59:$G$59</definedName>
    <definedName name="_49__123Graph_LBL_FCHART_1" hidden="1">[2]Graphs!$G$59:$G$59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localSheetId="14" hidden="1">#REF!</definedName>
    <definedName name="_Fill" localSheetId="15" hidden="1">#REF!</definedName>
    <definedName name="_Fill" localSheetId="13" hidden="1">#REF!</definedName>
    <definedName name="_Fill" localSheetId="16" hidden="1">#REF!</definedName>
    <definedName name="_Fill" localSheetId="17" hidden="1">#REF!</definedName>
    <definedName name="_Fill" hidden="1">#REF!</definedName>
    <definedName name="_xlnm._FilterDatabase" localSheetId="4" hidden="1">Inp_EoE!$E$7:$J$7</definedName>
    <definedName name="_xlnm._FilterDatabase" localSheetId="5" hidden="1">Inp_Lon!$E$7:$J$7</definedName>
    <definedName name="_xlnm._FilterDatabase" localSheetId="11" hidden="1">Inp_NGN!$E$7:$J$7</definedName>
    <definedName name="_xlnm._FilterDatabase" localSheetId="7" hidden="1">Inp_NW!$E$7:$J$7</definedName>
    <definedName name="_xlnm._FilterDatabase" localSheetId="8" hidden="1">Inp_Sc!$E$7:$J$7</definedName>
    <definedName name="_xlnm._FilterDatabase" localSheetId="9" hidden="1">Inp_So!$E$7:$J$7</definedName>
    <definedName name="_xlnm._FilterDatabase" localSheetId="6" hidden="1">Inp_WM!$E$7:$J$7</definedName>
    <definedName name="_xlnm._FilterDatabase" localSheetId="10" hidden="1">Inp_WWU!$E$7:$J$7</definedName>
    <definedName name="_Key1" localSheetId="14" hidden="1">#REF!</definedName>
    <definedName name="_Key1" localSheetId="15" hidden="1">#REF!</definedName>
    <definedName name="_Key1" localSheetId="13" hidden="1">#REF!</definedName>
    <definedName name="_Key1" localSheetId="16" hidden="1">#REF!</definedName>
    <definedName name="_Key1" localSheetId="17" hidden="1">#REF!</definedName>
    <definedName name="_Key1" hidden="1">#REF!</definedName>
    <definedName name="_Key2" localSheetId="14" hidden="1">#REF!</definedName>
    <definedName name="_Key2" localSheetId="15" hidden="1">#REF!</definedName>
    <definedName name="_Key2" localSheetId="13" hidden="1">#REF!</definedName>
    <definedName name="_Key2" localSheetId="16" hidden="1">#REF!</definedName>
    <definedName name="_Key2" localSheetId="17" hidden="1">#REF!</definedName>
    <definedName name="_Key2" hidden="1">#REF!</definedName>
    <definedName name="_Order1" hidden="1">255</definedName>
    <definedName name="_Order2" hidden="1">0</definedName>
    <definedName name="_Sort" localSheetId="14" hidden="1">#REF!</definedName>
    <definedName name="_Sort" localSheetId="15" hidden="1">#REF!</definedName>
    <definedName name="_Sort" localSheetId="13" hidden="1">#REF!</definedName>
    <definedName name="_Sort" localSheetId="16" hidden="1">#REF!</definedName>
    <definedName name="_Sort" localSheetId="17" hidden="1">#REF!</definedName>
    <definedName name="_Sort" hidden="1">#REF!</definedName>
    <definedName name="a" localSheetId="14" hidden="1">#REF!</definedName>
    <definedName name="a" localSheetId="15" hidden="1">#REF!</definedName>
    <definedName name="a" localSheetId="13" hidden="1">#REF!</definedName>
    <definedName name="a" localSheetId="16" hidden="1">#REF!</definedName>
    <definedName name="a" localSheetId="17" hidden="1">#REF!</definedName>
    <definedName name="a" hidden="1">#REF!</definedName>
    <definedName name="AAA_duser" hidden="1">"OFF"</definedName>
    <definedName name="AAB_GSPPG" hidden="1">"AAB_Goldman Sachs PPG Chart Utilities 1.0g"</definedName>
    <definedName name="AccessDatabase" hidden="1">"C:\DATA\KEVIN\MODELS\Model 0218.mdb"</definedName>
    <definedName name="ACwvu.CapersView." localSheetId="14" hidden="1">[3]Sheet1!#REF!</definedName>
    <definedName name="ACwvu.CapersView." localSheetId="15" hidden="1">[3]Sheet1!#REF!</definedName>
    <definedName name="ACwvu.CapersView." localSheetId="13" hidden="1">[3]Sheet1!#REF!</definedName>
    <definedName name="ACwvu.CapersView." localSheetId="4" hidden="1">[3]Sheet1!#REF!</definedName>
    <definedName name="ACwvu.CapersView." localSheetId="11" hidden="1">[3]Sheet1!#REF!</definedName>
    <definedName name="ACwvu.CapersView." localSheetId="7" hidden="1">[3]Sheet1!#REF!</definedName>
    <definedName name="ACwvu.CapersView." localSheetId="8" hidden="1">[3]Sheet1!#REF!</definedName>
    <definedName name="ACwvu.CapersView." localSheetId="6" hidden="1">[3]Sheet1!#REF!</definedName>
    <definedName name="ACwvu.CapersView." localSheetId="10" hidden="1">[3]Sheet1!#REF!</definedName>
    <definedName name="ACwvu.CapersView." localSheetId="16" hidden="1">[3]Sheet1!#REF!</definedName>
    <definedName name="ACwvu.CapersView." localSheetId="17" hidden="1">[3]Sheet1!#REF!</definedName>
    <definedName name="ACwvu.CapersView." hidden="1">[3]Sheet1!#REF!</definedName>
    <definedName name="ACwvu.Japan_Capers_Ed_Pub." localSheetId="14" hidden="1">#REF!</definedName>
    <definedName name="ACwvu.Japan_Capers_Ed_Pub." localSheetId="15" hidden="1">#REF!</definedName>
    <definedName name="ACwvu.Japan_Capers_Ed_Pub." localSheetId="13" hidden="1">#REF!</definedName>
    <definedName name="ACwvu.Japan_Capers_Ed_Pub." localSheetId="16" hidden="1">#REF!</definedName>
    <definedName name="ACwvu.Japan_Capers_Ed_Pub." localSheetId="17" hidden="1">#REF!</definedName>
    <definedName name="ACwvu.Japan_Capers_Ed_Pub." hidden="1">#REF!</definedName>
    <definedName name="ACwvu.KJP_CC." localSheetId="14" hidden="1">#REF!</definedName>
    <definedName name="ACwvu.KJP_CC." localSheetId="15" hidden="1">#REF!</definedName>
    <definedName name="ACwvu.KJP_CC." localSheetId="13" hidden="1">#REF!</definedName>
    <definedName name="ACwvu.KJP_CC." localSheetId="16" hidden="1">#REF!</definedName>
    <definedName name="ACwvu.KJP_CC." localSheetId="17" hidden="1">#REF!</definedName>
    <definedName name="ACwvu.KJP_CC." hidden="1">#REF!</definedName>
    <definedName name="b" localSheetId="4" hidden="1">{#N/A,#N/A,FALSE,"DI 2 YEAR MASTER SCHEDULE"}</definedName>
    <definedName name="b" localSheetId="5" hidden="1">{#N/A,#N/A,FALSE,"DI 2 YEAR MASTER SCHEDULE"}</definedName>
    <definedName name="b" localSheetId="11" hidden="1">{#N/A,#N/A,FALSE,"DI 2 YEAR MASTER SCHEDULE"}</definedName>
    <definedName name="b" localSheetId="7" hidden="1">{#N/A,#N/A,FALSE,"DI 2 YEAR MASTER SCHEDULE"}</definedName>
    <definedName name="b" localSheetId="8" hidden="1">{#N/A,#N/A,FALSE,"DI 2 YEAR MASTER SCHEDULE"}</definedName>
    <definedName name="b" localSheetId="9" hidden="1">{#N/A,#N/A,FALSE,"DI 2 YEAR MASTER SCHEDULE"}</definedName>
    <definedName name="b" localSheetId="6" hidden="1">{#N/A,#N/A,FALSE,"DI 2 YEAR MASTER SCHEDULE"}</definedName>
    <definedName name="b" localSheetId="10" hidden="1">{#N/A,#N/A,FALSE,"DI 2 YEAR MASTER SCHEDULE"}</definedName>
    <definedName name="b" hidden="1">{#N/A,#N/A,FALSE,"DI 2 YEAR MASTER SCHEDULE"}</definedName>
    <definedName name="bb" localSheetId="4" hidden="1">{#N/A,#N/A,FALSE,"PRJCTED MNTHLY QTY's"}</definedName>
    <definedName name="bb" localSheetId="5" hidden="1">{#N/A,#N/A,FALSE,"PRJCTED MNTHLY QTY's"}</definedName>
    <definedName name="bb" localSheetId="11" hidden="1">{#N/A,#N/A,FALSE,"PRJCTED MNTHLY QTY's"}</definedName>
    <definedName name="bb" localSheetId="7" hidden="1">{#N/A,#N/A,FALSE,"PRJCTED MNTHLY QTY's"}</definedName>
    <definedName name="bb" localSheetId="8" hidden="1">{#N/A,#N/A,FALSE,"PRJCTED MNTHLY QTY's"}</definedName>
    <definedName name="bb" localSheetId="9" hidden="1">{#N/A,#N/A,FALSE,"PRJCTED MNTHLY QTY's"}</definedName>
    <definedName name="bb" localSheetId="6" hidden="1">{#N/A,#N/A,FALSE,"PRJCTED MNTHLY QTY's"}</definedName>
    <definedName name="bb" localSheetId="10" hidden="1">{#N/A,#N/A,FALSE,"PRJCTED MNTHLY QTY's"}</definedName>
    <definedName name="bb" hidden="1">{#N/A,#N/A,FALSE,"PRJCTED MNTHLY QTY's"}</definedName>
    <definedName name="bbbb" localSheetId="4" hidden="1">{#N/A,#N/A,FALSE,"PRJCTED QTRLY QTY's"}</definedName>
    <definedName name="bbbb" localSheetId="5" hidden="1">{#N/A,#N/A,FALSE,"PRJCTED QTRLY QTY's"}</definedName>
    <definedName name="bbbb" localSheetId="11" hidden="1">{#N/A,#N/A,FALSE,"PRJCTED QTRLY QTY's"}</definedName>
    <definedName name="bbbb" localSheetId="7" hidden="1">{#N/A,#N/A,FALSE,"PRJCTED QTRLY QTY's"}</definedName>
    <definedName name="bbbb" localSheetId="8" hidden="1">{#N/A,#N/A,FALSE,"PRJCTED QTRLY QTY's"}</definedName>
    <definedName name="bbbb" localSheetId="9" hidden="1">{#N/A,#N/A,FALSE,"PRJCTED QTRLY QTY's"}</definedName>
    <definedName name="bbbb" localSheetId="6" hidden="1">{#N/A,#N/A,FALSE,"PRJCTED QTRLY QTY's"}</definedName>
    <definedName name="bbbb" localSheetId="10" hidden="1">{#N/A,#N/A,FALSE,"PRJCTED QTRLY QTY's"}</definedName>
    <definedName name="bbbb" hidden="1">{#N/A,#N/A,FALSE,"PRJCTED QTRLY QTY's"}</definedName>
    <definedName name="bbbbbb" localSheetId="4" hidden="1">{#N/A,#N/A,FALSE,"PRJCTED QTRLY QTY's"}</definedName>
    <definedName name="bbbbbb" localSheetId="5" hidden="1">{#N/A,#N/A,FALSE,"PRJCTED QTRLY QTY's"}</definedName>
    <definedName name="bbbbbb" localSheetId="11" hidden="1">{#N/A,#N/A,FALSE,"PRJCTED QTRLY QTY's"}</definedName>
    <definedName name="bbbbbb" localSheetId="7" hidden="1">{#N/A,#N/A,FALSE,"PRJCTED QTRLY QTY's"}</definedName>
    <definedName name="bbbbbb" localSheetId="8" hidden="1">{#N/A,#N/A,FALSE,"PRJCTED QTRLY QTY's"}</definedName>
    <definedName name="bbbbbb" localSheetId="9" hidden="1">{#N/A,#N/A,FALSE,"PRJCTED QTRLY QTY's"}</definedName>
    <definedName name="bbbbbb" localSheetId="6" hidden="1">{#N/A,#N/A,FALSE,"PRJCTED QTRLY QTY's"}</definedName>
    <definedName name="bbbbbb" localSheetId="10" hidden="1">{#N/A,#N/A,FALSE,"PRJCTED QTRLY QTY's"}</definedName>
    <definedName name="bbbbbb" hidden="1">{#N/A,#N/A,FALSE,"PRJCTED QTRLY QTY's"}</definedName>
    <definedName name="BExEZ4HBCC06708765M8A06KCR7P" hidden="1">#N/A</definedName>
    <definedName name="BLPH1" localSheetId="14" hidden="1">[4]Sheet2!#REF!</definedName>
    <definedName name="BLPH1" localSheetId="15" hidden="1">[4]Sheet2!#REF!</definedName>
    <definedName name="BLPH1" localSheetId="13" hidden="1">[4]Sheet2!#REF!</definedName>
    <definedName name="BLPH1" localSheetId="16" hidden="1">[4]Sheet2!#REF!</definedName>
    <definedName name="BLPH1" localSheetId="17" hidden="1">[4]Sheet2!#REF!</definedName>
    <definedName name="BLPH1" hidden="1">[4]Sheet2!#REF!</definedName>
    <definedName name="BLPH10" localSheetId="14" hidden="1">#REF!</definedName>
    <definedName name="BLPH10" localSheetId="15" hidden="1">#REF!</definedName>
    <definedName name="BLPH10" localSheetId="13" hidden="1">#REF!</definedName>
    <definedName name="BLPH10" localSheetId="16" hidden="1">#REF!</definedName>
    <definedName name="BLPH10" localSheetId="17" hidden="1">#REF!</definedName>
    <definedName name="BLPH10" hidden="1">#REF!</definedName>
    <definedName name="BLPH100" localSheetId="14" hidden="1">#REF!</definedName>
    <definedName name="BLPH100" localSheetId="15" hidden="1">#REF!</definedName>
    <definedName name="BLPH100" localSheetId="13" hidden="1">#REF!</definedName>
    <definedName name="BLPH100" localSheetId="16" hidden="1">#REF!</definedName>
    <definedName name="BLPH100" localSheetId="17" hidden="1">#REF!</definedName>
    <definedName name="BLPH100" hidden="1">#REF!</definedName>
    <definedName name="BLPH101" localSheetId="14" hidden="1">#REF!</definedName>
    <definedName name="BLPH101" localSheetId="15" hidden="1">#REF!</definedName>
    <definedName name="BLPH101" localSheetId="13" hidden="1">#REF!</definedName>
    <definedName name="BLPH101" localSheetId="16" hidden="1">#REF!</definedName>
    <definedName name="BLPH101" localSheetId="17" hidden="1">#REF!</definedName>
    <definedName name="BLPH101" hidden="1">#REF!</definedName>
    <definedName name="BLPH102" localSheetId="14" hidden="1">#REF!</definedName>
    <definedName name="BLPH102" localSheetId="15" hidden="1">#REF!</definedName>
    <definedName name="BLPH102" localSheetId="13" hidden="1">#REF!</definedName>
    <definedName name="BLPH102" localSheetId="16" hidden="1">#REF!</definedName>
    <definedName name="BLPH102" localSheetId="17" hidden="1">#REF!</definedName>
    <definedName name="BLPH102" hidden="1">#REF!</definedName>
    <definedName name="BLPH103" localSheetId="14" hidden="1">#REF!</definedName>
    <definedName name="BLPH103" localSheetId="15" hidden="1">#REF!</definedName>
    <definedName name="BLPH103" localSheetId="13" hidden="1">#REF!</definedName>
    <definedName name="BLPH103" localSheetId="16" hidden="1">#REF!</definedName>
    <definedName name="BLPH103" localSheetId="17" hidden="1">#REF!</definedName>
    <definedName name="BLPH103" hidden="1">#REF!</definedName>
    <definedName name="BLPH104" localSheetId="14" hidden="1">#REF!</definedName>
    <definedName name="BLPH104" localSheetId="15" hidden="1">#REF!</definedName>
    <definedName name="BLPH104" localSheetId="13" hidden="1">#REF!</definedName>
    <definedName name="BLPH104" localSheetId="16" hidden="1">#REF!</definedName>
    <definedName name="BLPH104" localSheetId="17" hidden="1">#REF!</definedName>
    <definedName name="BLPH104" hidden="1">#REF!</definedName>
    <definedName name="BLPH105" localSheetId="14" hidden="1">#REF!</definedName>
    <definedName name="BLPH105" localSheetId="15" hidden="1">#REF!</definedName>
    <definedName name="BLPH105" localSheetId="13" hidden="1">#REF!</definedName>
    <definedName name="BLPH105" localSheetId="16" hidden="1">#REF!</definedName>
    <definedName name="BLPH105" localSheetId="17" hidden="1">#REF!</definedName>
    <definedName name="BLPH105" hidden="1">#REF!</definedName>
    <definedName name="BLPH106" localSheetId="14" hidden="1">#REF!</definedName>
    <definedName name="BLPH106" localSheetId="15" hidden="1">#REF!</definedName>
    <definedName name="BLPH106" localSheetId="13" hidden="1">#REF!</definedName>
    <definedName name="BLPH106" localSheetId="16" hidden="1">#REF!</definedName>
    <definedName name="BLPH106" localSheetId="17" hidden="1">#REF!</definedName>
    <definedName name="BLPH106" hidden="1">#REF!</definedName>
    <definedName name="BLPH107" localSheetId="14" hidden="1">#REF!</definedName>
    <definedName name="BLPH107" localSheetId="15" hidden="1">#REF!</definedName>
    <definedName name="BLPH107" localSheetId="13" hidden="1">#REF!</definedName>
    <definedName name="BLPH107" localSheetId="16" hidden="1">#REF!</definedName>
    <definedName name="BLPH107" localSheetId="17" hidden="1">#REF!</definedName>
    <definedName name="BLPH107" hidden="1">#REF!</definedName>
    <definedName name="BLPH108" localSheetId="14" hidden="1">#REF!</definedName>
    <definedName name="BLPH108" localSheetId="15" hidden="1">#REF!</definedName>
    <definedName name="BLPH108" localSheetId="13" hidden="1">#REF!</definedName>
    <definedName name="BLPH108" localSheetId="16" hidden="1">#REF!</definedName>
    <definedName name="BLPH108" localSheetId="17" hidden="1">#REF!</definedName>
    <definedName name="BLPH108" hidden="1">#REF!</definedName>
    <definedName name="BLPH109" localSheetId="14" hidden="1">#REF!</definedName>
    <definedName name="BLPH109" localSheetId="15" hidden="1">#REF!</definedName>
    <definedName name="BLPH109" localSheetId="13" hidden="1">#REF!</definedName>
    <definedName name="BLPH109" localSheetId="16" hidden="1">#REF!</definedName>
    <definedName name="BLPH109" localSheetId="17" hidden="1">#REF!</definedName>
    <definedName name="BLPH109" hidden="1">#REF!</definedName>
    <definedName name="BLPH11" localSheetId="14" hidden="1">#REF!</definedName>
    <definedName name="BLPH11" localSheetId="15" hidden="1">#REF!</definedName>
    <definedName name="BLPH11" localSheetId="13" hidden="1">#REF!</definedName>
    <definedName name="BLPH11" localSheetId="16" hidden="1">#REF!</definedName>
    <definedName name="BLPH11" localSheetId="17" hidden="1">#REF!</definedName>
    <definedName name="BLPH11" hidden="1">#REF!</definedName>
    <definedName name="BLPH110" localSheetId="14" hidden="1">#REF!</definedName>
    <definedName name="BLPH110" localSheetId="15" hidden="1">#REF!</definedName>
    <definedName name="BLPH110" localSheetId="13" hidden="1">#REF!</definedName>
    <definedName name="BLPH110" localSheetId="16" hidden="1">#REF!</definedName>
    <definedName name="BLPH110" localSheetId="17" hidden="1">#REF!</definedName>
    <definedName name="BLPH110" hidden="1">#REF!</definedName>
    <definedName name="BLPH111" localSheetId="14" hidden="1">#REF!</definedName>
    <definedName name="BLPH111" localSheetId="15" hidden="1">#REF!</definedName>
    <definedName name="BLPH111" localSheetId="13" hidden="1">#REF!</definedName>
    <definedName name="BLPH111" localSheetId="16" hidden="1">#REF!</definedName>
    <definedName name="BLPH111" localSheetId="17" hidden="1">#REF!</definedName>
    <definedName name="BLPH111" hidden="1">#REF!</definedName>
    <definedName name="BLPH112" localSheetId="14" hidden="1">#REF!</definedName>
    <definedName name="BLPH112" localSheetId="15" hidden="1">#REF!</definedName>
    <definedName name="BLPH112" localSheetId="13" hidden="1">#REF!</definedName>
    <definedName name="BLPH112" localSheetId="16" hidden="1">#REF!</definedName>
    <definedName name="BLPH112" localSheetId="17" hidden="1">#REF!</definedName>
    <definedName name="BLPH112" hidden="1">#REF!</definedName>
    <definedName name="BLPH113" localSheetId="14" hidden="1">#REF!</definedName>
    <definedName name="BLPH113" localSheetId="15" hidden="1">#REF!</definedName>
    <definedName name="BLPH113" localSheetId="13" hidden="1">#REF!</definedName>
    <definedName name="BLPH113" localSheetId="16" hidden="1">#REF!</definedName>
    <definedName name="BLPH113" localSheetId="17" hidden="1">#REF!</definedName>
    <definedName name="BLPH113" hidden="1">#REF!</definedName>
    <definedName name="BLPH114" localSheetId="14" hidden="1">#REF!</definedName>
    <definedName name="BLPH114" localSheetId="15" hidden="1">#REF!</definedName>
    <definedName name="BLPH114" localSheetId="13" hidden="1">#REF!</definedName>
    <definedName name="BLPH114" localSheetId="16" hidden="1">#REF!</definedName>
    <definedName name="BLPH114" localSheetId="17" hidden="1">#REF!</definedName>
    <definedName name="BLPH114" hidden="1">#REF!</definedName>
    <definedName name="BLPH115" localSheetId="14" hidden="1">#REF!</definedName>
    <definedName name="BLPH115" localSheetId="15" hidden="1">#REF!</definedName>
    <definedName name="BLPH115" localSheetId="13" hidden="1">#REF!</definedName>
    <definedName name="BLPH115" localSheetId="16" hidden="1">#REF!</definedName>
    <definedName name="BLPH115" localSheetId="17" hidden="1">#REF!</definedName>
    <definedName name="BLPH115" hidden="1">#REF!</definedName>
    <definedName name="BLPH116" localSheetId="14" hidden="1">#REF!</definedName>
    <definedName name="BLPH116" localSheetId="15" hidden="1">#REF!</definedName>
    <definedName name="BLPH116" localSheetId="13" hidden="1">#REF!</definedName>
    <definedName name="BLPH116" localSheetId="16" hidden="1">#REF!</definedName>
    <definedName name="BLPH116" localSheetId="17" hidden="1">#REF!</definedName>
    <definedName name="BLPH116" hidden="1">#REF!</definedName>
    <definedName name="BLPH117" localSheetId="14" hidden="1">#REF!</definedName>
    <definedName name="BLPH117" localSheetId="15" hidden="1">#REF!</definedName>
    <definedName name="BLPH117" localSheetId="13" hidden="1">#REF!</definedName>
    <definedName name="BLPH117" localSheetId="16" hidden="1">#REF!</definedName>
    <definedName name="BLPH117" localSheetId="17" hidden="1">#REF!</definedName>
    <definedName name="BLPH117" hidden="1">#REF!</definedName>
    <definedName name="BLPH118" localSheetId="14" hidden="1">#REF!</definedName>
    <definedName name="BLPH118" localSheetId="15" hidden="1">#REF!</definedName>
    <definedName name="BLPH118" localSheetId="13" hidden="1">#REF!</definedName>
    <definedName name="BLPH118" localSheetId="16" hidden="1">#REF!</definedName>
    <definedName name="BLPH118" localSheetId="17" hidden="1">#REF!</definedName>
    <definedName name="BLPH118" hidden="1">#REF!</definedName>
    <definedName name="BLPH119" localSheetId="14" hidden="1">#REF!</definedName>
    <definedName name="BLPH119" localSheetId="15" hidden="1">#REF!</definedName>
    <definedName name="BLPH119" localSheetId="13" hidden="1">#REF!</definedName>
    <definedName name="BLPH119" localSheetId="16" hidden="1">#REF!</definedName>
    <definedName name="BLPH119" localSheetId="17" hidden="1">#REF!</definedName>
    <definedName name="BLPH119" hidden="1">#REF!</definedName>
    <definedName name="BLPH12" localSheetId="14" hidden="1">#REF!</definedName>
    <definedName name="BLPH12" localSheetId="15" hidden="1">#REF!</definedName>
    <definedName name="BLPH12" localSheetId="13" hidden="1">#REF!</definedName>
    <definedName name="BLPH12" localSheetId="16" hidden="1">#REF!</definedName>
    <definedName name="BLPH12" localSheetId="17" hidden="1">#REF!</definedName>
    <definedName name="BLPH12" hidden="1">#REF!</definedName>
    <definedName name="BLPH120" localSheetId="14" hidden="1">#REF!</definedName>
    <definedName name="BLPH120" localSheetId="15" hidden="1">#REF!</definedName>
    <definedName name="BLPH120" localSheetId="13" hidden="1">#REF!</definedName>
    <definedName name="BLPH120" localSheetId="16" hidden="1">#REF!</definedName>
    <definedName name="BLPH120" localSheetId="17" hidden="1">#REF!</definedName>
    <definedName name="BLPH120" hidden="1">#REF!</definedName>
    <definedName name="BLPH121" localSheetId="14" hidden="1">#REF!</definedName>
    <definedName name="BLPH121" localSheetId="15" hidden="1">#REF!</definedName>
    <definedName name="BLPH121" localSheetId="13" hidden="1">#REF!</definedName>
    <definedName name="BLPH121" localSheetId="16" hidden="1">#REF!</definedName>
    <definedName name="BLPH121" localSheetId="17" hidden="1">#REF!</definedName>
    <definedName name="BLPH121" hidden="1">#REF!</definedName>
    <definedName name="BLPH122" localSheetId="14" hidden="1">#REF!</definedName>
    <definedName name="BLPH122" localSheetId="15" hidden="1">#REF!</definedName>
    <definedName name="BLPH122" localSheetId="13" hidden="1">#REF!</definedName>
    <definedName name="BLPH122" localSheetId="16" hidden="1">#REF!</definedName>
    <definedName name="BLPH122" localSheetId="17" hidden="1">#REF!</definedName>
    <definedName name="BLPH122" hidden="1">#REF!</definedName>
    <definedName name="BLPH123" localSheetId="14" hidden="1">#REF!</definedName>
    <definedName name="BLPH123" localSheetId="15" hidden="1">#REF!</definedName>
    <definedName name="BLPH123" localSheetId="13" hidden="1">#REF!</definedName>
    <definedName name="BLPH123" localSheetId="16" hidden="1">#REF!</definedName>
    <definedName name="BLPH123" localSheetId="17" hidden="1">#REF!</definedName>
    <definedName name="BLPH123" hidden="1">#REF!</definedName>
    <definedName name="BLPH124" localSheetId="14" hidden="1">#REF!</definedName>
    <definedName name="BLPH124" localSheetId="15" hidden="1">#REF!</definedName>
    <definedName name="BLPH124" localSheetId="13" hidden="1">#REF!</definedName>
    <definedName name="BLPH124" localSheetId="16" hidden="1">#REF!</definedName>
    <definedName name="BLPH124" localSheetId="17" hidden="1">#REF!</definedName>
    <definedName name="BLPH124" hidden="1">#REF!</definedName>
    <definedName name="BLPH125" localSheetId="14" hidden="1">#REF!</definedName>
    <definedName name="BLPH125" localSheetId="15" hidden="1">#REF!</definedName>
    <definedName name="BLPH125" localSheetId="13" hidden="1">#REF!</definedName>
    <definedName name="BLPH125" localSheetId="16" hidden="1">#REF!</definedName>
    <definedName name="BLPH125" localSheetId="17" hidden="1">#REF!</definedName>
    <definedName name="BLPH125" hidden="1">#REF!</definedName>
    <definedName name="BLPH126" localSheetId="14" hidden="1">#REF!</definedName>
    <definedName name="BLPH126" localSheetId="15" hidden="1">#REF!</definedName>
    <definedName name="BLPH126" localSheetId="13" hidden="1">#REF!</definedName>
    <definedName name="BLPH126" localSheetId="16" hidden="1">#REF!</definedName>
    <definedName name="BLPH126" localSheetId="17" hidden="1">#REF!</definedName>
    <definedName name="BLPH126" hidden="1">#REF!</definedName>
    <definedName name="BLPH127" localSheetId="14" hidden="1">#REF!</definedName>
    <definedName name="BLPH127" localSheetId="15" hidden="1">#REF!</definedName>
    <definedName name="BLPH127" localSheetId="13" hidden="1">#REF!</definedName>
    <definedName name="BLPH127" localSheetId="16" hidden="1">#REF!</definedName>
    <definedName name="BLPH127" localSheetId="17" hidden="1">#REF!</definedName>
    <definedName name="BLPH127" hidden="1">#REF!</definedName>
    <definedName name="BLPH128" localSheetId="14" hidden="1">#REF!</definedName>
    <definedName name="BLPH128" localSheetId="15" hidden="1">#REF!</definedName>
    <definedName name="BLPH128" localSheetId="13" hidden="1">#REF!</definedName>
    <definedName name="BLPH128" localSheetId="16" hidden="1">#REF!</definedName>
    <definedName name="BLPH128" localSheetId="17" hidden="1">#REF!</definedName>
    <definedName name="BLPH128" hidden="1">#REF!</definedName>
    <definedName name="BLPH129" localSheetId="14" hidden="1">#REF!</definedName>
    <definedName name="BLPH129" localSheetId="15" hidden="1">#REF!</definedName>
    <definedName name="BLPH129" localSheetId="13" hidden="1">#REF!</definedName>
    <definedName name="BLPH129" localSheetId="16" hidden="1">#REF!</definedName>
    <definedName name="BLPH129" localSheetId="17" hidden="1">#REF!</definedName>
    <definedName name="BLPH129" hidden="1">#REF!</definedName>
    <definedName name="BLPH13" localSheetId="14" hidden="1">#REF!</definedName>
    <definedName name="BLPH13" localSheetId="15" hidden="1">#REF!</definedName>
    <definedName name="BLPH13" localSheetId="13" hidden="1">#REF!</definedName>
    <definedName name="BLPH13" localSheetId="16" hidden="1">#REF!</definedName>
    <definedName name="BLPH13" localSheetId="17" hidden="1">#REF!</definedName>
    <definedName name="BLPH13" hidden="1">#REF!</definedName>
    <definedName name="BLPH130" localSheetId="14" hidden="1">#REF!</definedName>
    <definedName name="BLPH130" localSheetId="15" hidden="1">#REF!</definedName>
    <definedName name="BLPH130" localSheetId="13" hidden="1">#REF!</definedName>
    <definedName name="BLPH130" localSheetId="16" hidden="1">#REF!</definedName>
    <definedName name="BLPH130" localSheetId="17" hidden="1">#REF!</definedName>
    <definedName name="BLPH130" hidden="1">#REF!</definedName>
    <definedName name="BLPH131" localSheetId="14" hidden="1">#REF!</definedName>
    <definedName name="BLPH131" localSheetId="15" hidden="1">#REF!</definedName>
    <definedName name="BLPH131" localSheetId="13" hidden="1">#REF!</definedName>
    <definedName name="BLPH131" localSheetId="16" hidden="1">#REF!</definedName>
    <definedName name="BLPH131" localSheetId="17" hidden="1">#REF!</definedName>
    <definedName name="BLPH131" hidden="1">#REF!</definedName>
    <definedName name="BLPH132" localSheetId="14" hidden="1">#REF!</definedName>
    <definedName name="BLPH132" localSheetId="15" hidden="1">#REF!</definedName>
    <definedName name="BLPH132" localSheetId="13" hidden="1">#REF!</definedName>
    <definedName name="BLPH132" localSheetId="16" hidden="1">#REF!</definedName>
    <definedName name="BLPH132" localSheetId="17" hidden="1">#REF!</definedName>
    <definedName name="BLPH132" hidden="1">#REF!</definedName>
    <definedName name="BLPH133" localSheetId="14" hidden="1">#REF!</definedName>
    <definedName name="BLPH133" localSheetId="15" hidden="1">#REF!</definedName>
    <definedName name="BLPH133" localSheetId="13" hidden="1">#REF!</definedName>
    <definedName name="BLPH133" localSheetId="16" hidden="1">#REF!</definedName>
    <definedName name="BLPH133" localSheetId="17" hidden="1">#REF!</definedName>
    <definedName name="BLPH133" hidden="1">#REF!</definedName>
    <definedName name="BLPH134" localSheetId="14" hidden="1">#REF!</definedName>
    <definedName name="BLPH134" localSheetId="15" hidden="1">#REF!</definedName>
    <definedName name="BLPH134" localSheetId="13" hidden="1">#REF!</definedName>
    <definedName name="BLPH134" localSheetId="16" hidden="1">#REF!</definedName>
    <definedName name="BLPH134" localSheetId="17" hidden="1">#REF!</definedName>
    <definedName name="BLPH134" hidden="1">#REF!</definedName>
    <definedName name="BLPH135" localSheetId="14" hidden="1">#REF!</definedName>
    <definedName name="BLPH135" localSheetId="15" hidden="1">#REF!</definedName>
    <definedName name="BLPH135" localSheetId="13" hidden="1">#REF!</definedName>
    <definedName name="BLPH135" localSheetId="16" hidden="1">#REF!</definedName>
    <definedName name="BLPH135" localSheetId="17" hidden="1">#REF!</definedName>
    <definedName name="BLPH135" hidden="1">#REF!</definedName>
    <definedName name="BLPH136" localSheetId="14" hidden="1">#REF!</definedName>
    <definedName name="BLPH136" localSheetId="15" hidden="1">#REF!</definedName>
    <definedName name="BLPH136" localSheetId="13" hidden="1">#REF!</definedName>
    <definedName name="BLPH136" localSheetId="16" hidden="1">#REF!</definedName>
    <definedName name="BLPH136" localSheetId="17" hidden="1">#REF!</definedName>
    <definedName name="BLPH136" hidden="1">#REF!</definedName>
    <definedName name="BLPH137" localSheetId="14" hidden="1">#REF!</definedName>
    <definedName name="BLPH137" localSheetId="15" hidden="1">#REF!</definedName>
    <definedName name="BLPH137" localSheetId="13" hidden="1">#REF!</definedName>
    <definedName name="BLPH137" localSheetId="16" hidden="1">#REF!</definedName>
    <definedName name="BLPH137" localSheetId="17" hidden="1">#REF!</definedName>
    <definedName name="BLPH137" hidden="1">#REF!</definedName>
    <definedName name="BLPH138" localSheetId="14" hidden="1">#REF!</definedName>
    <definedName name="BLPH138" localSheetId="15" hidden="1">#REF!</definedName>
    <definedName name="BLPH138" localSheetId="13" hidden="1">#REF!</definedName>
    <definedName name="BLPH138" localSheetId="16" hidden="1">#REF!</definedName>
    <definedName name="BLPH138" localSheetId="17" hidden="1">#REF!</definedName>
    <definedName name="BLPH138" hidden="1">#REF!</definedName>
    <definedName name="BLPH139" localSheetId="14" hidden="1">#REF!</definedName>
    <definedName name="BLPH139" localSheetId="15" hidden="1">#REF!</definedName>
    <definedName name="BLPH139" localSheetId="13" hidden="1">#REF!</definedName>
    <definedName name="BLPH139" localSheetId="16" hidden="1">#REF!</definedName>
    <definedName name="BLPH139" localSheetId="17" hidden="1">#REF!</definedName>
    <definedName name="BLPH139" hidden="1">#REF!</definedName>
    <definedName name="BLPH14" localSheetId="14" hidden="1">#REF!</definedName>
    <definedName name="BLPH14" localSheetId="15" hidden="1">#REF!</definedName>
    <definedName name="BLPH14" localSheetId="13" hidden="1">#REF!</definedName>
    <definedName name="BLPH14" localSheetId="16" hidden="1">#REF!</definedName>
    <definedName name="BLPH14" localSheetId="17" hidden="1">#REF!</definedName>
    <definedName name="BLPH14" hidden="1">#REF!</definedName>
    <definedName name="BLPH140" localSheetId="14" hidden="1">#REF!</definedName>
    <definedName name="BLPH140" localSheetId="15" hidden="1">#REF!</definedName>
    <definedName name="BLPH140" localSheetId="13" hidden="1">#REF!</definedName>
    <definedName name="BLPH140" localSheetId="16" hidden="1">#REF!</definedName>
    <definedName name="BLPH140" localSheetId="17" hidden="1">#REF!</definedName>
    <definedName name="BLPH140" hidden="1">#REF!</definedName>
    <definedName name="BLPH141" localSheetId="14" hidden="1">#REF!</definedName>
    <definedName name="BLPH141" localSheetId="15" hidden="1">#REF!</definedName>
    <definedName name="BLPH141" localSheetId="13" hidden="1">#REF!</definedName>
    <definedName name="BLPH141" localSheetId="16" hidden="1">#REF!</definedName>
    <definedName name="BLPH141" localSheetId="17" hidden="1">#REF!</definedName>
    <definedName name="BLPH141" hidden="1">#REF!</definedName>
    <definedName name="BLPH142" localSheetId="14" hidden="1">#REF!</definedName>
    <definedName name="BLPH142" localSheetId="15" hidden="1">#REF!</definedName>
    <definedName name="BLPH142" localSheetId="13" hidden="1">#REF!</definedName>
    <definedName name="BLPH142" localSheetId="16" hidden="1">#REF!</definedName>
    <definedName name="BLPH142" localSheetId="17" hidden="1">#REF!</definedName>
    <definedName name="BLPH142" hidden="1">#REF!</definedName>
    <definedName name="BLPH143" localSheetId="14" hidden="1">#REF!</definedName>
    <definedName name="BLPH143" localSheetId="15" hidden="1">#REF!</definedName>
    <definedName name="BLPH143" localSheetId="13" hidden="1">#REF!</definedName>
    <definedName name="BLPH143" localSheetId="16" hidden="1">#REF!</definedName>
    <definedName name="BLPH143" localSheetId="17" hidden="1">#REF!</definedName>
    <definedName name="BLPH143" hidden="1">#REF!</definedName>
    <definedName name="BLPH144" localSheetId="14" hidden="1">#REF!</definedName>
    <definedName name="BLPH144" localSheetId="15" hidden="1">#REF!</definedName>
    <definedName name="BLPH144" localSheetId="13" hidden="1">#REF!</definedName>
    <definedName name="BLPH144" localSheetId="16" hidden="1">#REF!</definedName>
    <definedName name="BLPH144" localSheetId="17" hidden="1">#REF!</definedName>
    <definedName name="BLPH144" hidden="1">#REF!</definedName>
    <definedName name="BLPH145" localSheetId="14" hidden="1">#REF!</definedName>
    <definedName name="BLPH145" localSheetId="15" hidden="1">#REF!</definedName>
    <definedName name="BLPH145" localSheetId="13" hidden="1">#REF!</definedName>
    <definedName name="BLPH145" localSheetId="16" hidden="1">#REF!</definedName>
    <definedName name="BLPH145" localSheetId="17" hidden="1">#REF!</definedName>
    <definedName name="BLPH145" hidden="1">#REF!</definedName>
    <definedName name="BLPH146" localSheetId="14" hidden="1">#REF!</definedName>
    <definedName name="BLPH146" localSheetId="15" hidden="1">#REF!</definedName>
    <definedName name="BLPH146" localSheetId="13" hidden="1">#REF!</definedName>
    <definedName name="BLPH146" localSheetId="16" hidden="1">#REF!</definedName>
    <definedName name="BLPH146" localSheetId="17" hidden="1">#REF!</definedName>
    <definedName name="BLPH146" hidden="1">#REF!</definedName>
    <definedName name="BLPH147" localSheetId="14" hidden="1">#REF!</definedName>
    <definedName name="BLPH147" localSheetId="15" hidden="1">#REF!</definedName>
    <definedName name="BLPH147" localSheetId="13" hidden="1">#REF!</definedName>
    <definedName name="BLPH147" localSheetId="16" hidden="1">#REF!</definedName>
    <definedName name="BLPH147" localSheetId="17" hidden="1">#REF!</definedName>
    <definedName name="BLPH147" hidden="1">#REF!</definedName>
    <definedName name="BLPH148" localSheetId="14" hidden="1">#REF!</definedName>
    <definedName name="BLPH148" localSheetId="15" hidden="1">#REF!</definedName>
    <definedName name="BLPH148" localSheetId="13" hidden="1">#REF!</definedName>
    <definedName name="BLPH148" localSheetId="16" hidden="1">#REF!</definedName>
    <definedName name="BLPH148" localSheetId="17" hidden="1">#REF!</definedName>
    <definedName name="BLPH148" hidden="1">#REF!</definedName>
    <definedName name="BLPH149" localSheetId="14" hidden="1">#REF!</definedName>
    <definedName name="BLPH149" localSheetId="15" hidden="1">#REF!</definedName>
    <definedName name="BLPH149" localSheetId="13" hidden="1">#REF!</definedName>
    <definedName name="BLPH149" localSheetId="16" hidden="1">#REF!</definedName>
    <definedName name="BLPH149" localSheetId="17" hidden="1">#REF!</definedName>
    <definedName name="BLPH149" hidden="1">#REF!</definedName>
    <definedName name="BLPH15" localSheetId="14" hidden="1">#REF!</definedName>
    <definedName name="BLPH15" localSheetId="15" hidden="1">#REF!</definedName>
    <definedName name="BLPH15" localSheetId="13" hidden="1">#REF!</definedName>
    <definedName name="BLPH15" localSheetId="16" hidden="1">#REF!</definedName>
    <definedName name="BLPH15" localSheetId="17" hidden="1">#REF!</definedName>
    <definedName name="BLPH15" hidden="1">#REF!</definedName>
    <definedName name="BLPH150" localSheetId="14" hidden="1">#REF!</definedName>
    <definedName name="BLPH150" localSheetId="15" hidden="1">#REF!</definedName>
    <definedName name="BLPH150" localSheetId="13" hidden="1">#REF!</definedName>
    <definedName name="BLPH150" localSheetId="16" hidden="1">#REF!</definedName>
    <definedName name="BLPH150" localSheetId="17" hidden="1">#REF!</definedName>
    <definedName name="BLPH150" hidden="1">#REF!</definedName>
    <definedName name="BLPH151" localSheetId="14" hidden="1">#REF!</definedName>
    <definedName name="BLPH151" localSheetId="15" hidden="1">#REF!</definedName>
    <definedName name="BLPH151" localSheetId="13" hidden="1">#REF!</definedName>
    <definedName name="BLPH151" localSheetId="16" hidden="1">#REF!</definedName>
    <definedName name="BLPH151" localSheetId="17" hidden="1">#REF!</definedName>
    <definedName name="BLPH151" hidden="1">#REF!</definedName>
    <definedName name="BLPH152" localSheetId="14" hidden="1">#REF!</definedName>
    <definedName name="BLPH152" localSheetId="15" hidden="1">#REF!</definedName>
    <definedName name="BLPH152" localSheetId="13" hidden="1">#REF!</definedName>
    <definedName name="BLPH152" localSheetId="16" hidden="1">#REF!</definedName>
    <definedName name="BLPH152" localSheetId="17" hidden="1">#REF!</definedName>
    <definedName name="BLPH152" hidden="1">#REF!</definedName>
    <definedName name="BLPH153" localSheetId="14" hidden="1">#REF!</definedName>
    <definedName name="BLPH153" localSheetId="15" hidden="1">#REF!</definedName>
    <definedName name="BLPH153" localSheetId="13" hidden="1">#REF!</definedName>
    <definedName name="BLPH153" localSheetId="16" hidden="1">#REF!</definedName>
    <definedName name="BLPH153" localSheetId="17" hidden="1">#REF!</definedName>
    <definedName name="BLPH153" hidden="1">#REF!</definedName>
    <definedName name="BLPH154" localSheetId="14" hidden="1">#REF!</definedName>
    <definedName name="BLPH154" localSheetId="15" hidden="1">#REF!</definedName>
    <definedName name="BLPH154" localSheetId="13" hidden="1">#REF!</definedName>
    <definedName name="BLPH154" localSheetId="16" hidden="1">#REF!</definedName>
    <definedName name="BLPH154" localSheetId="17" hidden="1">#REF!</definedName>
    <definedName name="BLPH154" hidden="1">#REF!</definedName>
    <definedName name="BLPH155" localSheetId="14" hidden="1">#REF!</definedName>
    <definedName name="BLPH155" localSheetId="15" hidden="1">#REF!</definedName>
    <definedName name="BLPH155" localSheetId="13" hidden="1">#REF!</definedName>
    <definedName name="BLPH155" localSheetId="16" hidden="1">#REF!</definedName>
    <definedName name="BLPH155" localSheetId="17" hidden="1">#REF!</definedName>
    <definedName name="BLPH155" hidden="1">#REF!</definedName>
    <definedName name="BLPH156" localSheetId="14" hidden="1">#REF!</definedName>
    <definedName name="BLPH156" localSheetId="15" hidden="1">#REF!</definedName>
    <definedName name="BLPH156" localSheetId="13" hidden="1">#REF!</definedName>
    <definedName name="BLPH156" localSheetId="16" hidden="1">#REF!</definedName>
    <definedName name="BLPH156" localSheetId="17" hidden="1">#REF!</definedName>
    <definedName name="BLPH156" hidden="1">#REF!</definedName>
    <definedName name="BLPH157" localSheetId="14" hidden="1">#REF!</definedName>
    <definedName name="BLPH157" localSheetId="15" hidden="1">#REF!</definedName>
    <definedName name="BLPH157" localSheetId="13" hidden="1">#REF!</definedName>
    <definedName name="BLPH157" localSheetId="16" hidden="1">#REF!</definedName>
    <definedName name="BLPH157" localSheetId="17" hidden="1">#REF!</definedName>
    <definedName name="BLPH157" hidden="1">#REF!</definedName>
    <definedName name="BLPH158" localSheetId="14" hidden="1">#REF!</definedName>
    <definedName name="BLPH158" localSheetId="15" hidden="1">#REF!</definedName>
    <definedName name="BLPH158" localSheetId="13" hidden="1">#REF!</definedName>
    <definedName name="BLPH158" localSheetId="16" hidden="1">#REF!</definedName>
    <definedName name="BLPH158" localSheetId="17" hidden="1">#REF!</definedName>
    <definedName name="BLPH158" hidden="1">#REF!</definedName>
    <definedName name="BLPH159" localSheetId="14" hidden="1">#REF!</definedName>
    <definedName name="BLPH159" localSheetId="15" hidden="1">#REF!</definedName>
    <definedName name="BLPH159" localSheetId="13" hidden="1">#REF!</definedName>
    <definedName name="BLPH159" localSheetId="16" hidden="1">#REF!</definedName>
    <definedName name="BLPH159" localSheetId="17" hidden="1">#REF!</definedName>
    <definedName name="BLPH159" hidden="1">#REF!</definedName>
    <definedName name="BLPH16" localSheetId="14" hidden="1">#REF!</definedName>
    <definedName name="BLPH16" localSheetId="15" hidden="1">#REF!</definedName>
    <definedName name="BLPH16" localSheetId="13" hidden="1">#REF!</definedName>
    <definedName name="BLPH16" localSheetId="16" hidden="1">#REF!</definedName>
    <definedName name="BLPH16" localSheetId="17" hidden="1">#REF!</definedName>
    <definedName name="BLPH16" hidden="1">#REF!</definedName>
    <definedName name="BLPH160" localSheetId="14" hidden="1">#REF!</definedName>
    <definedName name="BLPH160" localSheetId="15" hidden="1">#REF!</definedName>
    <definedName name="BLPH160" localSheetId="13" hidden="1">#REF!</definedName>
    <definedName name="BLPH160" localSheetId="16" hidden="1">#REF!</definedName>
    <definedName name="BLPH160" localSheetId="17" hidden="1">#REF!</definedName>
    <definedName name="BLPH160" hidden="1">#REF!</definedName>
    <definedName name="BLPH161" localSheetId="14" hidden="1">#REF!</definedName>
    <definedName name="BLPH161" localSheetId="15" hidden="1">#REF!</definedName>
    <definedName name="BLPH161" localSheetId="13" hidden="1">#REF!</definedName>
    <definedName name="BLPH161" localSheetId="16" hidden="1">#REF!</definedName>
    <definedName name="BLPH161" localSheetId="17" hidden="1">#REF!</definedName>
    <definedName name="BLPH161" hidden="1">#REF!</definedName>
    <definedName name="BLPH162" localSheetId="14" hidden="1">#REF!</definedName>
    <definedName name="BLPH162" localSheetId="15" hidden="1">#REF!</definedName>
    <definedName name="BLPH162" localSheetId="13" hidden="1">#REF!</definedName>
    <definedName name="BLPH162" localSheetId="16" hidden="1">#REF!</definedName>
    <definedName name="BLPH162" localSheetId="17" hidden="1">#REF!</definedName>
    <definedName name="BLPH162" hidden="1">#REF!</definedName>
    <definedName name="BLPH163" localSheetId="14" hidden="1">#REF!</definedName>
    <definedName name="BLPH163" localSheetId="15" hidden="1">#REF!</definedName>
    <definedName name="BLPH163" localSheetId="13" hidden="1">#REF!</definedName>
    <definedName name="BLPH163" localSheetId="16" hidden="1">#REF!</definedName>
    <definedName name="BLPH163" localSheetId="17" hidden="1">#REF!</definedName>
    <definedName name="BLPH163" hidden="1">#REF!</definedName>
    <definedName name="BLPH164" localSheetId="14" hidden="1">#REF!</definedName>
    <definedName name="BLPH164" localSheetId="15" hidden="1">#REF!</definedName>
    <definedName name="BLPH164" localSheetId="13" hidden="1">#REF!</definedName>
    <definedName name="BLPH164" localSheetId="16" hidden="1">#REF!</definedName>
    <definedName name="BLPH164" localSheetId="17" hidden="1">#REF!</definedName>
    <definedName name="BLPH164" hidden="1">#REF!</definedName>
    <definedName name="BLPH165" localSheetId="14" hidden="1">#REF!</definedName>
    <definedName name="BLPH165" localSheetId="15" hidden="1">#REF!</definedName>
    <definedName name="BLPH165" localSheetId="13" hidden="1">#REF!</definedName>
    <definedName name="BLPH165" localSheetId="16" hidden="1">#REF!</definedName>
    <definedName name="BLPH165" localSheetId="17" hidden="1">#REF!</definedName>
    <definedName name="BLPH165" hidden="1">#REF!</definedName>
    <definedName name="BLPH166" localSheetId="14" hidden="1">#REF!</definedName>
    <definedName name="BLPH166" localSheetId="15" hidden="1">#REF!</definedName>
    <definedName name="BLPH166" localSheetId="13" hidden="1">#REF!</definedName>
    <definedName name="BLPH166" localSheetId="16" hidden="1">#REF!</definedName>
    <definedName name="BLPH166" localSheetId="17" hidden="1">#REF!</definedName>
    <definedName name="BLPH166" hidden="1">#REF!</definedName>
    <definedName name="BLPH167" localSheetId="14" hidden="1">#REF!</definedName>
    <definedName name="BLPH167" localSheetId="15" hidden="1">#REF!</definedName>
    <definedName name="BLPH167" localSheetId="13" hidden="1">#REF!</definedName>
    <definedName name="BLPH167" localSheetId="16" hidden="1">#REF!</definedName>
    <definedName name="BLPH167" localSheetId="17" hidden="1">#REF!</definedName>
    <definedName name="BLPH167" hidden="1">#REF!</definedName>
    <definedName name="BLPH168" localSheetId="14" hidden="1">#REF!</definedName>
    <definedName name="BLPH168" localSheetId="15" hidden="1">#REF!</definedName>
    <definedName name="BLPH168" localSheetId="13" hidden="1">#REF!</definedName>
    <definedName name="BLPH168" localSheetId="16" hidden="1">#REF!</definedName>
    <definedName name="BLPH168" localSheetId="17" hidden="1">#REF!</definedName>
    <definedName name="BLPH168" hidden="1">#REF!</definedName>
    <definedName name="BLPH169" localSheetId="14" hidden="1">#REF!</definedName>
    <definedName name="BLPH169" localSheetId="15" hidden="1">#REF!</definedName>
    <definedName name="BLPH169" localSheetId="13" hidden="1">#REF!</definedName>
    <definedName name="BLPH169" localSheetId="16" hidden="1">#REF!</definedName>
    <definedName name="BLPH169" localSheetId="17" hidden="1">#REF!</definedName>
    <definedName name="BLPH169" hidden="1">#REF!</definedName>
    <definedName name="BLPH17" localSheetId="14" hidden="1">#REF!</definedName>
    <definedName name="BLPH17" localSheetId="15" hidden="1">#REF!</definedName>
    <definedName name="BLPH17" localSheetId="13" hidden="1">#REF!</definedName>
    <definedName name="BLPH17" localSheetId="16" hidden="1">#REF!</definedName>
    <definedName name="BLPH17" localSheetId="17" hidden="1">#REF!</definedName>
    <definedName name="BLPH17" hidden="1">#REF!</definedName>
    <definedName name="BLPH170" localSheetId="14" hidden="1">#REF!</definedName>
    <definedName name="BLPH170" localSheetId="15" hidden="1">#REF!</definedName>
    <definedName name="BLPH170" localSheetId="13" hidden="1">#REF!</definedName>
    <definedName name="BLPH170" localSheetId="16" hidden="1">#REF!</definedName>
    <definedName name="BLPH170" localSheetId="17" hidden="1">#REF!</definedName>
    <definedName name="BLPH170" hidden="1">#REF!</definedName>
    <definedName name="BLPH171" localSheetId="14" hidden="1">#REF!</definedName>
    <definedName name="BLPH171" localSheetId="15" hidden="1">#REF!</definedName>
    <definedName name="BLPH171" localSheetId="13" hidden="1">#REF!</definedName>
    <definedName name="BLPH171" localSheetId="16" hidden="1">#REF!</definedName>
    <definedName name="BLPH171" localSheetId="17" hidden="1">#REF!</definedName>
    <definedName name="BLPH171" hidden="1">#REF!</definedName>
    <definedName name="BLPH172" localSheetId="14" hidden="1">#REF!</definedName>
    <definedName name="BLPH172" localSheetId="15" hidden="1">#REF!</definedName>
    <definedName name="BLPH172" localSheetId="13" hidden="1">#REF!</definedName>
    <definedName name="BLPH172" localSheetId="16" hidden="1">#REF!</definedName>
    <definedName name="BLPH172" localSheetId="17" hidden="1">#REF!</definedName>
    <definedName name="BLPH172" hidden="1">#REF!</definedName>
    <definedName name="BLPH173" localSheetId="14" hidden="1">#REF!</definedName>
    <definedName name="BLPH173" localSheetId="15" hidden="1">#REF!</definedName>
    <definedName name="BLPH173" localSheetId="13" hidden="1">#REF!</definedName>
    <definedName name="BLPH173" localSheetId="16" hidden="1">#REF!</definedName>
    <definedName name="BLPH173" localSheetId="17" hidden="1">#REF!</definedName>
    <definedName name="BLPH173" hidden="1">#REF!</definedName>
    <definedName name="BLPH174" localSheetId="14" hidden="1">#REF!</definedName>
    <definedName name="BLPH174" localSheetId="15" hidden="1">#REF!</definedName>
    <definedName name="BLPH174" localSheetId="13" hidden="1">#REF!</definedName>
    <definedName name="BLPH174" localSheetId="16" hidden="1">#REF!</definedName>
    <definedName name="BLPH174" localSheetId="17" hidden="1">#REF!</definedName>
    <definedName name="BLPH174" hidden="1">#REF!</definedName>
    <definedName name="BLPH175" localSheetId="14" hidden="1">#REF!</definedName>
    <definedName name="BLPH175" localSheetId="15" hidden="1">#REF!</definedName>
    <definedName name="BLPH175" localSheetId="13" hidden="1">#REF!</definedName>
    <definedName name="BLPH175" localSheetId="16" hidden="1">#REF!</definedName>
    <definedName name="BLPH175" localSheetId="17" hidden="1">#REF!</definedName>
    <definedName name="BLPH175" hidden="1">#REF!</definedName>
    <definedName name="BLPH176" localSheetId="14" hidden="1">#REF!</definedName>
    <definedName name="BLPH176" localSheetId="15" hidden="1">#REF!</definedName>
    <definedName name="BLPH176" localSheetId="13" hidden="1">#REF!</definedName>
    <definedName name="BLPH176" localSheetId="16" hidden="1">#REF!</definedName>
    <definedName name="BLPH176" localSheetId="17" hidden="1">#REF!</definedName>
    <definedName name="BLPH176" hidden="1">#REF!</definedName>
    <definedName name="BLPH177" localSheetId="14" hidden="1">#REF!</definedName>
    <definedName name="BLPH177" localSheetId="15" hidden="1">#REF!</definedName>
    <definedName name="BLPH177" localSheetId="13" hidden="1">#REF!</definedName>
    <definedName name="BLPH177" localSheetId="16" hidden="1">#REF!</definedName>
    <definedName name="BLPH177" localSheetId="17" hidden="1">#REF!</definedName>
    <definedName name="BLPH177" hidden="1">#REF!</definedName>
    <definedName name="BLPH178" localSheetId="14" hidden="1">#REF!</definedName>
    <definedName name="BLPH178" localSheetId="15" hidden="1">#REF!</definedName>
    <definedName name="BLPH178" localSheetId="13" hidden="1">#REF!</definedName>
    <definedName name="BLPH178" localSheetId="16" hidden="1">#REF!</definedName>
    <definedName name="BLPH178" localSheetId="17" hidden="1">#REF!</definedName>
    <definedName name="BLPH178" hidden="1">#REF!</definedName>
    <definedName name="BLPH179" localSheetId="14" hidden="1">#REF!</definedName>
    <definedName name="BLPH179" localSheetId="15" hidden="1">#REF!</definedName>
    <definedName name="BLPH179" localSheetId="13" hidden="1">#REF!</definedName>
    <definedName name="BLPH179" localSheetId="16" hidden="1">#REF!</definedName>
    <definedName name="BLPH179" localSheetId="17" hidden="1">#REF!</definedName>
    <definedName name="BLPH179" hidden="1">#REF!</definedName>
    <definedName name="BLPH18" localSheetId="14" hidden="1">#REF!</definedName>
    <definedName name="BLPH18" localSheetId="15" hidden="1">#REF!</definedName>
    <definedName name="BLPH18" localSheetId="13" hidden="1">#REF!</definedName>
    <definedName name="BLPH18" localSheetId="16" hidden="1">#REF!</definedName>
    <definedName name="BLPH18" localSheetId="17" hidden="1">#REF!</definedName>
    <definedName name="BLPH18" hidden="1">#REF!</definedName>
    <definedName name="BLPH180" localSheetId="14" hidden="1">#REF!</definedName>
    <definedName name="BLPH180" localSheetId="15" hidden="1">#REF!</definedName>
    <definedName name="BLPH180" localSheetId="13" hidden="1">#REF!</definedName>
    <definedName name="BLPH180" localSheetId="16" hidden="1">#REF!</definedName>
    <definedName name="BLPH180" localSheetId="17" hidden="1">#REF!</definedName>
    <definedName name="BLPH180" hidden="1">#REF!</definedName>
    <definedName name="BLPH181" localSheetId="14" hidden="1">#REF!</definedName>
    <definedName name="BLPH181" localSheetId="15" hidden="1">#REF!</definedName>
    <definedName name="BLPH181" localSheetId="13" hidden="1">#REF!</definedName>
    <definedName name="BLPH181" localSheetId="16" hidden="1">#REF!</definedName>
    <definedName name="BLPH181" localSheetId="17" hidden="1">#REF!</definedName>
    <definedName name="BLPH181" hidden="1">#REF!</definedName>
    <definedName name="BLPH182" localSheetId="14" hidden="1">#REF!</definedName>
    <definedName name="BLPH182" localSheetId="15" hidden="1">#REF!</definedName>
    <definedName name="BLPH182" localSheetId="13" hidden="1">#REF!</definedName>
    <definedName name="BLPH182" localSheetId="16" hidden="1">#REF!</definedName>
    <definedName name="BLPH182" localSheetId="17" hidden="1">#REF!</definedName>
    <definedName name="BLPH182" hidden="1">#REF!</definedName>
    <definedName name="BLPH183" localSheetId="14" hidden="1">#REF!</definedName>
    <definedName name="BLPH183" localSheetId="15" hidden="1">#REF!</definedName>
    <definedName name="BLPH183" localSheetId="13" hidden="1">#REF!</definedName>
    <definedName name="BLPH183" localSheetId="16" hidden="1">#REF!</definedName>
    <definedName name="BLPH183" localSheetId="17" hidden="1">#REF!</definedName>
    <definedName name="BLPH183" hidden="1">#REF!</definedName>
    <definedName name="BLPH184" localSheetId="14" hidden="1">#REF!</definedName>
    <definedName name="BLPH184" localSheetId="15" hidden="1">#REF!</definedName>
    <definedName name="BLPH184" localSheetId="13" hidden="1">#REF!</definedName>
    <definedName name="BLPH184" localSheetId="16" hidden="1">#REF!</definedName>
    <definedName name="BLPH184" localSheetId="17" hidden="1">#REF!</definedName>
    <definedName name="BLPH184" hidden="1">#REF!</definedName>
    <definedName name="BLPH185" localSheetId="14" hidden="1">#REF!</definedName>
    <definedName name="BLPH185" localSheetId="15" hidden="1">#REF!</definedName>
    <definedName name="BLPH185" localSheetId="13" hidden="1">#REF!</definedName>
    <definedName name="BLPH185" localSheetId="16" hidden="1">#REF!</definedName>
    <definedName name="BLPH185" localSheetId="17" hidden="1">#REF!</definedName>
    <definedName name="BLPH185" hidden="1">#REF!</definedName>
    <definedName name="BLPH186" localSheetId="14" hidden="1">#REF!</definedName>
    <definedName name="BLPH186" localSheetId="15" hidden="1">#REF!</definedName>
    <definedName name="BLPH186" localSheetId="13" hidden="1">#REF!</definedName>
    <definedName name="BLPH186" localSheetId="16" hidden="1">#REF!</definedName>
    <definedName name="BLPH186" localSheetId="17" hidden="1">#REF!</definedName>
    <definedName name="BLPH186" hidden="1">#REF!</definedName>
    <definedName name="BLPH187" localSheetId="14" hidden="1">#REF!</definedName>
    <definedName name="BLPH187" localSheetId="15" hidden="1">#REF!</definedName>
    <definedName name="BLPH187" localSheetId="13" hidden="1">#REF!</definedName>
    <definedName name="BLPH187" localSheetId="16" hidden="1">#REF!</definedName>
    <definedName name="BLPH187" localSheetId="17" hidden="1">#REF!</definedName>
    <definedName name="BLPH187" hidden="1">#REF!</definedName>
    <definedName name="BLPH188" localSheetId="14" hidden="1">#REF!</definedName>
    <definedName name="BLPH188" localSheetId="15" hidden="1">#REF!</definedName>
    <definedName name="BLPH188" localSheetId="13" hidden="1">#REF!</definedName>
    <definedName name="BLPH188" localSheetId="16" hidden="1">#REF!</definedName>
    <definedName name="BLPH188" localSheetId="17" hidden="1">#REF!</definedName>
    <definedName name="BLPH188" hidden="1">#REF!</definedName>
    <definedName name="BLPH189" localSheetId="14" hidden="1">#REF!</definedName>
    <definedName name="BLPH189" localSheetId="15" hidden="1">#REF!</definedName>
    <definedName name="BLPH189" localSheetId="13" hidden="1">#REF!</definedName>
    <definedName name="BLPH189" localSheetId="16" hidden="1">#REF!</definedName>
    <definedName name="BLPH189" localSheetId="17" hidden="1">#REF!</definedName>
    <definedName name="BLPH189" hidden="1">#REF!</definedName>
    <definedName name="BLPH19" localSheetId="14" hidden="1">#REF!</definedName>
    <definedName name="BLPH19" localSheetId="15" hidden="1">#REF!</definedName>
    <definedName name="BLPH19" localSheetId="13" hidden="1">#REF!</definedName>
    <definedName name="BLPH19" localSheetId="16" hidden="1">#REF!</definedName>
    <definedName name="BLPH19" localSheetId="17" hidden="1">#REF!</definedName>
    <definedName name="BLPH19" hidden="1">#REF!</definedName>
    <definedName name="BLPH190" localSheetId="14" hidden="1">#REF!</definedName>
    <definedName name="BLPH190" localSheetId="15" hidden="1">#REF!</definedName>
    <definedName name="BLPH190" localSheetId="13" hidden="1">#REF!</definedName>
    <definedName name="BLPH190" localSheetId="16" hidden="1">#REF!</definedName>
    <definedName name="BLPH190" localSheetId="17" hidden="1">#REF!</definedName>
    <definedName name="BLPH190" hidden="1">#REF!</definedName>
    <definedName name="BLPH191" localSheetId="14" hidden="1">#REF!</definedName>
    <definedName name="BLPH191" localSheetId="15" hidden="1">#REF!</definedName>
    <definedName name="BLPH191" localSheetId="13" hidden="1">#REF!</definedName>
    <definedName name="BLPH191" localSheetId="16" hidden="1">#REF!</definedName>
    <definedName name="BLPH191" localSheetId="17" hidden="1">#REF!</definedName>
    <definedName name="BLPH191" hidden="1">#REF!</definedName>
    <definedName name="BLPH192" localSheetId="14" hidden="1">#REF!</definedName>
    <definedName name="BLPH192" localSheetId="15" hidden="1">#REF!</definedName>
    <definedName name="BLPH192" localSheetId="13" hidden="1">#REF!</definedName>
    <definedName name="BLPH192" localSheetId="16" hidden="1">#REF!</definedName>
    <definedName name="BLPH192" localSheetId="17" hidden="1">#REF!</definedName>
    <definedName name="BLPH192" hidden="1">#REF!</definedName>
    <definedName name="BLPH193" localSheetId="14" hidden="1">#REF!</definedName>
    <definedName name="BLPH193" localSheetId="15" hidden="1">#REF!</definedName>
    <definedName name="BLPH193" localSheetId="13" hidden="1">#REF!</definedName>
    <definedName name="BLPH193" localSheetId="16" hidden="1">#REF!</definedName>
    <definedName name="BLPH193" localSheetId="17" hidden="1">#REF!</definedName>
    <definedName name="BLPH193" hidden="1">#REF!</definedName>
    <definedName name="BLPH194" localSheetId="14" hidden="1">#REF!</definedName>
    <definedName name="BLPH194" localSheetId="15" hidden="1">#REF!</definedName>
    <definedName name="BLPH194" localSheetId="13" hidden="1">#REF!</definedName>
    <definedName name="BLPH194" localSheetId="16" hidden="1">#REF!</definedName>
    <definedName name="BLPH194" localSheetId="17" hidden="1">#REF!</definedName>
    <definedName name="BLPH194" hidden="1">#REF!</definedName>
    <definedName name="BLPH195" localSheetId="14" hidden="1">#REF!</definedName>
    <definedName name="BLPH195" localSheetId="15" hidden="1">#REF!</definedName>
    <definedName name="BLPH195" localSheetId="13" hidden="1">#REF!</definedName>
    <definedName name="BLPH195" localSheetId="16" hidden="1">#REF!</definedName>
    <definedName name="BLPH195" localSheetId="17" hidden="1">#REF!</definedName>
    <definedName name="BLPH195" hidden="1">#REF!</definedName>
    <definedName name="BLPH196" localSheetId="14" hidden="1">#REF!</definedName>
    <definedName name="BLPH196" localSheetId="15" hidden="1">#REF!</definedName>
    <definedName name="BLPH196" localSheetId="13" hidden="1">#REF!</definedName>
    <definedName name="BLPH196" localSheetId="16" hidden="1">#REF!</definedName>
    <definedName name="BLPH196" localSheetId="17" hidden="1">#REF!</definedName>
    <definedName name="BLPH196" hidden="1">#REF!</definedName>
    <definedName name="BLPH197" localSheetId="14" hidden="1">#REF!</definedName>
    <definedName name="BLPH197" localSheetId="15" hidden="1">#REF!</definedName>
    <definedName name="BLPH197" localSheetId="13" hidden="1">#REF!</definedName>
    <definedName name="BLPH197" localSheetId="16" hidden="1">#REF!</definedName>
    <definedName name="BLPH197" localSheetId="17" hidden="1">#REF!</definedName>
    <definedName name="BLPH197" hidden="1">#REF!</definedName>
    <definedName name="BLPH198" localSheetId="14" hidden="1">#REF!</definedName>
    <definedName name="BLPH198" localSheetId="15" hidden="1">#REF!</definedName>
    <definedName name="BLPH198" localSheetId="13" hidden="1">#REF!</definedName>
    <definedName name="BLPH198" localSheetId="16" hidden="1">#REF!</definedName>
    <definedName name="BLPH198" localSheetId="17" hidden="1">#REF!</definedName>
    <definedName name="BLPH198" hidden="1">#REF!</definedName>
    <definedName name="BLPH199" localSheetId="14" hidden="1">#REF!</definedName>
    <definedName name="BLPH199" localSheetId="15" hidden="1">#REF!</definedName>
    <definedName name="BLPH199" localSheetId="13" hidden="1">#REF!</definedName>
    <definedName name="BLPH199" localSheetId="16" hidden="1">#REF!</definedName>
    <definedName name="BLPH199" localSheetId="17" hidden="1">#REF!</definedName>
    <definedName name="BLPH199" hidden="1">#REF!</definedName>
    <definedName name="BLPH2" localSheetId="14" hidden="1">[4]Sheet2!#REF!</definedName>
    <definedName name="BLPH2" localSheetId="15" hidden="1">[4]Sheet2!#REF!</definedName>
    <definedName name="BLPH2" localSheetId="13" hidden="1">[4]Sheet2!#REF!</definedName>
    <definedName name="BLPH2" localSheetId="16" hidden="1">[4]Sheet2!#REF!</definedName>
    <definedName name="BLPH2" localSheetId="17" hidden="1">[4]Sheet2!#REF!</definedName>
    <definedName name="BLPH2" hidden="1">[4]Sheet2!#REF!</definedName>
    <definedName name="BLPH20" localSheetId="14" hidden="1">#REF!</definedName>
    <definedName name="BLPH20" localSheetId="15" hidden="1">#REF!</definedName>
    <definedName name="BLPH20" localSheetId="13" hidden="1">#REF!</definedName>
    <definedName name="BLPH20" localSheetId="16" hidden="1">#REF!</definedName>
    <definedName name="BLPH20" localSheetId="17" hidden="1">#REF!</definedName>
    <definedName name="BLPH20" hidden="1">#REF!</definedName>
    <definedName name="BLPH200" localSheetId="14" hidden="1">#REF!</definedName>
    <definedName name="BLPH200" localSheetId="15" hidden="1">#REF!</definedName>
    <definedName name="BLPH200" localSheetId="13" hidden="1">#REF!</definedName>
    <definedName name="BLPH200" localSheetId="16" hidden="1">#REF!</definedName>
    <definedName name="BLPH200" localSheetId="17" hidden="1">#REF!</definedName>
    <definedName name="BLPH200" hidden="1">#REF!</definedName>
    <definedName name="BLPH201" localSheetId="14" hidden="1">#REF!</definedName>
    <definedName name="BLPH201" localSheetId="15" hidden="1">#REF!</definedName>
    <definedName name="BLPH201" localSheetId="13" hidden="1">#REF!</definedName>
    <definedName name="BLPH201" localSheetId="16" hidden="1">#REF!</definedName>
    <definedName name="BLPH201" localSheetId="17" hidden="1">#REF!</definedName>
    <definedName name="BLPH201" hidden="1">#REF!</definedName>
    <definedName name="BLPH202" localSheetId="14" hidden="1">#REF!</definedName>
    <definedName name="BLPH202" localSheetId="15" hidden="1">#REF!</definedName>
    <definedName name="BLPH202" localSheetId="13" hidden="1">#REF!</definedName>
    <definedName name="BLPH202" localSheetId="16" hidden="1">#REF!</definedName>
    <definedName name="BLPH202" localSheetId="17" hidden="1">#REF!</definedName>
    <definedName name="BLPH202" hidden="1">#REF!</definedName>
    <definedName name="BLPH203" localSheetId="14" hidden="1">#REF!</definedName>
    <definedName name="BLPH203" localSheetId="15" hidden="1">#REF!</definedName>
    <definedName name="BLPH203" localSheetId="13" hidden="1">#REF!</definedName>
    <definedName name="BLPH203" localSheetId="16" hidden="1">#REF!</definedName>
    <definedName name="BLPH203" localSheetId="17" hidden="1">#REF!</definedName>
    <definedName name="BLPH203" hidden="1">#REF!</definedName>
    <definedName name="BLPH204" localSheetId="14" hidden="1">#REF!</definedName>
    <definedName name="BLPH204" localSheetId="15" hidden="1">#REF!</definedName>
    <definedName name="BLPH204" localSheetId="13" hidden="1">#REF!</definedName>
    <definedName name="BLPH204" localSheetId="16" hidden="1">#REF!</definedName>
    <definedName name="BLPH204" localSheetId="17" hidden="1">#REF!</definedName>
    <definedName name="BLPH204" hidden="1">#REF!</definedName>
    <definedName name="BLPH205" localSheetId="14" hidden="1">#REF!</definedName>
    <definedName name="BLPH205" localSheetId="15" hidden="1">#REF!</definedName>
    <definedName name="BLPH205" localSheetId="13" hidden="1">#REF!</definedName>
    <definedName name="BLPH205" localSheetId="16" hidden="1">#REF!</definedName>
    <definedName name="BLPH205" localSheetId="17" hidden="1">#REF!</definedName>
    <definedName name="BLPH205" hidden="1">#REF!</definedName>
    <definedName name="BLPH206" localSheetId="14" hidden="1">#REF!</definedName>
    <definedName name="BLPH206" localSheetId="15" hidden="1">#REF!</definedName>
    <definedName name="BLPH206" localSheetId="13" hidden="1">#REF!</definedName>
    <definedName name="BLPH206" localSheetId="16" hidden="1">#REF!</definedName>
    <definedName name="BLPH206" localSheetId="17" hidden="1">#REF!</definedName>
    <definedName name="BLPH206" hidden="1">#REF!</definedName>
    <definedName name="BLPH207" localSheetId="14" hidden="1">#REF!</definedName>
    <definedName name="BLPH207" localSheetId="15" hidden="1">#REF!</definedName>
    <definedName name="BLPH207" localSheetId="13" hidden="1">#REF!</definedName>
    <definedName name="BLPH207" localSheetId="16" hidden="1">#REF!</definedName>
    <definedName name="BLPH207" localSheetId="17" hidden="1">#REF!</definedName>
    <definedName name="BLPH207" hidden="1">#REF!</definedName>
    <definedName name="BLPH208" localSheetId="14" hidden="1">#REF!</definedName>
    <definedName name="BLPH208" localSheetId="15" hidden="1">#REF!</definedName>
    <definedName name="BLPH208" localSheetId="13" hidden="1">#REF!</definedName>
    <definedName name="BLPH208" localSheetId="16" hidden="1">#REF!</definedName>
    <definedName name="BLPH208" localSheetId="17" hidden="1">#REF!</definedName>
    <definedName name="BLPH208" hidden="1">#REF!</definedName>
    <definedName name="BLPH209" localSheetId="14" hidden="1">#REF!</definedName>
    <definedName name="BLPH209" localSheetId="15" hidden="1">#REF!</definedName>
    <definedName name="BLPH209" localSheetId="13" hidden="1">#REF!</definedName>
    <definedName name="BLPH209" localSheetId="16" hidden="1">#REF!</definedName>
    <definedName name="BLPH209" localSheetId="17" hidden="1">#REF!</definedName>
    <definedName name="BLPH209" hidden="1">#REF!</definedName>
    <definedName name="BLPH21" hidden="1">'[5]Risk-Free Rate'!$AQ$15</definedName>
    <definedName name="BLPH210" localSheetId="14" hidden="1">#REF!</definedName>
    <definedName name="BLPH210" localSheetId="15" hidden="1">#REF!</definedName>
    <definedName name="BLPH210" localSheetId="13" hidden="1">#REF!</definedName>
    <definedName name="BLPH210" localSheetId="16" hidden="1">#REF!</definedName>
    <definedName name="BLPH210" localSheetId="17" hidden="1">#REF!</definedName>
    <definedName name="BLPH210" hidden="1">#REF!</definedName>
    <definedName name="BLPH211" localSheetId="14" hidden="1">#REF!</definedName>
    <definedName name="BLPH211" localSheetId="15" hidden="1">#REF!</definedName>
    <definedName name="BLPH211" localSheetId="13" hidden="1">#REF!</definedName>
    <definedName name="BLPH211" localSheetId="16" hidden="1">#REF!</definedName>
    <definedName name="BLPH211" localSheetId="17" hidden="1">#REF!</definedName>
    <definedName name="BLPH211" hidden="1">#REF!</definedName>
    <definedName name="BLPH212" localSheetId="14" hidden="1">#REF!</definedName>
    <definedName name="BLPH212" localSheetId="15" hidden="1">#REF!</definedName>
    <definedName name="BLPH212" localSheetId="13" hidden="1">#REF!</definedName>
    <definedName name="BLPH212" localSheetId="16" hidden="1">#REF!</definedName>
    <definedName name="BLPH212" localSheetId="17" hidden="1">#REF!</definedName>
    <definedName name="BLPH212" hidden="1">#REF!</definedName>
    <definedName name="BLPH213" localSheetId="14" hidden="1">#REF!</definedName>
    <definedName name="BLPH213" localSheetId="15" hidden="1">#REF!</definedName>
    <definedName name="BLPH213" localSheetId="13" hidden="1">#REF!</definedName>
    <definedName name="BLPH213" localSheetId="16" hidden="1">#REF!</definedName>
    <definedName name="BLPH213" localSheetId="17" hidden="1">#REF!</definedName>
    <definedName name="BLPH213" hidden="1">#REF!</definedName>
    <definedName name="BLPH214" localSheetId="14" hidden="1">#REF!</definedName>
    <definedName name="BLPH214" localSheetId="15" hidden="1">#REF!</definedName>
    <definedName name="BLPH214" localSheetId="13" hidden="1">#REF!</definedName>
    <definedName name="BLPH214" localSheetId="16" hidden="1">#REF!</definedName>
    <definedName name="BLPH214" localSheetId="17" hidden="1">#REF!</definedName>
    <definedName name="BLPH214" hidden="1">#REF!</definedName>
    <definedName name="BLPH215" localSheetId="14" hidden="1">#REF!</definedName>
    <definedName name="BLPH215" localSheetId="15" hidden="1">#REF!</definedName>
    <definedName name="BLPH215" localSheetId="13" hidden="1">#REF!</definedName>
    <definedName name="BLPH215" localSheetId="16" hidden="1">#REF!</definedName>
    <definedName name="BLPH215" localSheetId="17" hidden="1">#REF!</definedName>
    <definedName name="BLPH215" hidden="1">#REF!</definedName>
    <definedName name="BLPH216" localSheetId="14" hidden="1">#REF!</definedName>
    <definedName name="BLPH216" localSheetId="15" hidden="1">#REF!</definedName>
    <definedName name="BLPH216" localSheetId="13" hidden="1">#REF!</definedName>
    <definedName name="BLPH216" localSheetId="16" hidden="1">#REF!</definedName>
    <definedName name="BLPH216" localSheetId="17" hidden="1">#REF!</definedName>
    <definedName name="BLPH216" hidden="1">#REF!</definedName>
    <definedName name="BLPH217" localSheetId="14" hidden="1">#REF!</definedName>
    <definedName name="BLPH217" localSheetId="15" hidden="1">#REF!</definedName>
    <definedName name="BLPH217" localSheetId="13" hidden="1">#REF!</definedName>
    <definedName name="BLPH217" localSheetId="16" hidden="1">#REF!</definedName>
    <definedName name="BLPH217" localSheetId="17" hidden="1">#REF!</definedName>
    <definedName name="BLPH217" hidden="1">#REF!</definedName>
    <definedName name="BLPH218" localSheetId="14" hidden="1">#REF!</definedName>
    <definedName name="BLPH218" localSheetId="15" hidden="1">#REF!</definedName>
    <definedName name="BLPH218" localSheetId="13" hidden="1">#REF!</definedName>
    <definedName name="BLPH218" localSheetId="16" hidden="1">#REF!</definedName>
    <definedName name="BLPH218" localSheetId="17" hidden="1">#REF!</definedName>
    <definedName name="BLPH218" hidden="1">#REF!</definedName>
    <definedName name="BLPH219" localSheetId="14" hidden="1">#REF!</definedName>
    <definedName name="BLPH219" localSheetId="15" hidden="1">#REF!</definedName>
    <definedName name="BLPH219" localSheetId="13" hidden="1">#REF!</definedName>
    <definedName name="BLPH219" localSheetId="16" hidden="1">#REF!</definedName>
    <definedName name="BLPH219" localSheetId="17" hidden="1">#REF!</definedName>
    <definedName name="BLPH219" hidden="1">#REF!</definedName>
    <definedName name="BLPH22" hidden="1">'[5]Risk-Free Rate'!$AN$15</definedName>
    <definedName name="BLPH220" localSheetId="14" hidden="1">#REF!</definedName>
    <definedName name="BLPH220" localSheetId="15" hidden="1">#REF!</definedName>
    <definedName name="BLPH220" localSheetId="13" hidden="1">#REF!</definedName>
    <definedName name="BLPH220" localSheetId="16" hidden="1">#REF!</definedName>
    <definedName name="BLPH220" localSheetId="17" hidden="1">#REF!</definedName>
    <definedName name="BLPH220" hidden="1">#REF!</definedName>
    <definedName name="BLPH221" localSheetId="14" hidden="1">#REF!</definedName>
    <definedName name="BLPH221" localSheetId="15" hidden="1">#REF!</definedName>
    <definedName name="BLPH221" localSheetId="13" hidden="1">#REF!</definedName>
    <definedName name="BLPH221" localSheetId="16" hidden="1">#REF!</definedName>
    <definedName name="BLPH221" localSheetId="17" hidden="1">#REF!</definedName>
    <definedName name="BLPH221" hidden="1">#REF!</definedName>
    <definedName name="BLPH222" localSheetId="14" hidden="1">#REF!</definedName>
    <definedName name="BLPH222" localSheetId="15" hidden="1">#REF!</definedName>
    <definedName name="BLPH222" localSheetId="13" hidden="1">#REF!</definedName>
    <definedName name="BLPH222" localSheetId="16" hidden="1">#REF!</definedName>
    <definedName name="BLPH222" localSheetId="17" hidden="1">#REF!</definedName>
    <definedName name="BLPH222" hidden="1">#REF!</definedName>
    <definedName name="BLPH223" localSheetId="14" hidden="1">#REF!</definedName>
    <definedName name="BLPH223" localSheetId="15" hidden="1">#REF!</definedName>
    <definedName name="BLPH223" localSheetId="13" hidden="1">#REF!</definedName>
    <definedName name="BLPH223" localSheetId="16" hidden="1">#REF!</definedName>
    <definedName name="BLPH223" localSheetId="17" hidden="1">#REF!</definedName>
    <definedName name="BLPH223" hidden="1">#REF!</definedName>
    <definedName name="BLPH224" localSheetId="14" hidden="1">#REF!</definedName>
    <definedName name="BLPH224" localSheetId="15" hidden="1">#REF!</definedName>
    <definedName name="BLPH224" localSheetId="13" hidden="1">#REF!</definedName>
    <definedName name="BLPH224" localSheetId="16" hidden="1">#REF!</definedName>
    <definedName name="BLPH224" localSheetId="17" hidden="1">#REF!</definedName>
    <definedName name="BLPH224" hidden="1">#REF!</definedName>
    <definedName name="BLPH225" localSheetId="14" hidden="1">#REF!</definedName>
    <definedName name="BLPH225" localSheetId="15" hidden="1">#REF!</definedName>
    <definedName name="BLPH225" localSheetId="13" hidden="1">#REF!</definedName>
    <definedName name="BLPH225" localSheetId="16" hidden="1">#REF!</definedName>
    <definedName name="BLPH225" localSheetId="17" hidden="1">#REF!</definedName>
    <definedName name="BLPH225" hidden="1">#REF!</definedName>
    <definedName name="BLPH226" localSheetId="14" hidden="1">#REF!</definedName>
    <definedName name="BLPH226" localSheetId="15" hidden="1">#REF!</definedName>
    <definedName name="BLPH226" localSheetId="13" hidden="1">#REF!</definedName>
    <definedName name="BLPH226" localSheetId="16" hidden="1">#REF!</definedName>
    <definedName name="BLPH226" localSheetId="17" hidden="1">#REF!</definedName>
    <definedName name="BLPH226" hidden="1">#REF!</definedName>
    <definedName name="BLPH227" localSheetId="14" hidden="1">#REF!</definedName>
    <definedName name="BLPH227" localSheetId="15" hidden="1">#REF!</definedName>
    <definedName name="BLPH227" localSheetId="13" hidden="1">#REF!</definedName>
    <definedName name="BLPH227" localSheetId="16" hidden="1">#REF!</definedName>
    <definedName name="BLPH227" localSheetId="17" hidden="1">#REF!</definedName>
    <definedName name="BLPH227" hidden="1">#REF!</definedName>
    <definedName name="BLPH228" localSheetId="14" hidden="1">#REF!</definedName>
    <definedName name="BLPH228" localSheetId="15" hidden="1">#REF!</definedName>
    <definedName name="BLPH228" localSheetId="13" hidden="1">#REF!</definedName>
    <definedName name="BLPH228" localSheetId="16" hidden="1">#REF!</definedName>
    <definedName name="BLPH228" localSheetId="17" hidden="1">#REF!</definedName>
    <definedName name="BLPH228" hidden="1">#REF!</definedName>
    <definedName name="BLPH229" localSheetId="14" hidden="1">#REF!</definedName>
    <definedName name="BLPH229" localSheetId="15" hidden="1">#REF!</definedName>
    <definedName name="BLPH229" localSheetId="13" hidden="1">#REF!</definedName>
    <definedName name="BLPH229" localSheetId="16" hidden="1">#REF!</definedName>
    <definedName name="BLPH229" localSheetId="17" hidden="1">#REF!</definedName>
    <definedName name="BLPH229" hidden="1">#REF!</definedName>
    <definedName name="BLPH23" hidden="1">'[5]Risk-Free Rate'!$AK$15</definedName>
    <definedName name="BLPH230" localSheetId="14" hidden="1">#REF!</definedName>
    <definedName name="BLPH230" localSheetId="15" hidden="1">#REF!</definedName>
    <definedName name="BLPH230" localSheetId="13" hidden="1">#REF!</definedName>
    <definedName name="BLPH230" localSheetId="16" hidden="1">#REF!</definedName>
    <definedName name="BLPH230" localSheetId="17" hidden="1">#REF!</definedName>
    <definedName name="BLPH230" hidden="1">#REF!</definedName>
    <definedName name="BLPH231" localSheetId="14" hidden="1">#REF!</definedName>
    <definedName name="BLPH231" localSheetId="15" hidden="1">#REF!</definedName>
    <definedName name="BLPH231" localSheetId="13" hidden="1">#REF!</definedName>
    <definedName name="BLPH231" localSheetId="16" hidden="1">#REF!</definedName>
    <definedName name="BLPH231" localSheetId="17" hidden="1">#REF!</definedName>
    <definedName name="BLPH231" hidden="1">#REF!</definedName>
    <definedName name="BLPH232" localSheetId="14" hidden="1">#REF!</definedName>
    <definedName name="BLPH232" localSheetId="15" hidden="1">#REF!</definedName>
    <definedName name="BLPH232" localSheetId="13" hidden="1">#REF!</definedName>
    <definedName name="BLPH232" localSheetId="16" hidden="1">#REF!</definedName>
    <definedName name="BLPH232" localSheetId="17" hidden="1">#REF!</definedName>
    <definedName name="BLPH232" hidden="1">#REF!</definedName>
    <definedName name="BLPH233" localSheetId="14" hidden="1">#REF!</definedName>
    <definedName name="BLPH233" localSheetId="15" hidden="1">#REF!</definedName>
    <definedName name="BLPH233" localSheetId="13" hidden="1">#REF!</definedName>
    <definedName name="BLPH233" localSheetId="16" hidden="1">#REF!</definedName>
    <definedName name="BLPH233" localSheetId="17" hidden="1">#REF!</definedName>
    <definedName name="BLPH233" hidden="1">#REF!</definedName>
    <definedName name="BLPH234" localSheetId="14" hidden="1">#REF!</definedName>
    <definedName name="BLPH234" localSheetId="15" hidden="1">#REF!</definedName>
    <definedName name="BLPH234" localSheetId="13" hidden="1">#REF!</definedName>
    <definedName name="BLPH234" localSheetId="16" hidden="1">#REF!</definedName>
    <definedName name="BLPH234" localSheetId="17" hidden="1">#REF!</definedName>
    <definedName name="BLPH234" hidden="1">#REF!</definedName>
    <definedName name="BLPH235" localSheetId="14" hidden="1">#REF!</definedName>
    <definedName name="BLPH235" localSheetId="15" hidden="1">#REF!</definedName>
    <definedName name="BLPH235" localSheetId="13" hidden="1">#REF!</definedName>
    <definedName name="BLPH235" localSheetId="16" hidden="1">#REF!</definedName>
    <definedName name="BLPH235" localSheetId="17" hidden="1">#REF!</definedName>
    <definedName name="BLPH235" hidden="1">#REF!</definedName>
    <definedName name="BLPH236" localSheetId="14" hidden="1">#REF!</definedName>
    <definedName name="BLPH236" localSheetId="15" hidden="1">#REF!</definedName>
    <definedName name="BLPH236" localSheetId="13" hidden="1">#REF!</definedName>
    <definedName name="BLPH236" localSheetId="16" hidden="1">#REF!</definedName>
    <definedName name="BLPH236" localSheetId="17" hidden="1">#REF!</definedName>
    <definedName name="BLPH236" hidden="1">#REF!</definedName>
    <definedName name="BLPH237" localSheetId="14" hidden="1">#REF!</definedName>
    <definedName name="BLPH237" localSheetId="15" hidden="1">#REF!</definedName>
    <definedName name="BLPH237" localSheetId="13" hidden="1">#REF!</definedName>
    <definedName name="BLPH237" localSheetId="16" hidden="1">#REF!</definedName>
    <definedName name="BLPH237" localSheetId="17" hidden="1">#REF!</definedName>
    <definedName name="BLPH237" hidden="1">#REF!</definedName>
    <definedName name="BLPH238" localSheetId="14" hidden="1">#REF!</definedName>
    <definedName name="BLPH238" localSheetId="15" hidden="1">#REF!</definedName>
    <definedName name="BLPH238" localSheetId="13" hidden="1">#REF!</definedName>
    <definedName name="BLPH238" localSheetId="16" hidden="1">#REF!</definedName>
    <definedName name="BLPH238" localSheetId="17" hidden="1">#REF!</definedName>
    <definedName name="BLPH238" hidden="1">#REF!</definedName>
    <definedName name="BLPH239" localSheetId="14" hidden="1">#REF!</definedName>
    <definedName name="BLPH239" localSheetId="15" hidden="1">#REF!</definedName>
    <definedName name="BLPH239" localSheetId="13" hidden="1">#REF!</definedName>
    <definedName name="BLPH239" localSheetId="16" hidden="1">#REF!</definedName>
    <definedName name="BLPH239" localSheetId="17" hidden="1">#REF!</definedName>
    <definedName name="BLPH239" hidden="1">#REF!</definedName>
    <definedName name="BLPH24" hidden="1">'[5]Risk-Free Rate'!$AH$15</definedName>
    <definedName name="BLPH240" localSheetId="14" hidden="1">#REF!</definedName>
    <definedName name="BLPH240" localSheetId="15" hidden="1">#REF!</definedName>
    <definedName name="BLPH240" localSheetId="13" hidden="1">#REF!</definedName>
    <definedName name="BLPH240" localSheetId="16" hidden="1">#REF!</definedName>
    <definedName name="BLPH240" localSheetId="17" hidden="1">#REF!</definedName>
    <definedName name="BLPH240" hidden="1">#REF!</definedName>
    <definedName name="BLPH241" localSheetId="14" hidden="1">#REF!</definedName>
    <definedName name="BLPH241" localSheetId="15" hidden="1">#REF!</definedName>
    <definedName name="BLPH241" localSheetId="13" hidden="1">#REF!</definedName>
    <definedName name="BLPH241" localSheetId="16" hidden="1">#REF!</definedName>
    <definedName name="BLPH241" localSheetId="17" hidden="1">#REF!</definedName>
    <definedName name="BLPH241" hidden="1">#REF!</definedName>
    <definedName name="BLPH242" localSheetId="14" hidden="1">#REF!</definedName>
    <definedName name="BLPH242" localSheetId="15" hidden="1">#REF!</definedName>
    <definedName name="BLPH242" localSheetId="13" hidden="1">#REF!</definedName>
    <definedName name="BLPH242" localSheetId="16" hidden="1">#REF!</definedName>
    <definedName name="BLPH242" localSheetId="17" hidden="1">#REF!</definedName>
    <definedName name="BLPH242" hidden="1">#REF!</definedName>
    <definedName name="BLPH243" localSheetId="14" hidden="1">#REF!</definedName>
    <definedName name="BLPH243" localSheetId="15" hidden="1">#REF!</definedName>
    <definedName name="BLPH243" localSheetId="13" hidden="1">#REF!</definedName>
    <definedName name="BLPH243" localSheetId="16" hidden="1">#REF!</definedName>
    <definedName name="BLPH243" localSheetId="17" hidden="1">#REF!</definedName>
    <definedName name="BLPH243" hidden="1">#REF!</definedName>
    <definedName name="BLPH244" localSheetId="14" hidden="1">#REF!</definedName>
    <definedName name="BLPH244" localSheetId="15" hidden="1">#REF!</definedName>
    <definedName name="BLPH244" localSheetId="13" hidden="1">#REF!</definedName>
    <definedName name="BLPH244" localSheetId="16" hidden="1">#REF!</definedName>
    <definedName name="BLPH244" localSheetId="17" hidden="1">#REF!</definedName>
    <definedName name="BLPH244" hidden="1">#REF!</definedName>
    <definedName name="BLPH245" localSheetId="14" hidden="1">#REF!</definedName>
    <definedName name="BLPH245" localSheetId="15" hidden="1">#REF!</definedName>
    <definedName name="BLPH245" localSheetId="13" hidden="1">#REF!</definedName>
    <definedName name="BLPH245" localSheetId="16" hidden="1">#REF!</definedName>
    <definedName name="BLPH245" localSheetId="17" hidden="1">#REF!</definedName>
    <definedName name="BLPH245" hidden="1">#REF!</definedName>
    <definedName name="BLPH246" localSheetId="14" hidden="1">#REF!</definedName>
    <definedName name="BLPH246" localSheetId="15" hidden="1">#REF!</definedName>
    <definedName name="BLPH246" localSheetId="13" hidden="1">#REF!</definedName>
    <definedName name="BLPH246" localSheetId="16" hidden="1">#REF!</definedName>
    <definedName name="BLPH246" localSheetId="17" hidden="1">#REF!</definedName>
    <definedName name="BLPH246" hidden="1">#REF!</definedName>
    <definedName name="BLPH247" localSheetId="14" hidden="1">#REF!</definedName>
    <definedName name="BLPH247" localSheetId="15" hidden="1">#REF!</definedName>
    <definedName name="BLPH247" localSheetId="13" hidden="1">#REF!</definedName>
    <definedName name="BLPH247" localSheetId="16" hidden="1">#REF!</definedName>
    <definedName name="BLPH247" localSheetId="17" hidden="1">#REF!</definedName>
    <definedName name="BLPH247" hidden="1">#REF!</definedName>
    <definedName name="BLPH248" localSheetId="14" hidden="1">#REF!</definedName>
    <definedName name="BLPH248" localSheetId="15" hidden="1">#REF!</definedName>
    <definedName name="BLPH248" localSheetId="13" hidden="1">#REF!</definedName>
    <definedName name="BLPH248" localSheetId="16" hidden="1">#REF!</definedName>
    <definedName name="BLPH248" localSheetId="17" hidden="1">#REF!</definedName>
    <definedName name="BLPH248" hidden="1">#REF!</definedName>
    <definedName name="BLPH249" localSheetId="14" hidden="1">#REF!</definedName>
    <definedName name="BLPH249" localSheetId="15" hidden="1">#REF!</definedName>
    <definedName name="BLPH249" localSheetId="13" hidden="1">#REF!</definedName>
    <definedName name="BLPH249" localSheetId="16" hidden="1">#REF!</definedName>
    <definedName name="BLPH249" localSheetId="17" hidden="1">#REF!</definedName>
    <definedName name="BLPH249" hidden="1">#REF!</definedName>
    <definedName name="BLPH25" hidden="1">'[5]Risk-Free Rate'!$AE$15</definedName>
    <definedName name="BLPH250" localSheetId="14" hidden="1">#REF!</definedName>
    <definedName name="BLPH250" localSheetId="15" hidden="1">#REF!</definedName>
    <definedName name="BLPH250" localSheetId="13" hidden="1">#REF!</definedName>
    <definedName name="BLPH250" localSheetId="16" hidden="1">#REF!</definedName>
    <definedName name="BLPH250" localSheetId="17" hidden="1">#REF!</definedName>
    <definedName name="BLPH250" hidden="1">#REF!</definedName>
    <definedName name="BLPH251" localSheetId="14" hidden="1">#REF!</definedName>
    <definedName name="BLPH251" localSheetId="15" hidden="1">#REF!</definedName>
    <definedName name="BLPH251" localSheetId="13" hidden="1">#REF!</definedName>
    <definedName name="BLPH251" localSheetId="16" hidden="1">#REF!</definedName>
    <definedName name="BLPH251" localSheetId="17" hidden="1">#REF!</definedName>
    <definedName name="BLPH251" hidden="1">#REF!</definedName>
    <definedName name="BLPH252" localSheetId="14" hidden="1">#REF!</definedName>
    <definedName name="BLPH252" localSheetId="15" hidden="1">#REF!</definedName>
    <definedName name="BLPH252" localSheetId="13" hidden="1">#REF!</definedName>
    <definedName name="BLPH252" localSheetId="16" hidden="1">#REF!</definedName>
    <definedName name="BLPH252" localSheetId="17" hidden="1">#REF!</definedName>
    <definedName name="BLPH252" hidden="1">#REF!</definedName>
    <definedName name="BLPH253" localSheetId="14" hidden="1">#REF!</definedName>
    <definedName name="BLPH253" localSheetId="15" hidden="1">#REF!</definedName>
    <definedName name="BLPH253" localSheetId="13" hidden="1">#REF!</definedName>
    <definedName name="BLPH253" localSheetId="16" hidden="1">#REF!</definedName>
    <definedName name="BLPH253" localSheetId="17" hidden="1">#REF!</definedName>
    <definedName name="BLPH253" hidden="1">#REF!</definedName>
    <definedName name="BLPH254" localSheetId="14" hidden="1">#REF!</definedName>
    <definedName name="BLPH254" localSheetId="15" hidden="1">#REF!</definedName>
    <definedName name="BLPH254" localSheetId="13" hidden="1">#REF!</definedName>
    <definedName name="BLPH254" localSheetId="16" hidden="1">#REF!</definedName>
    <definedName name="BLPH254" localSheetId="17" hidden="1">#REF!</definedName>
    <definedName name="BLPH254" hidden="1">#REF!</definedName>
    <definedName name="BLPH255" localSheetId="14" hidden="1">#REF!</definedName>
    <definedName name="BLPH255" localSheetId="15" hidden="1">#REF!</definedName>
    <definedName name="BLPH255" localSheetId="13" hidden="1">#REF!</definedName>
    <definedName name="BLPH255" localSheetId="16" hidden="1">#REF!</definedName>
    <definedName name="BLPH255" localSheetId="17" hidden="1">#REF!</definedName>
    <definedName name="BLPH255" hidden="1">#REF!</definedName>
    <definedName name="BLPH256" localSheetId="14" hidden="1">#REF!</definedName>
    <definedName name="BLPH256" localSheetId="15" hidden="1">#REF!</definedName>
    <definedName name="BLPH256" localSheetId="13" hidden="1">#REF!</definedName>
    <definedName name="BLPH256" localSheetId="16" hidden="1">#REF!</definedName>
    <definedName name="BLPH256" localSheetId="17" hidden="1">#REF!</definedName>
    <definedName name="BLPH256" hidden="1">#REF!</definedName>
    <definedName name="BLPH257" localSheetId="14" hidden="1">#REF!</definedName>
    <definedName name="BLPH257" localSheetId="15" hidden="1">#REF!</definedName>
    <definedName name="BLPH257" localSheetId="13" hidden="1">#REF!</definedName>
    <definedName name="BLPH257" localSheetId="16" hidden="1">#REF!</definedName>
    <definedName name="BLPH257" localSheetId="17" hidden="1">#REF!</definedName>
    <definedName name="BLPH257" hidden="1">#REF!</definedName>
    <definedName name="BLPH258" localSheetId="14" hidden="1">#REF!</definedName>
    <definedName name="BLPH258" localSheetId="15" hidden="1">#REF!</definedName>
    <definedName name="BLPH258" localSheetId="13" hidden="1">#REF!</definedName>
    <definedName name="BLPH258" localSheetId="16" hidden="1">#REF!</definedName>
    <definedName name="BLPH258" localSheetId="17" hidden="1">#REF!</definedName>
    <definedName name="BLPH258" hidden="1">#REF!</definedName>
    <definedName name="BLPH259" localSheetId="14" hidden="1">#REF!</definedName>
    <definedName name="BLPH259" localSheetId="15" hidden="1">#REF!</definedName>
    <definedName name="BLPH259" localSheetId="13" hidden="1">#REF!</definedName>
    <definedName name="BLPH259" localSheetId="16" hidden="1">#REF!</definedName>
    <definedName name="BLPH259" localSheetId="17" hidden="1">#REF!</definedName>
    <definedName name="BLPH259" hidden="1">#REF!</definedName>
    <definedName name="BLPH26" hidden="1">'[5]Risk-Free Rate'!$AB$15</definedName>
    <definedName name="BLPH260" localSheetId="14" hidden="1">#REF!</definedName>
    <definedName name="BLPH260" localSheetId="15" hidden="1">#REF!</definedName>
    <definedName name="BLPH260" localSheetId="13" hidden="1">#REF!</definedName>
    <definedName name="BLPH260" localSheetId="16" hidden="1">#REF!</definedName>
    <definedName name="BLPH260" localSheetId="17" hidden="1">#REF!</definedName>
    <definedName name="BLPH260" hidden="1">#REF!</definedName>
    <definedName name="BLPH261" localSheetId="14" hidden="1">#REF!</definedName>
    <definedName name="BLPH261" localSheetId="15" hidden="1">#REF!</definedName>
    <definedName name="BLPH261" localSheetId="13" hidden="1">#REF!</definedName>
    <definedName name="BLPH261" localSheetId="16" hidden="1">#REF!</definedName>
    <definedName name="BLPH261" localSheetId="17" hidden="1">#REF!</definedName>
    <definedName name="BLPH261" hidden="1">#REF!</definedName>
    <definedName name="BLPH262" localSheetId="14" hidden="1">#REF!</definedName>
    <definedName name="BLPH262" localSheetId="15" hidden="1">#REF!</definedName>
    <definedName name="BLPH262" localSheetId="13" hidden="1">#REF!</definedName>
    <definedName name="BLPH262" localSheetId="16" hidden="1">#REF!</definedName>
    <definedName name="BLPH262" localSheetId="17" hidden="1">#REF!</definedName>
    <definedName name="BLPH262" hidden="1">#REF!</definedName>
    <definedName name="BLPH263" localSheetId="14" hidden="1">#REF!</definedName>
    <definedName name="BLPH263" localSheetId="15" hidden="1">#REF!</definedName>
    <definedName name="BLPH263" localSheetId="13" hidden="1">#REF!</definedName>
    <definedName name="BLPH263" localSheetId="16" hidden="1">#REF!</definedName>
    <definedName name="BLPH263" localSheetId="17" hidden="1">#REF!</definedName>
    <definedName name="BLPH263" hidden="1">#REF!</definedName>
    <definedName name="BLPH264" localSheetId="14" hidden="1">#REF!</definedName>
    <definedName name="BLPH264" localSheetId="15" hidden="1">#REF!</definedName>
    <definedName name="BLPH264" localSheetId="13" hidden="1">#REF!</definedName>
    <definedName name="BLPH264" localSheetId="16" hidden="1">#REF!</definedName>
    <definedName name="BLPH264" localSheetId="17" hidden="1">#REF!</definedName>
    <definedName name="BLPH264" hidden="1">#REF!</definedName>
    <definedName name="BLPH265" localSheetId="14" hidden="1">#REF!</definedName>
    <definedName name="BLPH265" localSheetId="15" hidden="1">#REF!</definedName>
    <definedName name="BLPH265" localSheetId="13" hidden="1">#REF!</definedName>
    <definedName name="BLPH265" localSheetId="16" hidden="1">#REF!</definedName>
    <definedName name="BLPH265" localSheetId="17" hidden="1">#REF!</definedName>
    <definedName name="BLPH265" hidden="1">#REF!</definedName>
    <definedName name="BLPH266" localSheetId="14" hidden="1">#REF!</definedName>
    <definedName name="BLPH266" localSheetId="15" hidden="1">#REF!</definedName>
    <definedName name="BLPH266" localSheetId="13" hidden="1">#REF!</definedName>
    <definedName name="BLPH266" localSheetId="16" hidden="1">#REF!</definedName>
    <definedName name="BLPH266" localSheetId="17" hidden="1">#REF!</definedName>
    <definedName name="BLPH266" hidden="1">#REF!</definedName>
    <definedName name="BLPH267" localSheetId="14" hidden="1">#REF!</definedName>
    <definedName name="BLPH267" localSheetId="15" hidden="1">#REF!</definedName>
    <definedName name="BLPH267" localSheetId="13" hidden="1">#REF!</definedName>
    <definedName name="BLPH267" localSheetId="16" hidden="1">#REF!</definedName>
    <definedName name="BLPH267" localSheetId="17" hidden="1">#REF!</definedName>
    <definedName name="BLPH267" hidden="1">#REF!</definedName>
    <definedName name="BLPH268" localSheetId="14" hidden="1">#REF!</definedName>
    <definedName name="BLPH268" localSheetId="15" hidden="1">#REF!</definedName>
    <definedName name="BLPH268" localSheetId="13" hidden="1">#REF!</definedName>
    <definedName name="BLPH268" localSheetId="16" hidden="1">#REF!</definedName>
    <definedName name="BLPH268" localSheetId="17" hidden="1">#REF!</definedName>
    <definedName name="BLPH268" hidden="1">#REF!</definedName>
    <definedName name="BLPH269" localSheetId="14" hidden="1">#REF!</definedName>
    <definedName name="BLPH269" localSheetId="15" hidden="1">#REF!</definedName>
    <definedName name="BLPH269" localSheetId="13" hidden="1">#REF!</definedName>
    <definedName name="BLPH269" localSheetId="16" hidden="1">#REF!</definedName>
    <definedName name="BLPH269" localSheetId="17" hidden="1">#REF!</definedName>
    <definedName name="BLPH269" hidden="1">#REF!</definedName>
    <definedName name="BLPH27" hidden="1">'[5]Risk-Free Rate'!$Y$15</definedName>
    <definedName name="BLPH270" localSheetId="14" hidden="1">#REF!</definedName>
    <definedName name="BLPH270" localSheetId="15" hidden="1">#REF!</definedName>
    <definedName name="BLPH270" localSheetId="13" hidden="1">#REF!</definedName>
    <definedName name="BLPH270" localSheetId="16" hidden="1">#REF!</definedName>
    <definedName name="BLPH270" localSheetId="17" hidden="1">#REF!</definedName>
    <definedName name="BLPH270" hidden="1">#REF!</definedName>
    <definedName name="BLPH271" localSheetId="14" hidden="1">#REF!</definedName>
    <definedName name="BLPH271" localSheetId="15" hidden="1">#REF!</definedName>
    <definedName name="BLPH271" localSheetId="13" hidden="1">#REF!</definedName>
    <definedName name="BLPH271" localSheetId="16" hidden="1">#REF!</definedName>
    <definedName name="BLPH271" localSheetId="17" hidden="1">#REF!</definedName>
    <definedName name="BLPH271" hidden="1">#REF!</definedName>
    <definedName name="BLPH272" localSheetId="14" hidden="1">#REF!</definedName>
    <definedName name="BLPH272" localSheetId="15" hidden="1">#REF!</definedName>
    <definedName name="BLPH272" localSheetId="13" hidden="1">#REF!</definedName>
    <definedName name="BLPH272" localSheetId="16" hidden="1">#REF!</definedName>
    <definedName name="BLPH272" localSheetId="17" hidden="1">#REF!</definedName>
    <definedName name="BLPH272" hidden="1">#REF!</definedName>
    <definedName name="BLPH273" localSheetId="14" hidden="1">#REF!</definedName>
    <definedName name="BLPH273" localSheetId="15" hidden="1">#REF!</definedName>
    <definedName name="BLPH273" localSheetId="13" hidden="1">#REF!</definedName>
    <definedName name="BLPH273" localSheetId="16" hidden="1">#REF!</definedName>
    <definedName name="BLPH273" localSheetId="17" hidden="1">#REF!</definedName>
    <definedName name="BLPH273" hidden="1">#REF!</definedName>
    <definedName name="BLPH274" localSheetId="14" hidden="1">#REF!</definedName>
    <definedName name="BLPH274" localSheetId="15" hidden="1">#REF!</definedName>
    <definedName name="BLPH274" localSheetId="13" hidden="1">#REF!</definedName>
    <definedName name="BLPH274" localSheetId="16" hidden="1">#REF!</definedName>
    <definedName name="BLPH274" localSheetId="17" hidden="1">#REF!</definedName>
    <definedName name="BLPH274" hidden="1">#REF!</definedName>
    <definedName name="BLPH275" localSheetId="14" hidden="1">#REF!</definedName>
    <definedName name="BLPH275" localSheetId="15" hidden="1">#REF!</definedName>
    <definedName name="BLPH275" localSheetId="13" hidden="1">#REF!</definedName>
    <definedName name="BLPH275" localSheetId="16" hidden="1">#REF!</definedName>
    <definedName name="BLPH275" localSheetId="17" hidden="1">#REF!</definedName>
    <definedName name="BLPH275" hidden="1">#REF!</definedName>
    <definedName name="BLPH276" localSheetId="14" hidden="1">#REF!</definedName>
    <definedName name="BLPH276" localSheetId="15" hidden="1">#REF!</definedName>
    <definedName name="BLPH276" localSheetId="13" hidden="1">#REF!</definedName>
    <definedName name="BLPH276" localSheetId="16" hidden="1">#REF!</definedName>
    <definedName name="BLPH276" localSheetId="17" hidden="1">#REF!</definedName>
    <definedName name="BLPH276" hidden="1">#REF!</definedName>
    <definedName name="BLPH277" localSheetId="14" hidden="1">#REF!</definedName>
    <definedName name="BLPH277" localSheetId="15" hidden="1">#REF!</definedName>
    <definedName name="BLPH277" localSheetId="13" hidden="1">#REF!</definedName>
    <definedName name="BLPH277" localSheetId="16" hidden="1">#REF!</definedName>
    <definedName name="BLPH277" localSheetId="17" hidden="1">#REF!</definedName>
    <definedName name="BLPH277" hidden="1">#REF!</definedName>
    <definedName name="BLPH278" localSheetId="14" hidden="1">#REF!</definedName>
    <definedName name="BLPH278" localSheetId="15" hidden="1">#REF!</definedName>
    <definedName name="BLPH278" localSheetId="13" hidden="1">#REF!</definedName>
    <definedName name="BLPH278" localSheetId="16" hidden="1">#REF!</definedName>
    <definedName name="BLPH278" localSheetId="17" hidden="1">#REF!</definedName>
    <definedName name="BLPH278" hidden="1">#REF!</definedName>
    <definedName name="BLPH279" localSheetId="14" hidden="1">#REF!</definedName>
    <definedName name="BLPH279" localSheetId="15" hidden="1">#REF!</definedName>
    <definedName name="BLPH279" localSheetId="13" hidden="1">#REF!</definedName>
    <definedName name="BLPH279" localSheetId="16" hidden="1">#REF!</definedName>
    <definedName name="BLPH279" localSheetId="17" hidden="1">#REF!</definedName>
    <definedName name="BLPH279" hidden="1">#REF!</definedName>
    <definedName name="BLPH28" hidden="1">'[5]Risk-Free Rate'!$V$15</definedName>
    <definedName name="BLPH280" localSheetId="14" hidden="1">#REF!</definedName>
    <definedName name="BLPH280" localSheetId="15" hidden="1">#REF!</definedName>
    <definedName name="BLPH280" localSheetId="13" hidden="1">#REF!</definedName>
    <definedName name="BLPH280" localSheetId="16" hidden="1">#REF!</definedName>
    <definedName name="BLPH280" localSheetId="17" hidden="1">#REF!</definedName>
    <definedName name="BLPH280" hidden="1">#REF!</definedName>
    <definedName name="BLPH281" localSheetId="14" hidden="1">#REF!</definedName>
    <definedName name="BLPH281" localSheetId="15" hidden="1">#REF!</definedName>
    <definedName name="BLPH281" localSheetId="13" hidden="1">#REF!</definedName>
    <definedName name="BLPH281" localSheetId="16" hidden="1">#REF!</definedName>
    <definedName name="BLPH281" localSheetId="17" hidden="1">#REF!</definedName>
    <definedName name="BLPH281" hidden="1">#REF!</definedName>
    <definedName name="BLPH282" localSheetId="14" hidden="1">#REF!</definedName>
    <definedName name="BLPH282" localSheetId="15" hidden="1">#REF!</definedName>
    <definedName name="BLPH282" localSheetId="13" hidden="1">#REF!</definedName>
    <definedName name="BLPH282" localSheetId="16" hidden="1">#REF!</definedName>
    <definedName name="BLPH282" localSheetId="17" hidden="1">#REF!</definedName>
    <definedName name="BLPH282" hidden="1">#REF!</definedName>
    <definedName name="BLPH283" localSheetId="14" hidden="1">#REF!</definedName>
    <definedName name="BLPH283" localSheetId="15" hidden="1">#REF!</definedName>
    <definedName name="BLPH283" localSheetId="13" hidden="1">#REF!</definedName>
    <definedName name="BLPH283" localSheetId="16" hidden="1">#REF!</definedName>
    <definedName name="BLPH283" localSheetId="17" hidden="1">#REF!</definedName>
    <definedName name="BLPH283" hidden="1">#REF!</definedName>
    <definedName name="BLPH284" localSheetId="14" hidden="1">#REF!</definedName>
    <definedName name="BLPH284" localSheetId="15" hidden="1">#REF!</definedName>
    <definedName name="BLPH284" localSheetId="13" hidden="1">#REF!</definedName>
    <definedName name="BLPH284" localSheetId="16" hidden="1">#REF!</definedName>
    <definedName name="BLPH284" localSheetId="17" hidden="1">#REF!</definedName>
    <definedName name="BLPH284" hidden="1">#REF!</definedName>
    <definedName name="BLPH285" localSheetId="14" hidden="1">#REF!</definedName>
    <definedName name="BLPH285" localSheetId="15" hidden="1">#REF!</definedName>
    <definedName name="BLPH285" localSheetId="13" hidden="1">#REF!</definedName>
    <definedName name="BLPH285" localSheetId="16" hidden="1">#REF!</definedName>
    <definedName name="BLPH285" localSheetId="17" hidden="1">#REF!</definedName>
    <definedName name="BLPH285" hidden="1">#REF!</definedName>
    <definedName name="BLPH286" localSheetId="14" hidden="1">#REF!</definedName>
    <definedName name="BLPH286" localSheetId="15" hidden="1">#REF!</definedName>
    <definedName name="BLPH286" localSheetId="13" hidden="1">#REF!</definedName>
    <definedName name="BLPH286" localSheetId="16" hidden="1">#REF!</definedName>
    <definedName name="BLPH286" localSheetId="17" hidden="1">#REF!</definedName>
    <definedName name="BLPH286" hidden="1">#REF!</definedName>
    <definedName name="BLPH287" localSheetId="14" hidden="1">#REF!</definedName>
    <definedName name="BLPH287" localSheetId="15" hidden="1">#REF!</definedName>
    <definedName name="BLPH287" localSheetId="13" hidden="1">#REF!</definedName>
    <definedName name="BLPH287" localSheetId="16" hidden="1">#REF!</definedName>
    <definedName name="BLPH287" localSheetId="17" hidden="1">#REF!</definedName>
    <definedName name="BLPH287" hidden="1">#REF!</definedName>
    <definedName name="BLPH288" localSheetId="14" hidden="1">#REF!</definedName>
    <definedName name="BLPH288" localSheetId="15" hidden="1">#REF!</definedName>
    <definedName name="BLPH288" localSheetId="13" hidden="1">#REF!</definedName>
    <definedName name="BLPH288" localSheetId="16" hidden="1">#REF!</definedName>
    <definedName name="BLPH288" localSheetId="17" hidden="1">#REF!</definedName>
    <definedName name="BLPH288" hidden="1">#REF!</definedName>
    <definedName name="BLPH289" localSheetId="14" hidden="1">#REF!</definedName>
    <definedName name="BLPH289" localSheetId="15" hidden="1">#REF!</definedName>
    <definedName name="BLPH289" localSheetId="13" hidden="1">#REF!</definedName>
    <definedName name="BLPH289" localSheetId="16" hidden="1">#REF!</definedName>
    <definedName name="BLPH289" localSheetId="17" hidden="1">#REF!</definedName>
    <definedName name="BLPH289" hidden="1">#REF!</definedName>
    <definedName name="BLPH29" hidden="1">'[5]Risk-Free Rate'!$S$15</definedName>
    <definedName name="BLPH290" localSheetId="14" hidden="1">#REF!</definedName>
    <definedName name="BLPH290" localSheetId="15" hidden="1">#REF!</definedName>
    <definedName name="BLPH290" localSheetId="13" hidden="1">#REF!</definedName>
    <definedName name="BLPH290" localSheetId="16" hidden="1">#REF!</definedName>
    <definedName name="BLPH290" localSheetId="17" hidden="1">#REF!</definedName>
    <definedName name="BLPH290" hidden="1">#REF!</definedName>
    <definedName name="BLPH291" localSheetId="14" hidden="1">#REF!</definedName>
    <definedName name="BLPH291" localSheetId="15" hidden="1">#REF!</definedName>
    <definedName name="BLPH291" localSheetId="13" hidden="1">#REF!</definedName>
    <definedName name="BLPH291" localSheetId="16" hidden="1">#REF!</definedName>
    <definedName name="BLPH291" localSheetId="17" hidden="1">#REF!</definedName>
    <definedName name="BLPH291" hidden="1">#REF!</definedName>
    <definedName name="BLPH292" localSheetId="14" hidden="1">#REF!</definedName>
    <definedName name="BLPH292" localSheetId="15" hidden="1">#REF!</definedName>
    <definedName name="BLPH292" localSheetId="13" hidden="1">#REF!</definedName>
    <definedName name="BLPH292" localSheetId="16" hidden="1">#REF!</definedName>
    <definedName name="BLPH292" localSheetId="17" hidden="1">#REF!</definedName>
    <definedName name="BLPH292" hidden="1">#REF!</definedName>
    <definedName name="BLPH293" localSheetId="14" hidden="1">#REF!</definedName>
    <definedName name="BLPH293" localSheetId="15" hidden="1">#REF!</definedName>
    <definedName name="BLPH293" localSheetId="13" hidden="1">#REF!</definedName>
    <definedName name="BLPH293" localSheetId="16" hidden="1">#REF!</definedName>
    <definedName name="BLPH293" localSheetId="17" hidden="1">#REF!</definedName>
    <definedName name="BLPH293" hidden="1">#REF!</definedName>
    <definedName name="BLPH294" localSheetId="14" hidden="1">#REF!</definedName>
    <definedName name="BLPH294" localSheetId="15" hidden="1">#REF!</definedName>
    <definedName name="BLPH294" localSheetId="13" hidden="1">#REF!</definedName>
    <definedName name="BLPH294" localSheetId="16" hidden="1">#REF!</definedName>
    <definedName name="BLPH294" localSheetId="17" hidden="1">#REF!</definedName>
    <definedName name="BLPH294" hidden="1">#REF!</definedName>
    <definedName name="BLPH295" localSheetId="14" hidden="1">#REF!</definedName>
    <definedName name="BLPH295" localSheetId="15" hidden="1">#REF!</definedName>
    <definedName name="BLPH295" localSheetId="13" hidden="1">#REF!</definedName>
    <definedName name="BLPH295" localSheetId="16" hidden="1">#REF!</definedName>
    <definedName name="BLPH295" localSheetId="17" hidden="1">#REF!</definedName>
    <definedName name="BLPH295" hidden="1">#REF!</definedName>
    <definedName name="BLPH296" localSheetId="14" hidden="1">#REF!</definedName>
    <definedName name="BLPH296" localSheetId="15" hidden="1">#REF!</definedName>
    <definedName name="BLPH296" localSheetId="13" hidden="1">#REF!</definedName>
    <definedName name="BLPH296" localSheetId="16" hidden="1">#REF!</definedName>
    <definedName name="BLPH296" localSheetId="17" hidden="1">#REF!</definedName>
    <definedName name="BLPH296" hidden="1">#REF!</definedName>
    <definedName name="BLPH297" localSheetId="14" hidden="1">#REF!</definedName>
    <definedName name="BLPH297" localSheetId="15" hidden="1">#REF!</definedName>
    <definedName name="BLPH297" localSheetId="13" hidden="1">#REF!</definedName>
    <definedName name="BLPH297" localSheetId="16" hidden="1">#REF!</definedName>
    <definedName name="BLPH297" localSheetId="17" hidden="1">#REF!</definedName>
    <definedName name="BLPH297" hidden="1">#REF!</definedName>
    <definedName name="BLPH298" localSheetId="14" hidden="1">#REF!</definedName>
    <definedName name="BLPH298" localSheetId="15" hidden="1">#REF!</definedName>
    <definedName name="BLPH298" localSheetId="13" hidden="1">#REF!</definedName>
    <definedName name="BLPH298" localSheetId="16" hidden="1">#REF!</definedName>
    <definedName name="BLPH298" localSheetId="17" hidden="1">#REF!</definedName>
    <definedName name="BLPH298" hidden="1">#REF!</definedName>
    <definedName name="BLPH299" localSheetId="14" hidden="1">#REF!</definedName>
    <definedName name="BLPH299" localSheetId="15" hidden="1">#REF!</definedName>
    <definedName name="BLPH299" localSheetId="13" hidden="1">#REF!</definedName>
    <definedName name="BLPH299" localSheetId="16" hidden="1">#REF!</definedName>
    <definedName name="BLPH299" localSheetId="17" hidden="1">#REF!</definedName>
    <definedName name="BLPH299" hidden="1">#REF!</definedName>
    <definedName name="BLPH3" localSheetId="14" hidden="1">#REF!</definedName>
    <definedName name="BLPH3" localSheetId="15" hidden="1">#REF!</definedName>
    <definedName name="BLPH3" localSheetId="13" hidden="1">#REF!</definedName>
    <definedName name="BLPH3" localSheetId="16" hidden="1">#REF!</definedName>
    <definedName name="BLPH3" localSheetId="17" hidden="1">#REF!</definedName>
    <definedName name="BLPH3" hidden="1">#REF!</definedName>
    <definedName name="BLPH30" hidden="1">'[5]Risk-Free Rate'!$P$15</definedName>
    <definedName name="BLPH300" localSheetId="14" hidden="1">#REF!</definedName>
    <definedName name="BLPH300" localSheetId="15" hidden="1">#REF!</definedName>
    <definedName name="BLPH300" localSheetId="13" hidden="1">#REF!</definedName>
    <definedName name="BLPH300" localSheetId="16" hidden="1">#REF!</definedName>
    <definedName name="BLPH300" localSheetId="17" hidden="1">#REF!</definedName>
    <definedName name="BLPH300" hidden="1">#REF!</definedName>
    <definedName name="BLPH301" localSheetId="14" hidden="1">#REF!</definedName>
    <definedName name="BLPH301" localSheetId="15" hidden="1">#REF!</definedName>
    <definedName name="BLPH301" localSheetId="13" hidden="1">#REF!</definedName>
    <definedName name="BLPH301" localSheetId="16" hidden="1">#REF!</definedName>
    <definedName name="BLPH301" localSheetId="17" hidden="1">#REF!</definedName>
    <definedName name="BLPH301" hidden="1">#REF!</definedName>
    <definedName name="BLPH302" localSheetId="14" hidden="1">#REF!</definedName>
    <definedName name="BLPH302" localSheetId="15" hidden="1">#REF!</definedName>
    <definedName name="BLPH302" localSheetId="13" hidden="1">#REF!</definedName>
    <definedName name="BLPH302" localSheetId="16" hidden="1">#REF!</definedName>
    <definedName name="BLPH302" localSheetId="17" hidden="1">#REF!</definedName>
    <definedName name="BLPH302" hidden="1">#REF!</definedName>
    <definedName name="BLPH303" localSheetId="14" hidden="1">#REF!</definedName>
    <definedName name="BLPH303" localSheetId="15" hidden="1">#REF!</definedName>
    <definedName name="BLPH303" localSheetId="13" hidden="1">#REF!</definedName>
    <definedName name="BLPH303" localSheetId="16" hidden="1">#REF!</definedName>
    <definedName name="BLPH303" localSheetId="17" hidden="1">#REF!</definedName>
    <definedName name="BLPH303" hidden="1">#REF!</definedName>
    <definedName name="BLPH304" localSheetId="14" hidden="1">#REF!</definedName>
    <definedName name="BLPH304" localSheetId="15" hidden="1">#REF!</definedName>
    <definedName name="BLPH304" localSheetId="13" hidden="1">#REF!</definedName>
    <definedName name="BLPH304" localSheetId="16" hidden="1">#REF!</definedName>
    <definedName name="BLPH304" localSheetId="17" hidden="1">#REF!</definedName>
    <definedName name="BLPH304" hidden="1">#REF!</definedName>
    <definedName name="BLPH305" localSheetId="14" hidden="1">#REF!</definedName>
    <definedName name="BLPH305" localSheetId="15" hidden="1">#REF!</definedName>
    <definedName name="BLPH305" localSheetId="13" hidden="1">#REF!</definedName>
    <definedName name="BLPH305" localSheetId="16" hidden="1">#REF!</definedName>
    <definedName name="BLPH305" localSheetId="17" hidden="1">#REF!</definedName>
    <definedName name="BLPH305" hidden="1">#REF!</definedName>
    <definedName name="BLPH306" localSheetId="14" hidden="1">#REF!</definedName>
    <definedName name="BLPH306" localSheetId="15" hidden="1">#REF!</definedName>
    <definedName name="BLPH306" localSheetId="13" hidden="1">#REF!</definedName>
    <definedName name="BLPH306" localSheetId="16" hidden="1">#REF!</definedName>
    <definedName name="BLPH306" localSheetId="17" hidden="1">#REF!</definedName>
    <definedName name="BLPH306" hidden="1">#REF!</definedName>
    <definedName name="BLPH307" localSheetId="14" hidden="1">#REF!</definedName>
    <definedName name="BLPH307" localSheetId="15" hidden="1">#REF!</definedName>
    <definedName name="BLPH307" localSheetId="13" hidden="1">#REF!</definedName>
    <definedName name="BLPH307" localSheetId="16" hidden="1">#REF!</definedName>
    <definedName name="BLPH307" localSheetId="17" hidden="1">#REF!</definedName>
    <definedName name="BLPH307" hidden="1">#REF!</definedName>
    <definedName name="BLPH308" localSheetId="14" hidden="1">#REF!</definedName>
    <definedName name="BLPH308" localSheetId="15" hidden="1">#REF!</definedName>
    <definedName name="BLPH308" localSheetId="13" hidden="1">#REF!</definedName>
    <definedName name="BLPH308" localSheetId="16" hidden="1">#REF!</definedName>
    <definedName name="BLPH308" localSheetId="17" hidden="1">#REF!</definedName>
    <definedName name="BLPH308" hidden="1">#REF!</definedName>
    <definedName name="BLPH309" localSheetId="14" hidden="1">#REF!</definedName>
    <definedName name="BLPH309" localSheetId="15" hidden="1">#REF!</definedName>
    <definedName name="BLPH309" localSheetId="13" hidden="1">#REF!</definedName>
    <definedName name="BLPH309" localSheetId="16" hidden="1">#REF!</definedName>
    <definedName name="BLPH309" localSheetId="17" hidden="1">#REF!</definedName>
    <definedName name="BLPH309" hidden="1">#REF!</definedName>
    <definedName name="BLPH31" hidden="1">'[5]Risk-Free Rate'!$M$15</definedName>
    <definedName name="BLPH310" localSheetId="14" hidden="1">#REF!</definedName>
    <definedName name="BLPH310" localSheetId="15" hidden="1">#REF!</definedName>
    <definedName name="BLPH310" localSheetId="13" hidden="1">#REF!</definedName>
    <definedName name="BLPH310" localSheetId="16" hidden="1">#REF!</definedName>
    <definedName name="BLPH310" localSheetId="17" hidden="1">#REF!</definedName>
    <definedName name="BLPH310" hidden="1">#REF!</definedName>
    <definedName name="BLPH311" localSheetId="14" hidden="1">#REF!</definedName>
    <definedName name="BLPH311" localSheetId="15" hidden="1">#REF!</definedName>
    <definedName name="BLPH311" localSheetId="13" hidden="1">#REF!</definedName>
    <definedName name="BLPH311" localSheetId="16" hidden="1">#REF!</definedName>
    <definedName name="BLPH311" localSheetId="17" hidden="1">#REF!</definedName>
    <definedName name="BLPH311" hidden="1">#REF!</definedName>
    <definedName name="BLPH312" localSheetId="14" hidden="1">#REF!</definedName>
    <definedName name="BLPH312" localSheetId="15" hidden="1">#REF!</definedName>
    <definedName name="BLPH312" localSheetId="13" hidden="1">#REF!</definedName>
    <definedName name="BLPH312" localSheetId="16" hidden="1">#REF!</definedName>
    <definedName name="BLPH312" localSheetId="17" hidden="1">#REF!</definedName>
    <definedName name="BLPH312" hidden="1">#REF!</definedName>
    <definedName name="BLPH313" localSheetId="14" hidden="1">#REF!</definedName>
    <definedName name="BLPH313" localSheetId="15" hidden="1">#REF!</definedName>
    <definedName name="BLPH313" localSheetId="13" hidden="1">#REF!</definedName>
    <definedName name="BLPH313" localSheetId="16" hidden="1">#REF!</definedName>
    <definedName name="BLPH313" localSheetId="17" hidden="1">#REF!</definedName>
    <definedName name="BLPH313" hidden="1">#REF!</definedName>
    <definedName name="BLPH314" localSheetId="14" hidden="1">#REF!</definedName>
    <definedName name="BLPH314" localSheetId="15" hidden="1">#REF!</definedName>
    <definedName name="BLPH314" localSheetId="13" hidden="1">#REF!</definedName>
    <definedName name="BLPH314" localSheetId="16" hidden="1">#REF!</definedName>
    <definedName name="BLPH314" localSheetId="17" hidden="1">#REF!</definedName>
    <definedName name="BLPH314" hidden="1">#REF!</definedName>
    <definedName name="BLPH315" localSheetId="14" hidden="1">#REF!</definedName>
    <definedName name="BLPH315" localSheetId="15" hidden="1">#REF!</definedName>
    <definedName name="BLPH315" localSheetId="13" hidden="1">#REF!</definedName>
    <definedName name="BLPH315" localSheetId="16" hidden="1">#REF!</definedName>
    <definedName name="BLPH315" localSheetId="17" hidden="1">#REF!</definedName>
    <definedName name="BLPH315" hidden="1">#REF!</definedName>
    <definedName name="BLPH316" localSheetId="14" hidden="1">#REF!</definedName>
    <definedName name="BLPH316" localSheetId="15" hidden="1">#REF!</definedName>
    <definedName name="BLPH316" localSheetId="13" hidden="1">#REF!</definedName>
    <definedName name="BLPH316" localSheetId="16" hidden="1">#REF!</definedName>
    <definedName name="BLPH316" localSheetId="17" hidden="1">#REF!</definedName>
    <definedName name="BLPH316" hidden="1">#REF!</definedName>
    <definedName name="BLPH317" localSheetId="14" hidden="1">#REF!</definedName>
    <definedName name="BLPH317" localSheetId="15" hidden="1">#REF!</definedName>
    <definedName name="BLPH317" localSheetId="13" hidden="1">#REF!</definedName>
    <definedName name="BLPH317" localSheetId="16" hidden="1">#REF!</definedName>
    <definedName name="BLPH317" localSheetId="17" hidden="1">#REF!</definedName>
    <definedName name="BLPH317" hidden="1">#REF!</definedName>
    <definedName name="BLPH318" localSheetId="14" hidden="1">#REF!</definedName>
    <definedName name="BLPH318" localSheetId="15" hidden="1">#REF!</definedName>
    <definedName name="BLPH318" localSheetId="13" hidden="1">#REF!</definedName>
    <definedName name="BLPH318" localSheetId="16" hidden="1">#REF!</definedName>
    <definedName name="BLPH318" localSheetId="17" hidden="1">#REF!</definedName>
    <definedName name="BLPH318" hidden="1">#REF!</definedName>
    <definedName name="BLPH319" localSheetId="14" hidden="1">#REF!</definedName>
    <definedName name="BLPH319" localSheetId="15" hidden="1">#REF!</definedName>
    <definedName name="BLPH319" localSheetId="13" hidden="1">#REF!</definedName>
    <definedName name="BLPH319" localSheetId="16" hidden="1">#REF!</definedName>
    <definedName name="BLPH319" localSheetId="17" hidden="1">#REF!</definedName>
    <definedName name="BLPH319" hidden="1">#REF!</definedName>
    <definedName name="BLPH32" hidden="1">'[5]Risk-Free Rate'!$J$15</definedName>
    <definedName name="BLPH320" localSheetId="14" hidden="1">#REF!</definedName>
    <definedName name="BLPH320" localSheetId="15" hidden="1">#REF!</definedName>
    <definedName name="BLPH320" localSheetId="13" hidden="1">#REF!</definedName>
    <definedName name="BLPH320" localSheetId="16" hidden="1">#REF!</definedName>
    <definedName name="BLPH320" localSheetId="17" hidden="1">#REF!</definedName>
    <definedName name="BLPH320" hidden="1">#REF!</definedName>
    <definedName name="BLPH321" localSheetId="14" hidden="1">#REF!</definedName>
    <definedName name="BLPH321" localSheetId="15" hidden="1">#REF!</definedName>
    <definedName name="BLPH321" localSheetId="13" hidden="1">#REF!</definedName>
    <definedName name="BLPH321" localSheetId="16" hidden="1">#REF!</definedName>
    <definedName name="BLPH321" localSheetId="17" hidden="1">#REF!</definedName>
    <definedName name="BLPH321" hidden="1">#REF!</definedName>
    <definedName name="BLPH322" localSheetId="14" hidden="1">#REF!</definedName>
    <definedName name="BLPH322" localSheetId="15" hidden="1">#REF!</definedName>
    <definedName name="BLPH322" localSheetId="13" hidden="1">#REF!</definedName>
    <definedName name="BLPH322" localSheetId="16" hidden="1">#REF!</definedName>
    <definedName name="BLPH322" localSheetId="17" hidden="1">#REF!</definedName>
    <definedName name="BLPH322" hidden="1">#REF!</definedName>
    <definedName name="BLPH323" localSheetId="14" hidden="1">#REF!</definedName>
    <definedName name="BLPH323" localSheetId="15" hidden="1">#REF!</definedName>
    <definedName name="BLPH323" localSheetId="13" hidden="1">#REF!</definedName>
    <definedName name="BLPH323" localSheetId="16" hidden="1">#REF!</definedName>
    <definedName name="BLPH323" localSheetId="17" hidden="1">#REF!</definedName>
    <definedName name="BLPH323" hidden="1">#REF!</definedName>
    <definedName name="BLPH324" localSheetId="14" hidden="1">#REF!</definedName>
    <definedName name="BLPH324" localSheetId="15" hidden="1">#REF!</definedName>
    <definedName name="BLPH324" localSheetId="13" hidden="1">#REF!</definedName>
    <definedName name="BLPH324" localSheetId="16" hidden="1">#REF!</definedName>
    <definedName name="BLPH324" localSheetId="17" hidden="1">#REF!</definedName>
    <definedName name="BLPH324" hidden="1">#REF!</definedName>
    <definedName name="BLPH325" localSheetId="14" hidden="1">#REF!</definedName>
    <definedName name="BLPH325" localSheetId="15" hidden="1">#REF!</definedName>
    <definedName name="BLPH325" localSheetId="13" hidden="1">#REF!</definedName>
    <definedName name="BLPH325" localSheetId="16" hidden="1">#REF!</definedName>
    <definedName name="BLPH325" localSheetId="17" hidden="1">#REF!</definedName>
    <definedName name="BLPH325" hidden="1">#REF!</definedName>
    <definedName name="BLPH326" localSheetId="14" hidden="1">#REF!</definedName>
    <definedName name="BLPH326" localSheetId="15" hidden="1">#REF!</definedName>
    <definedName name="BLPH326" localSheetId="13" hidden="1">#REF!</definedName>
    <definedName name="BLPH326" localSheetId="16" hidden="1">#REF!</definedName>
    <definedName name="BLPH326" localSheetId="17" hidden="1">#REF!</definedName>
    <definedName name="BLPH326" hidden="1">#REF!</definedName>
    <definedName name="BLPH327" localSheetId="14" hidden="1">#REF!</definedName>
    <definedName name="BLPH327" localSheetId="15" hidden="1">#REF!</definedName>
    <definedName name="BLPH327" localSheetId="13" hidden="1">#REF!</definedName>
    <definedName name="BLPH327" localSheetId="16" hidden="1">#REF!</definedName>
    <definedName name="BLPH327" localSheetId="17" hidden="1">#REF!</definedName>
    <definedName name="BLPH327" hidden="1">#REF!</definedName>
    <definedName name="BLPH328" localSheetId="14" hidden="1">#REF!</definedName>
    <definedName name="BLPH328" localSheetId="15" hidden="1">#REF!</definedName>
    <definedName name="BLPH328" localSheetId="13" hidden="1">#REF!</definedName>
    <definedName name="BLPH328" localSheetId="16" hidden="1">#REF!</definedName>
    <definedName name="BLPH328" localSheetId="17" hidden="1">#REF!</definedName>
    <definedName name="BLPH328" hidden="1">#REF!</definedName>
    <definedName name="BLPH329" localSheetId="14" hidden="1">#REF!</definedName>
    <definedName name="BLPH329" localSheetId="15" hidden="1">#REF!</definedName>
    <definedName name="BLPH329" localSheetId="13" hidden="1">#REF!</definedName>
    <definedName name="BLPH329" localSheetId="16" hidden="1">#REF!</definedName>
    <definedName name="BLPH329" localSheetId="17" hidden="1">#REF!</definedName>
    <definedName name="BLPH329" hidden="1">#REF!</definedName>
    <definedName name="BLPH33" hidden="1">'[5]Risk-Free Rate'!$G$15</definedName>
    <definedName name="BLPH330" localSheetId="14" hidden="1">#REF!</definedName>
    <definedName name="BLPH330" localSheetId="15" hidden="1">#REF!</definedName>
    <definedName name="BLPH330" localSheetId="13" hidden="1">#REF!</definedName>
    <definedName name="BLPH330" localSheetId="16" hidden="1">#REF!</definedName>
    <definedName name="BLPH330" localSheetId="17" hidden="1">#REF!</definedName>
    <definedName name="BLPH330" hidden="1">#REF!</definedName>
    <definedName name="BLPH331" localSheetId="14" hidden="1">#REF!</definedName>
    <definedName name="BLPH331" localSheetId="15" hidden="1">#REF!</definedName>
    <definedName name="BLPH331" localSheetId="13" hidden="1">#REF!</definedName>
    <definedName name="BLPH331" localSheetId="16" hidden="1">#REF!</definedName>
    <definedName name="BLPH331" localSheetId="17" hidden="1">#REF!</definedName>
    <definedName name="BLPH331" hidden="1">#REF!</definedName>
    <definedName name="BLPH332" localSheetId="14" hidden="1">#REF!</definedName>
    <definedName name="BLPH332" localSheetId="15" hidden="1">#REF!</definedName>
    <definedName name="BLPH332" localSheetId="13" hidden="1">#REF!</definedName>
    <definedName name="BLPH332" localSheetId="16" hidden="1">#REF!</definedName>
    <definedName name="BLPH332" localSheetId="17" hidden="1">#REF!</definedName>
    <definedName name="BLPH332" hidden="1">#REF!</definedName>
    <definedName name="BLPH333" localSheetId="14" hidden="1">#REF!</definedName>
    <definedName name="BLPH333" localSheetId="15" hidden="1">#REF!</definedName>
    <definedName name="BLPH333" localSheetId="13" hidden="1">#REF!</definedName>
    <definedName name="BLPH333" localSheetId="16" hidden="1">#REF!</definedName>
    <definedName name="BLPH333" localSheetId="17" hidden="1">#REF!</definedName>
    <definedName name="BLPH333" hidden="1">#REF!</definedName>
    <definedName name="BLPH334" localSheetId="14" hidden="1">#REF!</definedName>
    <definedName name="BLPH334" localSheetId="15" hidden="1">#REF!</definedName>
    <definedName name="BLPH334" localSheetId="13" hidden="1">#REF!</definedName>
    <definedName name="BLPH334" localSheetId="16" hidden="1">#REF!</definedName>
    <definedName name="BLPH334" localSheetId="17" hidden="1">#REF!</definedName>
    <definedName name="BLPH334" hidden="1">#REF!</definedName>
    <definedName name="BLPH335" localSheetId="14" hidden="1">#REF!</definedName>
    <definedName name="BLPH335" localSheetId="15" hidden="1">#REF!</definedName>
    <definedName name="BLPH335" localSheetId="13" hidden="1">#REF!</definedName>
    <definedName name="BLPH335" localSheetId="16" hidden="1">#REF!</definedName>
    <definedName name="BLPH335" localSheetId="17" hidden="1">#REF!</definedName>
    <definedName name="BLPH335" hidden="1">#REF!</definedName>
    <definedName name="BLPH336" localSheetId="14" hidden="1">#REF!</definedName>
    <definedName name="BLPH336" localSheetId="15" hidden="1">#REF!</definedName>
    <definedName name="BLPH336" localSheetId="13" hidden="1">#REF!</definedName>
    <definedName name="BLPH336" localSheetId="16" hidden="1">#REF!</definedName>
    <definedName name="BLPH336" localSheetId="17" hidden="1">#REF!</definedName>
    <definedName name="BLPH336" hidden="1">#REF!</definedName>
    <definedName name="BLPH337" localSheetId="14" hidden="1">#REF!</definedName>
    <definedName name="BLPH337" localSheetId="15" hidden="1">#REF!</definedName>
    <definedName name="BLPH337" localSheetId="13" hidden="1">#REF!</definedName>
    <definedName name="BLPH337" localSheetId="16" hidden="1">#REF!</definedName>
    <definedName name="BLPH337" localSheetId="17" hidden="1">#REF!</definedName>
    <definedName name="BLPH337" hidden="1">#REF!</definedName>
    <definedName name="BLPH338" localSheetId="14" hidden="1">#REF!</definedName>
    <definedName name="BLPH338" localSheetId="15" hidden="1">#REF!</definedName>
    <definedName name="BLPH338" localSheetId="13" hidden="1">#REF!</definedName>
    <definedName name="BLPH338" localSheetId="16" hidden="1">#REF!</definedName>
    <definedName name="BLPH338" localSheetId="17" hidden="1">#REF!</definedName>
    <definedName name="BLPH338" hidden="1">#REF!</definedName>
    <definedName name="BLPH339" localSheetId="14" hidden="1">#REF!</definedName>
    <definedName name="BLPH339" localSheetId="15" hidden="1">#REF!</definedName>
    <definedName name="BLPH339" localSheetId="13" hidden="1">#REF!</definedName>
    <definedName name="BLPH339" localSheetId="16" hidden="1">#REF!</definedName>
    <definedName name="BLPH339" localSheetId="17" hidden="1">#REF!</definedName>
    <definedName name="BLPH339" hidden="1">#REF!</definedName>
    <definedName name="BLPH34" hidden="1">'[5]Risk-Free Rate'!$D$15</definedName>
    <definedName name="BLPH340" localSheetId="14" hidden="1">#REF!</definedName>
    <definedName name="BLPH340" localSheetId="15" hidden="1">#REF!</definedName>
    <definedName name="BLPH340" localSheetId="13" hidden="1">#REF!</definedName>
    <definedName name="BLPH340" localSheetId="16" hidden="1">#REF!</definedName>
    <definedName name="BLPH340" localSheetId="17" hidden="1">#REF!</definedName>
    <definedName name="BLPH340" hidden="1">#REF!</definedName>
    <definedName name="BLPH341" localSheetId="14" hidden="1">#REF!</definedName>
    <definedName name="BLPH341" localSheetId="15" hidden="1">#REF!</definedName>
    <definedName name="BLPH341" localSheetId="13" hidden="1">#REF!</definedName>
    <definedName name="BLPH341" localSheetId="16" hidden="1">#REF!</definedName>
    <definedName name="BLPH341" localSheetId="17" hidden="1">#REF!</definedName>
    <definedName name="BLPH341" hidden="1">#REF!</definedName>
    <definedName name="BLPH342" localSheetId="14" hidden="1">#REF!</definedName>
    <definedName name="BLPH342" localSheetId="15" hidden="1">#REF!</definedName>
    <definedName name="BLPH342" localSheetId="13" hidden="1">#REF!</definedName>
    <definedName name="BLPH342" localSheetId="16" hidden="1">#REF!</definedName>
    <definedName name="BLPH342" localSheetId="17" hidden="1">#REF!</definedName>
    <definedName name="BLPH342" hidden="1">#REF!</definedName>
    <definedName name="BLPH343" localSheetId="14" hidden="1">#REF!</definedName>
    <definedName name="BLPH343" localSheetId="15" hidden="1">#REF!</definedName>
    <definedName name="BLPH343" localSheetId="13" hidden="1">#REF!</definedName>
    <definedName name="BLPH343" localSheetId="16" hidden="1">#REF!</definedName>
    <definedName name="BLPH343" localSheetId="17" hidden="1">#REF!</definedName>
    <definedName name="BLPH343" hidden="1">#REF!</definedName>
    <definedName name="BLPH344" localSheetId="14" hidden="1">#REF!</definedName>
    <definedName name="BLPH344" localSheetId="15" hidden="1">#REF!</definedName>
    <definedName name="BLPH344" localSheetId="13" hidden="1">#REF!</definedName>
    <definedName name="BLPH344" localSheetId="16" hidden="1">#REF!</definedName>
    <definedName name="BLPH344" localSheetId="17" hidden="1">#REF!</definedName>
    <definedName name="BLPH344" hidden="1">#REF!</definedName>
    <definedName name="BLPH345" localSheetId="14" hidden="1">#REF!</definedName>
    <definedName name="BLPH345" localSheetId="15" hidden="1">#REF!</definedName>
    <definedName name="BLPH345" localSheetId="13" hidden="1">#REF!</definedName>
    <definedName name="BLPH345" localSheetId="16" hidden="1">#REF!</definedName>
    <definedName name="BLPH345" localSheetId="17" hidden="1">#REF!</definedName>
    <definedName name="BLPH345" hidden="1">#REF!</definedName>
    <definedName name="BLPH346" localSheetId="14" hidden="1">#REF!</definedName>
    <definedName name="BLPH346" localSheetId="15" hidden="1">#REF!</definedName>
    <definedName name="BLPH346" localSheetId="13" hidden="1">#REF!</definedName>
    <definedName name="BLPH346" localSheetId="16" hidden="1">#REF!</definedName>
    <definedName name="BLPH346" localSheetId="17" hidden="1">#REF!</definedName>
    <definedName name="BLPH346" hidden="1">#REF!</definedName>
    <definedName name="BLPH347" localSheetId="14" hidden="1">#REF!</definedName>
    <definedName name="BLPH347" localSheetId="15" hidden="1">#REF!</definedName>
    <definedName name="BLPH347" localSheetId="13" hidden="1">#REF!</definedName>
    <definedName name="BLPH347" localSheetId="16" hidden="1">#REF!</definedName>
    <definedName name="BLPH347" localSheetId="17" hidden="1">#REF!</definedName>
    <definedName name="BLPH347" hidden="1">#REF!</definedName>
    <definedName name="BLPH348" localSheetId="14" hidden="1">#REF!</definedName>
    <definedName name="BLPH348" localSheetId="15" hidden="1">#REF!</definedName>
    <definedName name="BLPH348" localSheetId="13" hidden="1">#REF!</definedName>
    <definedName name="BLPH348" localSheetId="16" hidden="1">#REF!</definedName>
    <definedName name="BLPH348" localSheetId="17" hidden="1">#REF!</definedName>
    <definedName name="BLPH348" hidden="1">#REF!</definedName>
    <definedName name="BLPH349" localSheetId="14" hidden="1">#REF!</definedName>
    <definedName name="BLPH349" localSheetId="15" hidden="1">#REF!</definedName>
    <definedName name="BLPH349" localSheetId="13" hidden="1">#REF!</definedName>
    <definedName name="BLPH349" localSheetId="16" hidden="1">#REF!</definedName>
    <definedName name="BLPH349" localSheetId="17" hidden="1">#REF!</definedName>
    <definedName name="BLPH349" hidden="1">#REF!</definedName>
    <definedName name="BLPH35" hidden="1">'[5]Risk-Free Rate'!$A$15</definedName>
    <definedName name="BLPH350" localSheetId="14" hidden="1">#REF!</definedName>
    <definedName name="BLPH350" localSheetId="15" hidden="1">#REF!</definedName>
    <definedName name="BLPH350" localSheetId="13" hidden="1">#REF!</definedName>
    <definedName name="BLPH350" localSheetId="16" hidden="1">#REF!</definedName>
    <definedName name="BLPH350" localSheetId="17" hidden="1">#REF!</definedName>
    <definedName name="BLPH350" hidden="1">#REF!</definedName>
    <definedName name="BLPH351" localSheetId="14" hidden="1">#REF!</definedName>
    <definedName name="BLPH351" localSheetId="15" hidden="1">#REF!</definedName>
    <definedName name="BLPH351" localSheetId="13" hidden="1">#REF!</definedName>
    <definedName name="BLPH351" localSheetId="16" hidden="1">#REF!</definedName>
    <definedName name="BLPH351" localSheetId="17" hidden="1">#REF!</definedName>
    <definedName name="BLPH351" hidden="1">#REF!</definedName>
    <definedName name="BLPH352" localSheetId="14" hidden="1">#REF!</definedName>
    <definedName name="BLPH352" localSheetId="15" hidden="1">#REF!</definedName>
    <definedName name="BLPH352" localSheetId="13" hidden="1">#REF!</definedName>
    <definedName name="BLPH352" localSheetId="16" hidden="1">#REF!</definedName>
    <definedName name="BLPH352" localSheetId="17" hidden="1">#REF!</definedName>
    <definedName name="BLPH352" hidden="1">#REF!</definedName>
    <definedName name="BLPH353" localSheetId="14" hidden="1">#REF!</definedName>
    <definedName name="BLPH353" localSheetId="15" hidden="1">#REF!</definedName>
    <definedName name="BLPH353" localSheetId="13" hidden="1">#REF!</definedName>
    <definedName name="BLPH353" localSheetId="16" hidden="1">#REF!</definedName>
    <definedName name="BLPH353" localSheetId="17" hidden="1">#REF!</definedName>
    <definedName name="BLPH353" hidden="1">#REF!</definedName>
    <definedName name="BLPH354" localSheetId="14" hidden="1">#REF!</definedName>
    <definedName name="BLPH354" localSheetId="15" hidden="1">#REF!</definedName>
    <definedName name="BLPH354" localSheetId="13" hidden="1">#REF!</definedName>
    <definedName name="BLPH354" localSheetId="16" hidden="1">#REF!</definedName>
    <definedName name="BLPH354" localSheetId="17" hidden="1">#REF!</definedName>
    <definedName name="BLPH354" hidden="1">#REF!</definedName>
    <definedName name="BLPH355" localSheetId="14" hidden="1">#REF!</definedName>
    <definedName name="BLPH355" localSheetId="15" hidden="1">#REF!</definedName>
    <definedName name="BLPH355" localSheetId="13" hidden="1">#REF!</definedName>
    <definedName name="BLPH355" localSheetId="16" hidden="1">#REF!</definedName>
    <definedName name="BLPH355" localSheetId="17" hidden="1">#REF!</definedName>
    <definedName name="BLPH355" hidden="1">#REF!</definedName>
    <definedName name="BLPH356" localSheetId="14" hidden="1">#REF!</definedName>
    <definedName name="BLPH356" localSheetId="15" hidden="1">#REF!</definedName>
    <definedName name="BLPH356" localSheetId="13" hidden="1">#REF!</definedName>
    <definedName name="BLPH356" localSheetId="16" hidden="1">#REF!</definedName>
    <definedName name="BLPH356" localSheetId="17" hidden="1">#REF!</definedName>
    <definedName name="BLPH356" hidden="1">#REF!</definedName>
    <definedName name="BLPH357" localSheetId="14" hidden="1">#REF!</definedName>
    <definedName name="BLPH357" localSheetId="15" hidden="1">#REF!</definedName>
    <definedName name="BLPH357" localSheetId="13" hidden="1">#REF!</definedName>
    <definedName name="BLPH357" localSheetId="16" hidden="1">#REF!</definedName>
    <definedName name="BLPH357" localSheetId="17" hidden="1">#REF!</definedName>
    <definedName name="BLPH357" hidden="1">#REF!</definedName>
    <definedName name="BLPH358" localSheetId="14" hidden="1">#REF!</definedName>
    <definedName name="BLPH358" localSheetId="15" hidden="1">#REF!</definedName>
    <definedName name="BLPH358" localSheetId="13" hidden="1">#REF!</definedName>
    <definedName name="BLPH358" localSheetId="16" hidden="1">#REF!</definedName>
    <definedName name="BLPH358" localSheetId="17" hidden="1">#REF!</definedName>
    <definedName name="BLPH358" hidden="1">#REF!</definedName>
    <definedName name="BLPH359" localSheetId="14" hidden="1">#REF!</definedName>
    <definedName name="BLPH359" localSheetId="15" hidden="1">#REF!</definedName>
    <definedName name="BLPH359" localSheetId="13" hidden="1">#REF!</definedName>
    <definedName name="BLPH359" localSheetId="16" hidden="1">#REF!</definedName>
    <definedName name="BLPH359" localSheetId="17" hidden="1">#REF!</definedName>
    <definedName name="BLPH359" hidden="1">#REF!</definedName>
    <definedName name="BLPH36" localSheetId="14" hidden="1">#REF!</definedName>
    <definedName name="BLPH36" localSheetId="15" hidden="1">#REF!</definedName>
    <definedName name="BLPH36" localSheetId="13" hidden="1">#REF!</definedName>
    <definedName name="BLPH36" localSheetId="16" hidden="1">#REF!</definedName>
    <definedName name="BLPH36" localSheetId="17" hidden="1">#REF!</definedName>
    <definedName name="BLPH36" hidden="1">#REF!</definedName>
    <definedName name="BLPH37" localSheetId="14" hidden="1">#REF!</definedName>
    <definedName name="BLPH37" localSheetId="15" hidden="1">#REF!</definedName>
    <definedName name="BLPH37" localSheetId="13" hidden="1">#REF!</definedName>
    <definedName name="BLPH37" localSheetId="16" hidden="1">#REF!</definedName>
    <definedName name="BLPH37" localSheetId="17" hidden="1">#REF!</definedName>
    <definedName name="BLPH37" hidden="1">#REF!</definedName>
    <definedName name="BLPH38" localSheetId="14" hidden="1">#REF!</definedName>
    <definedName name="BLPH38" localSheetId="15" hidden="1">#REF!</definedName>
    <definedName name="BLPH38" localSheetId="13" hidden="1">#REF!</definedName>
    <definedName name="BLPH38" localSheetId="16" hidden="1">#REF!</definedName>
    <definedName name="BLPH38" localSheetId="17" hidden="1">#REF!</definedName>
    <definedName name="BLPH38" hidden="1">#REF!</definedName>
    <definedName name="BLPH39" localSheetId="14" hidden="1">#REF!</definedName>
    <definedName name="BLPH39" localSheetId="15" hidden="1">#REF!</definedName>
    <definedName name="BLPH39" localSheetId="13" hidden="1">#REF!</definedName>
    <definedName name="BLPH39" localSheetId="16" hidden="1">#REF!</definedName>
    <definedName name="BLPH39" localSheetId="17" hidden="1">#REF!</definedName>
    <definedName name="BLPH39" hidden="1">#REF!</definedName>
    <definedName name="BLPH4" localSheetId="14" hidden="1">#REF!</definedName>
    <definedName name="BLPH4" localSheetId="15" hidden="1">#REF!</definedName>
    <definedName name="BLPH4" localSheetId="13" hidden="1">#REF!</definedName>
    <definedName name="BLPH4" localSheetId="16" hidden="1">#REF!</definedName>
    <definedName name="BLPH4" localSheetId="17" hidden="1">#REF!</definedName>
    <definedName name="BLPH4" hidden="1">#REF!</definedName>
    <definedName name="BLPH40" localSheetId="14" hidden="1">#REF!</definedName>
    <definedName name="BLPH40" localSheetId="15" hidden="1">#REF!</definedName>
    <definedName name="BLPH40" localSheetId="13" hidden="1">#REF!</definedName>
    <definedName name="BLPH40" localSheetId="16" hidden="1">#REF!</definedName>
    <definedName name="BLPH40" localSheetId="17" hidden="1">#REF!</definedName>
    <definedName name="BLPH40" hidden="1">#REF!</definedName>
    <definedName name="BLPH41" localSheetId="14" hidden="1">#REF!</definedName>
    <definedName name="BLPH41" localSheetId="15" hidden="1">#REF!</definedName>
    <definedName name="BLPH41" localSheetId="13" hidden="1">#REF!</definedName>
    <definedName name="BLPH41" localSheetId="16" hidden="1">#REF!</definedName>
    <definedName name="BLPH41" localSheetId="17" hidden="1">#REF!</definedName>
    <definedName name="BLPH41" hidden="1">#REF!</definedName>
    <definedName name="BLPH42" localSheetId="14" hidden="1">#REF!</definedName>
    <definedName name="BLPH42" localSheetId="15" hidden="1">#REF!</definedName>
    <definedName name="BLPH42" localSheetId="13" hidden="1">#REF!</definedName>
    <definedName name="BLPH42" localSheetId="16" hidden="1">#REF!</definedName>
    <definedName name="BLPH42" localSheetId="17" hidden="1">#REF!</definedName>
    <definedName name="BLPH42" hidden="1">#REF!</definedName>
    <definedName name="BLPH43" localSheetId="14" hidden="1">#REF!</definedName>
    <definedName name="BLPH43" localSheetId="15" hidden="1">#REF!</definedName>
    <definedName name="BLPH43" localSheetId="13" hidden="1">#REF!</definedName>
    <definedName name="BLPH43" localSheetId="16" hidden="1">#REF!</definedName>
    <definedName name="BLPH43" localSheetId="17" hidden="1">#REF!</definedName>
    <definedName name="BLPH43" hidden="1">#REF!</definedName>
    <definedName name="BLPH44" localSheetId="14" hidden="1">#REF!</definedName>
    <definedName name="BLPH44" localSheetId="15" hidden="1">#REF!</definedName>
    <definedName name="BLPH44" localSheetId="13" hidden="1">#REF!</definedName>
    <definedName name="BLPH44" localSheetId="16" hidden="1">#REF!</definedName>
    <definedName name="BLPH44" localSheetId="17" hidden="1">#REF!</definedName>
    <definedName name="BLPH44" hidden="1">#REF!</definedName>
    <definedName name="BLPH45" localSheetId="14" hidden="1">#REF!</definedName>
    <definedName name="BLPH45" localSheetId="15" hidden="1">#REF!</definedName>
    <definedName name="BLPH45" localSheetId="13" hidden="1">#REF!</definedName>
    <definedName name="BLPH45" localSheetId="16" hidden="1">#REF!</definedName>
    <definedName name="BLPH45" localSheetId="17" hidden="1">#REF!</definedName>
    <definedName name="BLPH45" hidden="1">#REF!</definedName>
    <definedName name="BLPH46" localSheetId="14" hidden="1">#REF!</definedName>
    <definedName name="BLPH46" localSheetId="15" hidden="1">#REF!</definedName>
    <definedName name="BLPH46" localSheetId="13" hidden="1">#REF!</definedName>
    <definedName name="BLPH46" localSheetId="16" hidden="1">#REF!</definedName>
    <definedName name="BLPH46" localSheetId="17" hidden="1">#REF!</definedName>
    <definedName name="BLPH46" hidden="1">#REF!</definedName>
    <definedName name="BLPH47" localSheetId="14" hidden="1">#REF!</definedName>
    <definedName name="BLPH47" localSheetId="15" hidden="1">#REF!</definedName>
    <definedName name="BLPH47" localSheetId="13" hidden="1">#REF!</definedName>
    <definedName name="BLPH47" localSheetId="16" hidden="1">#REF!</definedName>
    <definedName name="BLPH47" localSheetId="17" hidden="1">#REF!</definedName>
    <definedName name="BLPH47" hidden="1">#REF!</definedName>
    <definedName name="BLPH48" localSheetId="14" hidden="1">#REF!</definedName>
    <definedName name="BLPH48" localSheetId="15" hidden="1">#REF!</definedName>
    <definedName name="BLPH48" localSheetId="13" hidden="1">#REF!</definedName>
    <definedName name="BLPH48" localSheetId="16" hidden="1">#REF!</definedName>
    <definedName name="BLPH48" localSheetId="17" hidden="1">#REF!</definedName>
    <definedName name="BLPH48" hidden="1">#REF!</definedName>
    <definedName name="BLPH49" localSheetId="14" hidden="1">#REF!</definedName>
    <definedName name="BLPH49" localSheetId="15" hidden="1">#REF!</definedName>
    <definedName name="BLPH49" localSheetId="13" hidden="1">#REF!</definedName>
    <definedName name="BLPH49" localSheetId="16" hidden="1">#REF!</definedName>
    <definedName name="BLPH49" localSheetId="17" hidden="1">#REF!</definedName>
    <definedName name="BLPH49" hidden="1">#REF!</definedName>
    <definedName name="BLPH5" localSheetId="14" hidden="1">[4]Sheet2!#REF!</definedName>
    <definedName name="BLPH5" localSheetId="15" hidden="1">[4]Sheet2!#REF!</definedName>
    <definedName name="BLPH5" localSheetId="13" hidden="1">[4]Sheet2!#REF!</definedName>
    <definedName name="BLPH5" localSheetId="16" hidden="1">[4]Sheet2!#REF!</definedName>
    <definedName name="BLPH5" localSheetId="17" hidden="1">[4]Sheet2!#REF!</definedName>
    <definedName name="BLPH5" hidden="1">[4]Sheet2!#REF!</definedName>
    <definedName name="BLPH50" localSheetId="14" hidden="1">#REF!</definedName>
    <definedName name="BLPH50" localSheetId="15" hidden="1">#REF!</definedName>
    <definedName name="BLPH50" localSheetId="13" hidden="1">#REF!</definedName>
    <definedName name="BLPH50" localSheetId="16" hidden="1">#REF!</definedName>
    <definedName name="BLPH50" localSheetId="17" hidden="1">#REF!</definedName>
    <definedName name="BLPH50" hidden="1">#REF!</definedName>
    <definedName name="BLPH51" localSheetId="14" hidden="1">#REF!</definedName>
    <definedName name="BLPH51" localSheetId="15" hidden="1">#REF!</definedName>
    <definedName name="BLPH51" localSheetId="13" hidden="1">#REF!</definedName>
    <definedName name="BLPH51" localSheetId="16" hidden="1">#REF!</definedName>
    <definedName name="BLPH51" localSheetId="17" hidden="1">#REF!</definedName>
    <definedName name="BLPH51" hidden="1">#REF!</definedName>
    <definedName name="BLPH52" localSheetId="14" hidden="1">#REF!</definedName>
    <definedName name="BLPH52" localSheetId="15" hidden="1">#REF!</definedName>
    <definedName name="BLPH52" localSheetId="13" hidden="1">#REF!</definedName>
    <definedName name="BLPH52" localSheetId="16" hidden="1">#REF!</definedName>
    <definedName name="BLPH52" localSheetId="17" hidden="1">#REF!</definedName>
    <definedName name="BLPH52" hidden="1">#REF!</definedName>
    <definedName name="BLPH53" localSheetId="14" hidden="1">#REF!</definedName>
    <definedName name="BLPH53" localSheetId="15" hidden="1">#REF!</definedName>
    <definedName name="BLPH53" localSheetId="13" hidden="1">#REF!</definedName>
    <definedName name="BLPH53" localSheetId="16" hidden="1">#REF!</definedName>
    <definedName name="BLPH53" localSheetId="17" hidden="1">#REF!</definedName>
    <definedName name="BLPH53" hidden="1">#REF!</definedName>
    <definedName name="BLPH54" localSheetId="14" hidden="1">#REF!</definedName>
    <definedName name="BLPH54" localSheetId="15" hidden="1">#REF!</definedName>
    <definedName name="BLPH54" localSheetId="13" hidden="1">#REF!</definedName>
    <definedName name="BLPH54" localSheetId="16" hidden="1">#REF!</definedName>
    <definedName name="BLPH54" localSheetId="17" hidden="1">#REF!</definedName>
    <definedName name="BLPH54" hidden="1">#REF!</definedName>
    <definedName name="BLPH55" localSheetId="14" hidden="1">#REF!</definedName>
    <definedName name="BLPH55" localSheetId="15" hidden="1">#REF!</definedName>
    <definedName name="BLPH55" localSheetId="13" hidden="1">#REF!</definedName>
    <definedName name="BLPH55" localSheetId="16" hidden="1">#REF!</definedName>
    <definedName name="BLPH55" localSheetId="17" hidden="1">#REF!</definedName>
    <definedName name="BLPH55" hidden="1">#REF!</definedName>
    <definedName name="BLPH56" localSheetId="14" hidden="1">#REF!</definedName>
    <definedName name="BLPH56" localSheetId="15" hidden="1">#REF!</definedName>
    <definedName name="BLPH56" localSheetId="13" hidden="1">#REF!</definedName>
    <definedName name="BLPH56" localSheetId="16" hidden="1">#REF!</definedName>
    <definedName name="BLPH56" localSheetId="17" hidden="1">#REF!</definedName>
    <definedName name="BLPH56" hidden="1">#REF!</definedName>
    <definedName name="BLPH57" localSheetId="14" hidden="1">#REF!</definedName>
    <definedName name="BLPH57" localSheetId="15" hidden="1">#REF!</definedName>
    <definedName name="BLPH57" localSheetId="13" hidden="1">#REF!</definedName>
    <definedName name="BLPH57" localSheetId="16" hidden="1">#REF!</definedName>
    <definedName name="BLPH57" localSheetId="17" hidden="1">#REF!</definedName>
    <definedName name="BLPH57" hidden="1">#REF!</definedName>
    <definedName name="BLPH58" localSheetId="14" hidden="1">#REF!</definedName>
    <definedName name="BLPH58" localSheetId="15" hidden="1">#REF!</definedName>
    <definedName name="BLPH58" localSheetId="13" hidden="1">#REF!</definedName>
    <definedName name="BLPH58" localSheetId="16" hidden="1">#REF!</definedName>
    <definedName name="BLPH58" localSheetId="17" hidden="1">#REF!</definedName>
    <definedName name="BLPH58" hidden="1">#REF!</definedName>
    <definedName name="BLPH59" localSheetId="14" hidden="1">#REF!</definedName>
    <definedName name="BLPH59" localSheetId="15" hidden="1">#REF!</definedName>
    <definedName name="BLPH59" localSheetId="13" hidden="1">#REF!</definedName>
    <definedName name="BLPH59" localSheetId="16" hidden="1">#REF!</definedName>
    <definedName name="BLPH59" localSheetId="17" hidden="1">#REF!</definedName>
    <definedName name="BLPH59" hidden="1">#REF!</definedName>
    <definedName name="BLPH6" localSheetId="14" hidden="1">#REF!</definedName>
    <definedName name="BLPH6" localSheetId="15" hidden="1">#REF!</definedName>
    <definedName name="BLPH6" localSheetId="13" hidden="1">#REF!</definedName>
    <definedName name="BLPH6" localSheetId="16" hidden="1">#REF!</definedName>
    <definedName name="BLPH6" localSheetId="17" hidden="1">#REF!</definedName>
    <definedName name="BLPH6" hidden="1">#REF!</definedName>
    <definedName name="BLPH60" localSheetId="14" hidden="1">#REF!</definedName>
    <definedName name="BLPH60" localSheetId="15" hidden="1">#REF!</definedName>
    <definedName name="BLPH60" localSheetId="13" hidden="1">#REF!</definedName>
    <definedName name="BLPH60" localSheetId="16" hidden="1">#REF!</definedName>
    <definedName name="BLPH60" localSheetId="17" hidden="1">#REF!</definedName>
    <definedName name="BLPH60" hidden="1">#REF!</definedName>
    <definedName name="BLPH61" localSheetId="14" hidden="1">#REF!</definedName>
    <definedName name="BLPH61" localSheetId="15" hidden="1">#REF!</definedName>
    <definedName name="BLPH61" localSheetId="13" hidden="1">#REF!</definedName>
    <definedName name="BLPH61" localSheetId="16" hidden="1">#REF!</definedName>
    <definedName name="BLPH61" localSheetId="17" hidden="1">#REF!</definedName>
    <definedName name="BLPH61" hidden="1">#REF!</definedName>
    <definedName name="BLPH62" localSheetId="14" hidden="1">#REF!</definedName>
    <definedName name="BLPH62" localSheetId="15" hidden="1">#REF!</definedName>
    <definedName name="BLPH62" localSheetId="13" hidden="1">#REF!</definedName>
    <definedName name="BLPH62" localSheetId="16" hidden="1">#REF!</definedName>
    <definedName name="BLPH62" localSheetId="17" hidden="1">#REF!</definedName>
    <definedName name="BLPH62" hidden="1">#REF!</definedName>
    <definedName name="BLPH63" localSheetId="14" hidden="1">#REF!</definedName>
    <definedName name="BLPH63" localSheetId="15" hidden="1">#REF!</definedName>
    <definedName name="BLPH63" localSheetId="13" hidden="1">#REF!</definedName>
    <definedName name="BLPH63" localSheetId="16" hidden="1">#REF!</definedName>
    <definedName name="BLPH63" localSheetId="17" hidden="1">#REF!</definedName>
    <definedName name="BLPH63" hidden="1">#REF!</definedName>
    <definedName name="BLPH64" localSheetId="14" hidden="1">#REF!</definedName>
    <definedName name="BLPH64" localSheetId="15" hidden="1">#REF!</definedName>
    <definedName name="BLPH64" localSheetId="13" hidden="1">#REF!</definedName>
    <definedName name="BLPH64" localSheetId="16" hidden="1">#REF!</definedName>
    <definedName name="BLPH64" localSheetId="17" hidden="1">#REF!</definedName>
    <definedName name="BLPH64" hidden="1">#REF!</definedName>
    <definedName name="BLPH65" localSheetId="14" hidden="1">#REF!</definedName>
    <definedName name="BLPH65" localSheetId="15" hidden="1">#REF!</definedName>
    <definedName name="BLPH65" localSheetId="13" hidden="1">#REF!</definedName>
    <definedName name="BLPH65" localSheetId="16" hidden="1">#REF!</definedName>
    <definedName name="BLPH65" localSheetId="17" hidden="1">#REF!</definedName>
    <definedName name="BLPH65" hidden="1">#REF!</definedName>
    <definedName name="BLPH66" localSheetId="14" hidden="1">#REF!</definedName>
    <definedName name="BLPH66" localSheetId="15" hidden="1">#REF!</definedName>
    <definedName name="BLPH66" localSheetId="13" hidden="1">#REF!</definedName>
    <definedName name="BLPH66" localSheetId="16" hidden="1">#REF!</definedName>
    <definedName name="BLPH66" localSheetId="17" hidden="1">#REF!</definedName>
    <definedName name="BLPH66" hidden="1">#REF!</definedName>
    <definedName name="BLPH67" localSheetId="14" hidden="1">#REF!</definedName>
    <definedName name="BLPH67" localSheetId="15" hidden="1">#REF!</definedName>
    <definedName name="BLPH67" localSheetId="13" hidden="1">#REF!</definedName>
    <definedName name="BLPH67" localSheetId="16" hidden="1">#REF!</definedName>
    <definedName name="BLPH67" localSheetId="17" hidden="1">#REF!</definedName>
    <definedName name="BLPH67" hidden="1">#REF!</definedName>
    <definedName name="BLPH68" localSheetId="14" hidden="1">#REF!</definedName>
    <definedName name="BLPH68" localSheetId="15" hidden="1">#REF!</definedName>
    <definedName name="BLPH68" localSheetId="13" hidden="1">#REF!</definedName>
    <definedName name="BLPH68" localSheetId="16" hidden="1">#REF!</definedName>
    <definedName name="BLPH68" localSheetId="17" hidden="1">#REF!</definedName>
    <definedName name="BLPH68" hidden="1">#REF!</definedName>
    <definedName name="BLPH69" localSheetId="14" hidden="1">#REF!</definedName>
    <definedName name="BLPH69" localSheetId="15" hidden="1">#REF!</definedName>
    <definedName name="BLPH69" localSheetId="13" hidden="1">#REF!</definedName>
    <definedName name="BLPH69" localSheetId="16" hidden="1">#REF!</definedName>
    <definedName name="BLPH69" localSheetId="17" hidden="1">#REF!</definedName>
    <definedName name="BLPH69" hidden="1">#REF!</definedName>
    <definedName name="BLPH7" localSheetId="14" hidden="1">#REF!</definedName>
    <definedName name="BLPH7" localSheetId="15" hidden="1">#REF!</definedName>
    <definedName name="BLPH7" localSheetId="13" hidden="1">#REF!</definedName>
    <definedName name="BLPH7" localSheetId="16" hidden="1">#REF!</definedName>
    <definedName name="BLPH7" localSheetId="17" hidden="1">#REF!</definedName>
    <definedName name="BLPH7" hidden="1">#REF!</definedName>
    <definedName name="BLPH70" localSheetId="14" hidden="1">#REF!</definedName>
    <definedName name="BLPH70" localSheetId="15" hidden="1">#REF!</definedName>
    <definedName name="BLPH70" localSheetId="13" hidden="1">#REF!</definedName>
    <definedName name="BLPH70" localSheetId="16" hidden="1">#REF!</definedName>
    <definedName name="BLPH70" localSheetId="17" hidden="1">#REF!</definedName>
    <definedName name="BLPH70" hidden="1">#REF!</definedName>
    <definedName name="BLPH71" localSheetId="14" hidden="1">#REF!</definedName>
    <definedName name="BLPH71" localSheetId="15" hidden="1">#REF!</definedName>
    <definedName name="BLPH71" localSheetId="13" hidden="1">#REF!</definedName>
    <definedName name="BLPH71" localSheetId="16" hidden="1">#REF!</definedName>
    <definedName name="BLPH71" localSheetId="17" hidden="1">#REF!</definedName>
    <definedName name="BLPH71" hidden="1">#REF!</definedName>
    <definedName name="BLPH72" localSheetId="14" hidden="1">#REF!</definedName>
    <definedName name="BLPH72" localSheetId="15" hidden="1">#REF!</definedName>
    <definedName name="BLPH72" localSheetId="13" hidden="1">#REF!</definedName>
    <definedName name="BLPH72" localSheetId="16" hidden="1">#REF!</definedName>
    <definedName name="BLPH72" localSheetId="17" hidden="1">#REF!</definedName>
    <definedName name="BLPH72" hidden="1">#REF!</definedName>
    <definedName name="BLPH73" localSheetId="14" hidden="1">#REF!</definedName>
    <definedName name="BLPH73" localSheetId="15" hidden="1">#REF!</definedName>
    <definedName name="BLPH73" localSheetId="13" hidden="1">#REF!</definedName>
    <definedName name="BLPH73" localSheetId="16" hidden="1">#REF!</definedName>
    <definedName name="BLPH73" localSheetId="17" hidden="1">#REF!</definedName>
    <definedName name="BLPH73" hidden="1">#REF!</definedName>
    <definedName name="BLPH74" localSheetId="14" hidden="1">#REF!</definedName>
    <definedName name="BLPH74" localSheetId="15" hidden="1">#REF!</definedName>
    <definedName name="BLPH74" localSheetId="13" hidden="1">#REF!</definedName>
    <definedName name="BLPH74" localSheetId="16" hidden="1">#REF!</definedName>
    <definedName name="BLPH74" localSheetId="17" hidden="1">#REF!</definedName>
    <definedName name="BLPH74" hidden="1">#REF!</definedName>
    <definedName name="BLPH75" localSheetId="14" hidden="1">#REF!</definedName>
    <definedName name="BLPH75" localSheetId="15" hidden="1">#REF!</definedName>
    <definedName name="BLPH75" localSheetId="13" hidden="1">#REF!</definedName>
    <definedName name="BLPH75" localSheetId="16" hidden="1">#REF!</definedName>
    <definedName name="BLPH75" localSheetId="17" hidden="1">#REF!</definedName>
    <definedName name="BLPH75" hidden="1">#REF!</definedName>
    <definedName name="BLPH76" localSheetId="14" hidden="1">#REF!</definedName>
    <definedName name="BLPH76" localSheetId="15" hidden="1">#REF!</definedName>
    <definedName name="BLPH76" localSheetId="13" hidden="1">#REF!</definedName>
    <definedName name="BLPH76" localSheetId="16" hidden="1">#REF!</definedName>
    <definedName name="BLPH76" localSheetId="17" hidden="1">#REF!</definedName>
    <definedName name="BLPH76" hidden="1">#REF!</definedName>
    <definedName name="BLPH77" localSheetId="14" hidden="1">#REF!</definedName>
    <definedName name="BLPH77" localSheetId="15" hidden="1">#REF!</definedName>
    <definedName name="BLPH77" localSheetId="13" hidden="1">#REF!</definedName>
    <definedName name="BLPH77" localSheetId="16" hidden="1">#REF!</definedName>
    <definedName name="BLPH77" localSheetId="17" hidden="1">#REF!</definedName>
    <definedName name="BLPH77" hidden="1">#REF!</definedName>
    <definedName name="BLPH78" localSheetId="14" hidden="1">#REF!</definedName>
    <definedName name="BLPH78" localSheetId="15" hidden="1">#REF!</definedName>
    <definedName name="BLPH78" localSheetId="13" hidden="1">#REF!</definedName>
    <definedName name="BLPH78" localSheetId="16" hidden="1">#REF!</definedName>
    <definedName name="BLPH78" localSheetId="17" hidden="1">#REF!</definedName>
    <definedName name="BLPH78" hidden="1">#REF!</definedName>
    <definedName name="BLPH79" localSheetId="14" hidden="1">#REF!</definedName>
    <definedName name="BLPH79" localSheetId="15" hidden="1">#REF!</definedName>
    <definedName name="BLPH79" localSheetId="13" hidden="1">#REF!</definedName>
    <definedName name="BLPH79" localSheetId="16" hidden="1">#REF!</definedName>
    <definedName name="BLPH79" localSheetId="17" hidden="1">#REF!</definedName>
    <definedName name="BLPH79" hidden="1">#REF!</definedName>
    <definedName name="BLPH8" localSheetId="14" hidden="1">#REF!</definedName>
    <definedName name="BLPH8" localSheetId="15" hidden="1">#REF!</definedName>
    <definedName name="BLPH8" localSheetId="13" hidden="1">#REF!</definedName>
    <definedName name="BLPH8" localSheetId="16" hidden="1">#REF!</definedName>
    <definedName name="BLPH8" localSheetId="17" hidden="1">#REF!</definedName>
    <definedName name="BLPH8" hidden="1">#REF!</definedName>
    <definedName name="BLPH80" localSheetId="14" hidden="1">#REF!</definedName>
    <definedName name="BLPH80" localSheetId="15" hidden="1">#REF!</definedName>
    <definedName name="BLPH80" localSheetId="13" hidden="1">#REF!</definedName>
    <definedName name="BLPH80" localSheetId="16" hidden="1">#REF!</definedName>
    <definedName name="BLPH80" localSheetId="17" hidden="1">#REF!</definedName>
    <definedName name="BLPH80" hidden="1">#REF!</definedName>
    <definedName name="BLPH81" localSheetId="14" hidden="1">#REF!</definedName>
    <definedName name="BLPH81" localSheetId="15" hidden="1">#REF!</definedName>
    <definedName name="BLPH81" localSheetId="13" hidden="1">#REF!</definedName>
    <definedName name="BLPH81" localSheetId="16" hidden="1">#REF!</definedName>
    <definedName name="BLPH81" localSheetId="17" hidden="1">#REF!</definedName>
    <definedName name="BLPH81" hidden="1">#REF!</definedName>
    <definedName name="BLPH82" localSheetId="14" hidden="1">#REF!</definedName>
    <definedName name="BLPH82" localSheetId="15" hidden="1">#REF!</definedName>
    <definedName name="BLPH82" localSheetId="13" hidden="1">#REF!</definedName>
    <definedName name="BLPH82" localSheetId="16" hidden="1">#REF!</definedName>
    <definedName name="BLPH82" localSheetId="17" hidden="1">#REF!</definedName>
    <definedName name="BLPH82" hidden="1">#REF!</definedName>
    <definedName name="BLPH83" localSheetId="14" hidden="1">#REF!</definedName>
    <definedName name="BLPH83" localSheetId="15" hidden="1">#REF!</definedName>
    <definedName name="BLPH83" localSheetId="13" hidden="1">#REF!</definedName>
    <definedName name="BLPH83" localSheetId="16" hidden="1">#REF!</definedName>
    <definedName name="BLPH83" localSheetId="17" hidden="1">#REF!</definedName>
    <definedName name="BLPH83" hidden="1">#REF!</definedName>
    <definedName name="BLPH84" localSheetId="14" hidden="1">#REF!</definedName>
    <definedName name="BLPH84" localSheetId="15" hidden="1">#REF!</definedName>
    <definedName name="BLPH84" localSheetId="13" hidden="1">#REF!</definedName>
    <definedName name="BLPH84" localSheetId="16" hidden="1">#REF!</definedName>
    <definedName name="BLPH84" localSheetId="17" hidden="1">#REF!</definedName>
    <definedName name="BLPH84" hidden="1">#REF!</definedName>
    <definedName name="BLPH85" localSheetId="14" hidden="1">#REF!</definedName>
    <definedName name="BLPH85" localSheetId="15" hidden="1">#REF!</definedName>
    <definedName name="BLPH85" localSheetId="13" hidden="1">#REF!</definedName>
    <definedName name="BLPH85" localSheetId="16" hidden="1">#REF!</definedName>
    <definedName name="BLPH85" localSheetId="17" hidden="1">#REF!</definedName>
    <definedName name="BLPH85" hidden="1">#REF!</definedName>
    <definedName name="BLPH86" localSheetId="14" hidden="1">#REF!</definedName>
    <definedName name="BLPH86" localSheetId="15" hidden="1">#REF!</definedName>
    <definedName name="BLPH86" localSheetId="13" hidden="1">#REF!</definedName>
    <definedName name="BLPH86" localSheetId="16" hidden="1">#REF!</definedName>
    <definedName name="BLPH86" localSheetId="17" hidden="1">#REF!</definedName>
    <definedName name="BLPH86" hidden="1">#REF!</definedName>
    <definedName name="BLPH87" localSheetId="14" hidden="1">#REF!</definedName>
    <definedName name="BLPH87" localSheetId="15" hidden="1">#REF!</definedName>
    <definedName name="BLPH87" localSheetId="13" hidden="1">#REF!</definedName>
    <definedName name="BLPH87" localSheetId="16" hidden="1">#REF!</definedName>
    <definedName name="BLPH87" localSheetId="17" hidden="1">#REF!</definedName>
    <definedName name="BLPH87" hidden="1">#REF!</definedName>
    <definedName name="BLPH88" localSheetId="14" hidden="1">#REF!</definedName>
    <definedName name="BLPH88" localSheetId="15" hidden="1">#REF!</definedName>
    <definedName name="BLPH88" localSheetId="13" hidden="1">#REF!</definedName>
    <definedName name="BLPH88" localSheetId="16" hidden="1">#REF!</definedName>
    <definedName name="BLPH88" localSheetId="17" hidden="1">#REF!</definedName>
    <definedName name="BLPH88" hidden="1">#REF!</definedName>
    <definedName name="BLPH89" localSheetId="14" hidden="1">#REF!</definedName>
    <definedName name="BLPH89" localSheetId="15" hidden="1">#REF!</definedName>
    <definedName name="BLPH89" localSheetId="13" hidden="1">#REF!</definedName>
    <definedName name="BLPH89" localSheetId="16" hidden="1">#REF!</definedName>
    <definedName name="BLPH89" localSheetId="17" hidden="1">#REF!</definedName>
    <definedName name="BLPH89" hidden="1">#REF!</definedName>
    <definedName name="BLPH9" localSheetId="14" hidden="1">#REF!</definedName>
    <definedName name="BLPH9" localSheetId="15" hidden="1">#REF!</definedName>
    <definedName name="BLPH9" localSheetId="13" hidden="1">#REF!</definedName>
    <definedName name="BLPH9" localSheetId="16" hidden="1">#REF!</definedName>
    <definedName name="BLPH9" localSheetId="17" hidden="1">#REF!</definedName>
    <definedName name="BLPH9" hidden="1">#REF!</definedName>
    <definedName name="BLPH90" localSheetId="14" hidden="1">#REF!</definedName>
    <definedName name="BLPH90" localSheetId="15" hidden="1">#REF!</definedName>
    <definedName name="BLPH90" localSheetId="13" hidden="1">#REF!</definedName>
    <definedName name="BLPH90" localSheetId="16" hidden="1">#REF!</definedName>
    <definedName name="BLPH90" localSheetId="17" hidden="1">#REF!</definedName>
    <definedName name="BLPH90" hidden="1">#REF!</definedName>
    <definedName name="BLPH91" localSheetId="14" hidden="1">#REF!</definedName>
    <definedName name="BLPH91" localSheetId="15" hidden="1">#REF!</definedName>
    <definedName name="BLPH91" localSheetId="13" hidden="1">#REF!</definedName>
    <definedName name="BLPH91" localSheetId="16" hidden="1">#REF!</definedName>
    <definedName name="BLPH91" localSheetId="17" hidden="1">#REF!</definedName>
    <definedName name="BLPH91" hidden="1">#REF!</definedName>
    <definedName name="BLPH92" localSheetId="14" hidden="1">#REF!</definedName>
    <definedName name="BLPH92" localSheetId="15" hidden="1">#REF!</definedName>
    <definedName name="BLPH92" localSheetId="13" hidden="1">#REF!</definedName>
    <definedName name="BLPH92" localSheetId="16" hidden="1">#REF!</definedName>
    <definedName name="BLPH92" localSheetId="17" hidden="1">#REF!</definedName>
    <definedName name="BLPH92" hidden="1">#REF!</definedName>
    <definedName name="BLPH93" localSheetId="14" hidden="1">#REF!</definedName>
    <definedName name="BLPH93" localSheetId="15" hidden="1">#REF!</definedName>
    <definedName name="BLPH93" localSheetId="13" hidden="1">#REF!</definedName>
    <definedName name="BLPH93" localSheetId="16" hidden="1">#REF!</definedName>
    <definedName name="BLPH93" localSheetId="17" hidden="1">#REF!</definedName>
    <definedName name="BLPH93" hidden="1">#REF!</definedName>
    <definedName name="BLPH94" localSheetId="14" hidden="1">#REF!</definedName>
    <definedName name="BLPH94" localSheetId="15" hidden="1">#REF!</definedName>
    <definedName name="BLPH94" localSheetId="13" hidden="1">#REF!</definedName>
    <definedName name="BLPH94" localSheetId="16" hidden="1">#REF!</definedName>
    <definedName name="BLPH94" localSheetId="17" hidden="1">#REF!</definedName>
    <definedName name="BLPH94" hidden="1">#REF!</definedName>
    <definedName name="BLPH95" localSheetId="14" hidden="1">#REF!</definedName>
    <definedName name="BLPH95" localSheetId="15" hidden="1">#REF!</definedName>
    <definedName name="BLPH95" localSheetId="13" hidden="1">#REF!</definedName>
    <definedName name="BLPH95" localSheetId="16" hidden="1">#REF!</definedName>
    <definedName name="BLPH95" localSheetId="17" hidden="1">#REF!</definedName>
    <definedName name="BLPH95" hidden="1">#REF!</definedName>
    <definedName name="BLPH96" localSheetId="14" hidden="1">#REF!</definedName>
    <definedName name="BLPH96" localSheetId="15" hidden="1">#REF!</definedName>
    <definedName name="BLPH96" localSheetId="13" hidden="1">#REF!</definedName>
    <definedName name="BLPH96" localSheetId="16" hidden="1">#REF!</definedName>
    <definedName name="BLPH96" localSheetId="17" hidden="1">#REF!</definedName>
    <definedName name="BLPH96" hidden="1">#REF!</definedName>
    <definedName name="BLPH97" localSheetId="14" hidden="1">#REF!</definedName>
    <definedName name="BLPH97" localSheetId="15" hidden="1">#REF!</definedName>
    <definedName name="BLPH97" localSheetId="13" hidden="1">#REF!</definedName>
    <definedName name="BLPH97" localSheetId="16" hidden="1">#REF!</definedName>
    <definedName name="BLPH97" localSheetId="17" hidden="1">#REF!</definedName>
    <definedName name="BLPH97" hidden="1">#REF!</definedName>
    <definedName name="BLPH98" localSheetId="14" hidden="1">#REF!</definedName>
    <definedName name="BLPH98" localSheetId="15" hidden="1">#REF!</definedName>
    <definedName name="BLPH98" localSheetId="13" hidden="1">#REF!</definedName>
    <definedName name="BLPH98" localSheetId="16" hidden="1">#REF!</definedName>
    <definedName name="BLPH98" localSheetId="17" hidden="1">#REF!</definedName>
    <definedName name="BLPH98" hidden="1">#REF!</definedName>
    <definedName name="BLPH99" localSheetId="14" hidden="1">#REF!</definedName>
    <definedName name="BLPH99" localSheetId="15" hidden="1">#REF!</definedName>
    <definedName name="BLPH99" localSheetId="13" hidden="1">#REF!</definedName>
    <definedName name="BLPH99" localSheetId="16" hidden="1">#REF!</definedName>
    <definedName name="BLPH99" localSheetId="17" hidden="1">#REF!</definedName>
    <definedName name="BLPH99" hidden="1">#REF!</definedName>
    <definedName name="Cwvu.CapersView." localSheetId="14" hidden="1">[3]Sheet1!#REF!</definedName>
    <definedName name="Cwvu.CapersView." localSheetId="15" hidden="1">[3]Sheet1!#REF!</definedName>
    <definedName name="Cwvu.CapersView." localSheetId="13" hidden="1">[3]Sheet1!#REF!</definedName>
    <definedName name="Cwvu.CapersView." localSheetId="16" hidden="1">[3]Sheet1!#REF!</definedName>
    <definedName name="Cwvu.CapersView." localSheetId="17" hidden="1">[3]Sheet1!#REF!</definedName>
    <definedName name="Cwvu.CapersView." hidden="1">[3]Sheet1!#REF!</definedName>
    <definedName name="Cwvu.Japan_Capers_Ed_Pub." localSheetId="14" hidden="1">[3]Sheet1!#REF!</definedName>
    <definedName name="Cwvu.Japan_Capers_Ed_Pub." localSheetId="15" hidden="1">[3]Sheet1!#REF!</definedName>
    <definedName name="Cwvu.Japan_Capers_Ed_Pub." localSheetId="13" hidden="1">[3]Sheet1!#REF!</definedName>
    <definedName name="Cwvu.Japan_Capers_Ed_Pub." localSheetId="16" hidden="1">[3]Sheet1!#REF!</definedName>
    <definedName name="Cwvu.Japan_Capers_Ed_Pub." localSheetId="17" hidden="1">[3]Sheet1!#REF!</definedName>
    <definedName name="Cwvu.Japan_Capers_Ed_Pub." hidden="1">[3]Sheet1!#REF!</definedName>
    <definedName name="f" localSheetId="4" hidden="1">{"'PRODUCTIONCOST SHEET'!$B$3:$G$48"}</definedName>
    <definedName name="f" localSheetId="5" hidden="1">{"'PRODUCTIONCOST SHEET'!$B$3:$G$48"}</definedName>
    <definedName name="f" localSheetId="11" hidden="1">{"'PRODUCTIONCOST SHEET'!$B$3:$G$48"}</definedName>
    <definedName name="f" localSheetId="7" hidden="1">{"'PRODUCTIONCOST SHEET'!$B$3:$G$48"}</definedName>
    <definedName name="f" localSheetId="8" hidden="1">{"'PRODUCTIONCOST SHEET'!$B$3:$G$48"}</definedName>
    <definedName name="f" localSheetId="9" hidden="1">{"'PRODUCTIONCOST SHEET'!$B$3:$G$48"}</definedName>
    <definedName name="f" localSheetId="6" hidden="1">{"'PRODUCTIONCOST SHEET'!$B$3:$G$48"}</definedName>
    <definedName name="f" localSheetId="10" hidden="1">{"'PRODUCTIONCOST SHEET'!$B$3:$G$48"}</definedName>
    <definedName name="f" hidden="1">{"'PRODUCTIONCOST SHEET'!$B$3:$G$48"}</definedName>
    <definedName name="ff" localSheetId="4" hidden="1">{#N/A,#N/A,FALSE,"PRJCTED MNTHLY QTY's"}</definedName>
    <definedName name="ff" localSheetId="5" hidden="1">{#N/A,#N/A,FALSE,"PRJCTED MNTHLY QTY's"}</definedName>
    <definedName name="ff" localSheetId="11" hidden="1">{#N/A,#N/A,FALSE,"PRJCTED MNTHLY QTY's"}</definedName>
    <definedName name="ff" localSheetId="7" hidden="1">{#N/A,#N/A,FALSE,"PRJCTED MNTHLY QTY's"}</definedName>
    <definedName name="ff" localSheetId="8" hidden="1">{#N/A,#N/A,FALSE,"PRJCTED MNTHLY QTY's"}</definedName>
    <definedName name="ff" localSheetId="9" hidden="1">{#N/A,#N/A,FALSE,"PRJCTED MNTHLY QTY's"}</definedName>
    <definedName name="ff" localSheetId="6" hidden="1">{#N/A,#N/A,FALSE,"PRJCTED MNTHLY QTY's"}</definedName>
    <definedName name="ff" localSheetId="10" hidden="1">{#N/A,#N/A,FALSE,"PRJCTED MNTHLY QTY's"}</definedName>
    <definedName name="ff" hidden="1">{#N/A,#N/A,FALSE,"PRJCTED MNTHLY QTY's"}</definedName>
    <definedName name="fffff" localSheetId="4" hidden="1">{#N/A,#N/A,FALSE,"PRJCTED QTRLY QTY's"}</definedName>
    <definedName name="fffff" localSheetId="5" hidden="1">{#N/A,#N/A,FALSE,"PRJCTED QTRLY QTY's"}</definedName>
    <definedName name="fffff" localSheetId="11" hidden="1">{#N/A,#N/A,FALSE,"PRJCTED QTRLY QTY's"}</definedName>
    <definedName name="fffff" localSheetId="7" hidden="1">{#N/A,#N/A,FALSE,"PRJCTED QTRLY QTY's"}</definedName>
    <definedName name="fffff" localSheetId="8" hidden="1">{#N/A,#N/A,FALSE,"PRJCTED QTRLY QTY's"}</definedName>
    <definedName name="fffff" localSheetId="9" hidden="1">{#N/A,#N/A,FALSE,"PRJCTED QTRLY QTY's"}</definedName>
    <definedName name="fffff" localSheetId="6" hidden="1">{#N/A,#N/A,FALSE,"PRJCTED QTRLY QTY's"}</definedName>
    <definedName name="fffff" localSheetId="10" hidden="1">{#N/A,#N/A,FALSE,"PRJCTED QTRLY QTY's"}</definedName>
    <definedName name="fffff" hidden="1">{#N/A,#N/A,FALSE,"PRJCTED QTRLY QTY's"}</definedName>
    <definedName name="gjk" localSheetId="4" hidden="1">{#N/A,#N/A,FALSE,"DI 2 YEAR MASTER SCHEDULE"}</definedName>
    <definedName name="gjk" localSheetId="5" hidden="1">{#N/A,#N/A,FALSE,"DI 2 YEAR MASTER SCHEDULE"}</definedName>
    <definedName name="gjk" localSheetId="11" hidden="1">{#N/A,#N/A,FALSE,"DI 2 YEAR MASTER SCHEDULE"}</definedName>
    <definedName name="gjk" localSheetId="7" hidden="1">{#N/A,#N/A,FALSE,"DI 2 YEAR MASTER SCHEDULE"}</definedName>
    <definedName name="gjk" localSheetId="8" hidden="1">{#N/A,#N/A,FALSE,"DI 2 YEAR MASTER SCHEDULE"}</definedName>
    <definedName name="gjk" localSheetId="9" hidden="1">{#N/A,#N/A,FALSE,"DI 2 YEAR MASTER SCHEDULE"}</definedName>
    <definedName name="gjk" localSheetId="6" hidden="1">{#N/A,#N/A,FALSE,"DI 2 YEAR MASTER SCHEDULE"}</definedName>
    <definedName name="gjk" localSheetId="10" hidden="1">{#N/A,#N/A,FALSE,"DI 2 YEAR MASTER SCHEDULE"}</definedName>
    <definedName name="gjk" hidden="1">{#N/A,#N/A,FALSE,"DI 2 YEAR MASTER SCHEDULE"}</definedName>
    <definedName name="gwge" localSheetId="14" hidden="1">#REF!</definedName>
    <definedName name="gwge" localSheetId="15" hidden="1">#REF!</definedName>
    <definedName name="gwge" localSheetId="13" hidden="1">#REF!</definedName>
    <definedName name="gwge" localSheetId="16" hidden="1">#REF!</definedName>
    <definedName name="gwge" localSheetId="17" hidden="1">#REF!</definedName>
    <definedName name="gwge" hidden="1">#REF!</definedName>
    <definedName name="hh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localSheetId="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localSheetId="8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localSheetId="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localSheetId="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localSheetId="4" hidden="1">{"'PRODUCTIONCOST SHEET'!$B$3:$G$48"}</definedName>
    <definedName name="HTML_Control" localSheetId="5" hidden="1">{"'PRODUCTIONCOST SHEET'!$B$3:$G$48"}</definedName>
    <definedName name="HTML_Control" localSheetId="11" hidden="1">{"'PRODUCTIONCOST SHEET'!$B$3:$G$48"}</definedName>
    <definedName name="HTML_Control" localSheetId="7" hidden="1">{"'PRODUCTIONCOST SHEET'!$B$3:$G$48"}</definedName>
    <definedName name="HTML_Control" localSheetId="8" hidden="1">{"'PRODUCTIONCOST SHEET'!$B$3:$G$48"}</definedName>
    <definedName name="HTML_Control" localSheetId="9" hidden="1">{"'PRODUCTIONCOST SHEET'!$B$3:$G$48"}</definedName>
    <definedName name="HTML_Control" localSheetId="6" hidden="1">{"'PRODUCTIONCOST SHEET'!$B$3:$G$48"}</definedName>
    <definedName name="HTML_Control" localSheetId="10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" localSheetId="4" hidden="1">{#N/A,#N/A,FALSE,"DI 2 YEAR MASTER SCHEDULE"}</definedName>
    <definedName name="l" localSheetId="5" hidden="1">{#N/A,#N/A,FALSE,"DI 2 YEAR MASTER SCHEDULE"}</definedName>
    <definedName name="l" localSheetId="11" hidden="1">{#N/A,#N/A,FALSE,"DI 2 YEAR MASTER SCHEDULE"}</definedName>
    <definedName name="l" localSheetId="7" hidden="1">{#N/A,#N/A,FALSE,"DI 2 YEAR MASTER SCHEDULE"}</definedName>
    <definedName name="l" localSheetId="8" hidden="1">{#N/A,#N/A,FALSE,"DI 2 YEAR MASTER SCHEDULE"}</definedName>
    <definedName name="l" localSheetId="9" hidden="1">{#N/A,#N/A,FALSE,"DI 2 YEAR MASTER SCHEDULE"}</definedName>
    <definedName name="l" localSheetId="6" hidden="1">{#N/A,#N/A,FALSE,"DI 2 YEAR MASTER SCHEDULE"}</definedName>
    <definedName name="l" localSheetId="10" hidden="1">{#N/A,#N/A,FALSE,"DI 2 YEAR MASTER SCHEDULE"}</definedName>
    <definedName name="l" hidden="1">{#N/A,#N/A,FALSE,"DI 2 YEAR MASTER SCHEDULE"}</definedName>
    <definedName name="ListOffset" hidden="1">1</definedName>
    <definedName name="lkl" localSheetId="4" hidden="1">{#N/A,#N/A,FALSE,"DI 2 YEAR MASTER SCHEDULE"}</definedName>
    <definedName name="lkl" localSheetId="5" hidden="1">{#N/A,#N/A,FALSE,"DI 2 YEAR MASTER SCHEDULE"}</definedName>
    <definedName name="lkl" localSheetId="11" hidden="1">{#N/A,#N/A,FALSE,"DI 2 YEAR MASTER SCHEDULE"}</definedName>
    <definedName name="lkl" localSheetId="7" hidden="1">{#N/A,#N/A,FALSE,"DI 2 YEAR MASTER SCHEDULE"}</definedName>
    <definedName name="lkl" localSheetId="8" hidden="1">{#N/A,#N/A,FALSE,"DI 2 YEAR MASTER SCHEDULE"}</definedName>
    <definedName name="lkl" localSheetId="9" hidden="1">{#N/A,#N/A,FALSE,"DI 2 YEAR MASTER SCHEDULE"}</definedName>
    <definedName name="lkl" localSheetId="6" hidden="1">{#N/A,#N/A,FALSE,"DI 2 YEAR MASTER SCHEDULE"}</definedName>
    <definedName name="lkl" localSheetId="10" hidden="1">{#N/A,#N/A,FALSE,"DI 2 YEAR MASTER SCHEDULE"}</definedName>
    <definedName name="lkl" hidden="1">{#N/A,#N/A,FALSE,"DI 2 YEAR MASTER SCHEDULE"}</definedName>
    <definedName name="mm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8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localSheetId="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localSheetId="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n" localSheetId="4" hidden="1">{#N/A,#N/A,FALSE,"PRJCTED QTRLY $'s"}</definedName>
    <definedName name="nn" localSheetId="5" hidden="1">{#N/A,#N/A,FALSE,"PRJCTED QTRLY $'s"}</definedName>
    <definedName name="nn" localSheetId="11" hidden="1">{#N/A,#N/A,FALSE,"PRJCTED QTRLY $'s"}</definedName>
    <definedName name="nn" localSheetId="7" hidden="1">{#N/A,#N/A,FALSE,"PRJCTED QTRLY $'s"}</definedName>
    <definedName name="nn" localSheetId="8" hidden="1">{#N/A,#N/A,FALSE,"PRJCTED QTRLY $'s"}</definedName>
    <definedName name="nn" localSheetId="9" hidden="1">{#N/A,#N/A,FALSE,"PRJCTED QTRLY $'s"}</definedName>
    <definedName name="nn" localSheetId="6" hidden="1">{#N/A,#N/A,FALSE,"PRJCTED QTRLY $'s"}</definedName>
    <definedName name="nn" localSheetId="10" hidden="1">{#N/A,#N/A,FALSE,"PRJCTED QTRLY $'s"}</definedName>
    <definedName name="nn" hidden="1">{#N/A,#N/A,FALSE,"PRJCTED QTRLY $'s"}</definedName>
    <definedName name="Pal_Workbook_GUID" hidden="1">"LJ9YVKRJVQ1A1KNUG7XIT5A9"</definedName>
    <definedName name="qs" localSheetId="4" hidden="1">{#N/A,#N/A,FALSE,"PRJCTED MNTHLY QTY's"}</definedName>
    <definedName name="qs" localSheetId="5" hidden="1">{#N/A,#N/A,FALSE,"PRJCTED MNTHLY QTY's"}</definedName>
    <definedName name="qs" localSheetId="11" hidden="1">{#N/A,#N/A,FALSE,"PRJCTED MNTHLY QTY's"}</definedName>
    <definedName name="qs" localSheetId="7" hidden="1">{#N/A,#N/A,FALSE,"PRJCTED MNTHLY QTY's"}</definedName>
    <definedName name="qs" localSheetId="8" hidden="1">{#N/A,#N/A,FALSE,"PRJCTED MNTHLY QTY's"}</definedName>
    <definedName name="qs" localSheetId="9" hidden="1">{#N/A,#N/A,FALSE,"PRJCTED MNTHLY QTY's"}</definedName>
    <definedName name="qs" localSheetId="6" hidden="1">{#N/A,#N/A,FALSE,"PRJCTED MNTHLY QTY's"}</definedName>
    <definedName name="qs" localSheetId="10" hidden="1">{#N/A,#N/A,FALSE,"PRJCTED MNTHLY QTY's"}</definedName>
    <definedName name="qs" hidden="1">{#N/A,#N/A,FALSE,"PRJCTED MNTHLY QTY's"}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wvu.CapersView." localSheetId="14" hidden="1">#REF!</definedName>
    <definedName name="Rwvu.CapersView." localSheetId="15" hidden="1">#REF!</definedName>
    <definedName name="Rwvu.CapersView." localSheetId="13" hidden="1">#REF!</definedName>
    <definedName name="Rwvu.CapersView." localSheetId="16" hidden="1">#REF!</definedName>
    <definedName name="Rwvu.CapersView." localSheetId="17" hidden="1">#REF!</definedName>
    <definedName name="Rwvu.CapersView." hidden="1">#REF!</definedName>
    <definedName name="Rwvu.Japan_Capers_Ed_Pub." localSheetId="14" hidden="1">#REF!</definedName>
    <definedName name="Rwvu.Japan_Capers_Ed_Pub." localSheetId="15" hidden="1">#REF!</definedName>
    <definedName name="Rwvu.Japan_Capers_Ed_Pub." localSheetId="13" hidden="1">#REF!</definedName>
    <definedName name="Rwvu.Japan_Capers_Ed_Pub." localSheetId="16" hidden="1">#REF!</definedName>
    <definedName name="Rwvu.Japan_Capers_Ed_Pub." localSheetId="17" hidden="1">#REF!</definedName>
    <definedName name="Rwvu.Japan_Capers_Ed_Pub." hidden="1">#REF!</definedName>
    <definedName name="Rwvu.KJP_CC." localSheetId="14" hidden="1">#REF!</definedName>
    <definedName name="Rwvu.KJP_CC." localSheetId="15" hidden="1">#REF!</definedName>
    <definedName name="Rwvu.KJP_CC." localSheetId="13" hidden="1">#REF!</definedName>
    <definedName name="Rwvu.KJP_CC." localSheetId="16" hidden="1">#REF!</definedName>
    <definedName name="Rwvu.KJP_CC." localSheetId="17" hidden="1">#REF!</definedName>
    <definedName name="Rwvu.KJP_CC." hidden="1">#REF!</definedName>
    <definedName name="SAPBEXhrIndnt" hidden="1">"Wide"</definedName>
    <definedName name="SAPBEXrevision" hidden="1">1</definedName>
    <definedName name="SAPBEXsysID" hidden="1">"BWP"</definedName>
    <definedName name="SAPBEXwbID" hidden="1">"3M0Y5JZ0K259IJHR15SO2N9QE"</definedName>
    <definedName name="SAPsysID" hidden="1">"708C5W7SBKP804JT78WJ0JNKI"</definedName>
    <definedName name="SAPwbID" hidden="1">"ARS"</definedName>
    <definedName name="Swvu.CapersView." localSheetId="14" hidden="1">[3]Sheet1!#REF!</definedName>
    <definedName name="Swvu.CapersView." localSheetId="15" hidden="1">[3]Sheet1!#REF!</definedName>
    <definedName name="Swvu.CapersView." localSheetId="13" hidden="1">[3]Sheet1!#REF!</definedName>
    <definedName name="Swvu.CapersView." localSheetId="4" hidden="1">[3]Sheet1!#REF!</definedName>
    <definedName name="Swvu.CapersView." localSheetId="11" hidden="1">[3]Sheet1!#REF!</definedName>
    <definedName name="Swvu.CapersView." localSheetId="7" hidden="1">[3]Sheet1!#REF!</definedName>
    <definedName name="Swvu.CapersView." localSheetId="8" hidden="1">[3]Sheet1!#REF!</definedName>
    <definedName name="Swvu.CapersView." localSheetId="6" hidden="1">[3]Sheet1!#REF!</definedName>
    <definedName name="Swvu.CapersView." localSheetId="10" hidden="1">[3]Sheet1!#REF!</definedName>
    <definedName name="Swvu.CapersView." localSheetId="16" hidden="1">[3]Sheet1!#REF!</definedName>
    <definedName name="Swvu.CapersView." localSheetId="17" hidden="1">[3]Sheet1!#REF!</definedName>
    <definedName name="Swvu.CapersView." hidden="1">[3]Sheet1!#REF!</definedName>
    <definedName name="Swvu.Japan_Capers_Ed_Pub." localSheetId="14" hidden="1">#REF!</definedName>
    <definedName name="Swvu.Japan_Capers_Ed_Pub." localSheetId="15" hidden="1">#REF!</definedName>
    <definedName name="Swvu.Japan_Capers_Ed_Pub." localSheetId="13" hidden="1">#REF!</definedName>
    <definedName name="Swvu.Japan_Capers_Ed_Pub." localSheetId="16" hidden="1">#REF!</definedName>
    <definedName name="Swvu.Japan_Capers_Ed_Pub." localSheetId="17" hidden="1">#REF!</definedName>
    <definedName name="Swvu.Japan_Capers_Ed_Pub." hidden="1">#REF!</definedName>
    <definedName name="Swvu.KJP_CC." localSheetId="14" hidden="1">#REF!</definedName>
    <definedName name="Swvu.KJP_CC." localSheetId="15" hidden="1">#REF!</definedName>
    <definedName name="Swvu.KJP_CC." localSheetId="13" hidden="1">#REF!</definedName>
    <definedName name="Swvu.KJP_CC." localSheetId="16" hidden="1">#REF!</definedName>
    <definedName name="Swvu.KJP_CC." localSheetId="17" hidden="1">#REF!</definedName>
    <definedName name="Swvu.KJP_CC." hidden="1">#REF!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  <definedName name="u" localSheetId="4" hidden="1">{#VALUE!,#N/A,FALSE,0}</definedName>
    <definedName name="u" localSheetId="5" hidden="1">{#VALUE!,#N/A,FALSE,0}</definedName>
    <definedName name="u" localSheetId="11" hidden="1">{#VALUE!,#N/A,FALSE,0}</definedName>
    <definedName name="u" localSheetId="7" hidden="1">{#VALUE!,#N/A,FALSE,0}</definedName>
    <definedName name="u" localSheetId="8" hidden="1">{#VALUE!,#N/A,FALSE,0}</definedName>
    <definedName name="u" localSheetId="9" hidden="1">{#VALUE!,#N/A,FALSE,0}</definedName>
    <definedName name="u" localSheetId="6" hidden="1">{#VALUE!,#N/A,FALSE,0}</definedName>
    <definedName name="u" localSheetId="10" hidden="1">{#VALUE!,#N/A,FALSE,0}</definedName>
    <definedName name="u" hidden="1">{#VALUE!,#N/A,FALSE,0}</definedName>
    <definedName name="UAG" localSheetId="4" hidden="1">{#N/A,#N/A,FALSE,"DI 2 YEAR MASTER SCHEDULE"}</definedName>
    <definedName name="UAG" localSheetId="5" hidden="1">{#N/A,#N/A,FALSE,"DI 2 YEAR MASTER SCHEDULE"}</definedName>
    <definedName name="UAG" localSheetId="11" hidden="1">{#N/A,#N/A,FALSE,"DI 2 YEAR MASTER SCHEDULE"}</definedName>
    <definedName name="UAG" localSheetId="7" hidden="1">{#N/A,#N/A,FALSE,"DI 2 YEAR MASTER SCHEDULE"}</definedName>
    <definedName name="UAG" localSheetId="8" hidden="1">{#N/A,#N/A,FALSE,"DI 2 YEAR MASTER SCHEDULE"}</definedName>
    <definedName name="UAG" localSheetId="9" hidden="1">{#N/A,#N/A,FALSE,"DI 2 YEAR MASTER SCHEDULE"}</definedName>
    <definedName name="UAG" localSheetId="6" hidden="1">{#N/A,#N/A,FALSE,"DI 2 YEAR MASTER SCHEDULE"}</definedName>
    <definedName name="UAG" localSheetId="10" hidden="1">{#N/A,#N/A,FALSE,"DI 2 YEAR MASTER SCHEDULE"}</definedName>
    <definedName name="UAG" hidden="1">{#N/A,#N/A,FALSE,"DI 2 YEAR MASTER SCHEDULE"}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v" localSheetId="4" hidden="1">{"Japan_Capers_Ed_Pub",#N/A,FALSE,"DI 2 YEAR MASTER SCHEDULE"}</definedName>
    <definedName name="v" localSheetId="5" hidden="1">{"Japan_Capers_Ed_Pub",#N/A,FALSE,"DI 2 YEAR MASTER SCHEDULE"}</definedName>
    <definedName name="v" localSheetId="11" hidden="1">{"Japan_Capers_Ed_Pub",#N/A,FALSE,"DI 2 YEAR MASTER SCHEDULE"}</definedName>
    <definedName name="v" localSheetId="7" hidden="1">{"Japan_Capers_Ed_Pub",#N/A,FALSE,"DI 2 YEAR MASTER SCHEDULE"}</definedName>
    <definedName name="v" localSheetId="8" hidden="1">{"Japan_Capers_Ed_Pub",#N/A,FALSE,"DI 2 YEAR MASTER SCHEDULE"}</definedName>
    <definedName name="v" localSheetId="9" hidden="1">{"Japan_Capers_Ed_Pub",#N/A,FALSE,"DI 2 YEAR MASTER SCHEDULE"}</definedName>
    <definedName name="v" localSheetId="6" hidden="1">{"Japan_Capers_Ed_Pub",#N/A,FALSE,"DI 2 YEAR MASTER SCHEDULE"}</definedName>
    <definedName name="v" localSheetId="10" hidden="1">{"Japan_Capers_Ed_Pub",#N/A,FALSE,"DI 2 YEAR MASTER SCHEDULE"}</definedName>
    <definedName name="v" hidden="1">{"Japan_Capers_Ed_Pub",#N/A,FALSE,"DI 2 YEAR MASTER SCHEDULE"}</definedName>
    <definedName name="wrn.CapersPlotter." localSheetId="4" hidden="1">{#N/A,#N/A,FALSE,"DI 2 YEAR MASTER SCHEDULE"}</definedName>
    <definedName name="wrn.CapersPlotter." localSheetId="5" hidden="1">{#N/A,#N/A,FALSE,"DI 2 YEAR MASTER SCHEDULE"}</definedName>
    <definedName name="wrn.CapersPlotter." localSheetId="11" hidden="1">{#N/A,#N/A,FALSE,"DI 2 YEAR MASTER SCHEDULE"}</definedName>
    <definedName name="wrn.CapersPlotter." localSheetId="7" hidden="1">{#N/A,#N/A,FALSE,"DI 2 YEAR MASTER SCHEDULE"}</definedName>
    <definedName name="wrn.CapersPlotter." localSheetId="8" hidden="1">{#N/A,#N/A,FALSE,"DI 2 YEAR MASTER SCHEDULE"}</definedName>
    <definedName name="wrn.CapersPlotter." localSheetId="9" hidden="1">{#N/A,#N/A,FALSE,"DI 2 YEAR MASTER SCHEDULE"}</definedName>
    <definedName name="wrn.CapersPlotter." localSheetId="6" hidden="1">{#N/A,#N/A,FALSE,"DI 2 YEAR MASTER SCHEDULE"}</definedName>
    <definedName name="wrn.CapersPlotter." localSheetId="10" hidden="1">{#N/A,#N/A,FALSE,"DI 2 YEAR MASTER SCHEDULE"}</definedName>
    <definedName name="wrn.CapersPlotter." hidden="1">{#N/A,#N/A,FALSE,"DI 2 YEAR MASTER SCHEDULE"}</definedName>
    <definedName name="wrn.Edutainment._.Priority._.List." localSheetId="4" hidden="1">{#N/A,#N/A,FALSE,"DI 2 YEAR MASTER SCHEDULE"}</definedName>
    <definedName name="wrn.Edutainment._.Priority._.List." localSheetId="5" hidden="1">{#N/A,#N/A,FALSE,"DI 2 YEAR MASTER SCHEDULE"}</definedName>
    <definedName name="wrn.Edutainment._.Priority._.List." localSheetId="11" hidden="1">{#N/A,#N/A,FALSE,"DI 2 YEAR MASTER SCHEDULE"}</definedName>
    <definedName name="wrn.Edutainment._.Priority._.List." localSheetId="7" hidden="1">{#N/A,#N/A,FALSE,"DI 2 YEAR MASTER SCHEDULE"}</definedName>
    <definedName name="wrn.Edutainment._.Priority._.List." localSheetId="8" hidden="1">{#N/A,#N/A,FALSE,"DI 2 YEAR MASTER SCHEDULE"}</definedName>
    <definedName name="wrn.Edutainment._.Priority._.List." localSheetId="9" hidden="1">{#N/A,#N/A,FALSE,"DI 2 YEAR MASTER SCHEDULE"}</definedName>
    <definedName name="wrn.Edutainment._.Priority._.List." localSheetId="6" hidden="1">{#N/A,#N/A,FALSE,"DI 2 YEAR MASTER SCHEDULE"}</definedName>
    <definedName name="wrn.Edutainment._.Priority._.List." localSheetId="10" hidden="1">{#N/A,#N/A,FALSE,"DI 2 YEAR MASTER SCHEDULE"}</definedName>
    <definedName name="wrn.Edutainment._.Priority._.List." hidden="1">{#N/A,#N/A,FALSE,"DI 2 YEAR MASTER SCHEDULE"}</definedName>
    <definedName name="wrn.Japan_Capers_Ed._.Pub." localSheetId="4" hidden="1">{"Japan_Capers_Ed_Pub",#N/A,FALSE,"DI 2 YEAR MASTER SCHEDULE"}</definedName>
    <definedName name="wrn.Japan_Capers_Ed._.Pub." localSheetId="5" hidden="1">{"Japan_Capers_Ed_Pub",#N/A,FALSE,"DI 2 YEAR MASTER SCHEDULE"}</definedName>
    <definedName name="wrn.Japan_Capers_Ed._.Pub." localSheetId="11" hidden="1">{"Japan_Capers_Ed_Pub",#N/A,FALSE,"DI 2 YEAR MASTER SCHEDULE"}</definedName>
    <definedName name="wrn.Japan_Capers_Ed._.Pub." localSheetId="7" hidden="1">{"Japan_Capers_Ed_Pub",#N/A,FALSE,"DI 2 YEAR MASTER SCHEDULE"}</definedName>
    <definedName name="wrn.Japan_Capers_Ed._.Pub." localSheetId="8" hidden="1">{"Japan_Capers_Ed_Pub",#N/A,FALSE,"DI 2 YEAR MASTER SCHEDULE"}</definedName>
    <definedName name="wrn.Japan_Capers_Ed._.Pub." localSheetId="9" hidden="1">{"Japan_Capers_Ed_Pub",#N/A,FALSE,"DI 2 YEAR MASTER SCHEDULE"}</definedName>
    <definedName name="wrn.Japan_Capers_Ed._.Pub." localSheetId="6" hidden="1">{"Japan_Capers_Ed_Pub",#N/A,FALSE,"DI 2 YEAR MASTER SCHEDULE"}</definedName>
    <definedName name="wrn.Japan_Capers_Ed._.Pub." localSheetId="10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4" hidden="1">{#N/A,#N/A,FALSE,"DI 2 YEAR MASTER SCHEDULE"}</definedName>
    <definedName name="wrn.Priority._.list." localSheetId="5" hidden="1">{#N/A,#N/A,FALSE,"DI 2 YEAR MASTER SCHEDULE"}</definedName>
    <definedName name="wrn.Priority._.list." localSheetId="11" hidden="1">{#N/A,#N/A,FALSE,"DI 2 YEAR MASTER SCHEDULE"}</definedName>
    <definedName name="wrn.Priority._.list." localSheetId="7" hidden="1">{#N/A,#N/A,FALSE,"DI 2 YEAR MASTER SCHEDULE"}</definedName>
    <definedName name="wrn.Priority._.list." localSheetId="8" hidden="1">{#N/A,#N/A,FALSE,"DI 2 YEAR MASTER SCHEDULE"}</definedName>
    <definedName name="wrn.Priority._.list." localSheetId="9" hidden="1">{#N/A,#N/A,FALSE,"DI 2 YEAR MASTER SCHEDULE"}</definedName>
    <definedName name="wrn.Priority._.list." localSheetId="6" hidden="1">{#N/A,#N/A,FALSE,"DI 2 YEAR MASTER SCHEDULE"}</definedName>
    <definedName name="wrn.Priority._.list." localSheetId="10" hidden="1">{#N/A,#N/A,FALSE,"DI 2 YEAR MASTER SCHEDULE"}</definedName>
    <definedName name="wrn.Priority._.list." hidden="1">{#N/A,#N/A,FALSE,"DI 2 YEAR MASTER SCHEDULE"}</definedName>
    <definedName name="wrn.Prjcted._.Mnthly._.Qtys." localSheetId="4" hidden="1">{#N/A,#N/A,FALSE,"PRJCTED MNTHLY QTY's"}</definedName>
    <definedName name="wrn.Prjcted._.Mnthly._.Qtys." localSheetId="5" hidden="1">{#N/A,#N/A,FALSE,"PRJCTED MNTHLY QTY's"}</definedName>
    <definedName name="wrn.Prjcted._.Mnthly._.Qtys." localSheetId="11" hidden="1">{#N/A,#N/A,FALSE,"PRJCTED MNTHLY QTY's"}</definedName>
    <definedName name="wrn.Prjcted._.Mnthly._.Qtys." localSheetId="7" hidden="1">{#N/A,#N/A,FALSE,"PRJCTED MNTHLY QTY's"}</definedName>
    <definedName name="wrn.Prjcted._.Mnthly._.Qtys." localSheetId="8" hidden="1">{#N/A,#N/A,FALSE,"PRJCTED MNTHLY QTY's"}</definedName>
    <definedName name="wrn.Prjcted._.Mnthly._.Qtys." localSheetId="9" hidden="1">{#N/A,#N/A,FALSE,"PRJCTED MNTHLY QTY's"}</definedName>
    <definedName name="wrn.Prjcted._.Mnthly._.Qtys." localSheetId="6" hidden="1">{#N/A,#N/A,FALSE,"PRJCTED MNTHLY QTY's"}</definedName>
    <definedName name="wrn.Prjcted._.Mnthly._.Qtys." localSheetId="10" hidden="1">{#N/A,#N/A,FALSE,"PRJCTED MNTHLY QTY's"}</definedName>
    <definedName name="wrn.Prjcted._.Mnthly._.Qtys." hidden="1">{#N/A,#N/A,FALSE,"PRJCTED MNTHLY QTY's"}</definedName>
    <definedName name="wrn.Prjcted._.Qtrly._.Dollars." localSheetId="4" hidden="1">{#N/A,#N/A,FALSE,"PRJCTED QTRLY $'s"}</definedName>
    <definedName name="wrn.Prjcted._.Qtrly._.Dollars." localSheetId="5" hidden="1">{#N/A,#N/A,FALSE,"PRJCTED QTRLY $'s"}</definedName>
    <definedName name="wrn.Prjcted._.Qtrly._.Dollars." localSheetId="11" hidden="1">{#N/A,#N/A,FALSE,"PRJCTED QTRLY $'s"}</definedName>
    <definedName name="wrn.Prjcted._.Qtrly._.Dollars." localSheetId="7" hidden="1">{#N/A,#N/A,FALSE,"PRJCTED QTRLY $'s"}</definedName>
    <definedName name="wrn.Prjcted._.Qtrly._.Dollars." localSheetId="8" hidden="1">{#N/A,#N/A,FALSE,"PRJCTED QTRLY $'s"}</definedName>
    <definedName name="wrn.Prjcted._.Qtrly._.Dollars." localSheetId="9" hidden="1">{#N/A,#N/A,FALSE,"PRJCTED QTRLY $'s"}</definedName>
    <definedName name="wrn.Prjcted._.Qtrly._.Dollars." localSheetId="6" hidden="1">{#N/A,#N/A,FALSE,"PRJCTED QTRLY $'s"}</definedName>
    <definedName name="wrn.Prjcted._.Qtrly._.Dollars." localSheetId="10" hidden="1">{#N/A,#N/A,FALSE,"PRJCTED QTRLY $'s"}</definedName>
    <definedName name="wrn.Prjcted._.Qtrly._.Dollars." hidden="1">{#N/A,#N/A,FALSE,"PRJCTED QTRLY $'s"}</definedName>
    <definedName name="wrn.Prjcted._.Qtrly._.Qtys." localSheetId="4" hidden="1">{#N/A,#N/A,FALSE,"PRJCTED QTRLY QTY's"}</definedName>
    <definedName name="wrn.Prjcted._.Qtrly._.Qtys." localSheetId="5" hidden="1">{#N/A,#N/A,FALSE,"PRJCTED QTRLY QTY's"}</definedName>
    <definedName name="wrn.Prjcted._.Qtrly._.Qtys." localSheetId="11" hidden="1">{#N/A,#N/A,FALSE,"PRJCTED QTRLY QTY's"}</definedName>
    <definedName name="wrn.Prjcted._.Qtrly._.Qtys." localSheetId="7" hidden="1">{#N/A,#N/A,FALSE,"PRJCTED QTRLY QTY's"}</definedName>
    <definedName name="wrn.Prjcted._.Qtrly._.Qtys." localSheetId="8" hidden="1">{#N/A,#N/A,FALSE,"PRJCTED QTRLY QTY's"}</definedName>
    <definedName name="wrn.Prjcted._.Qtrly._.Qtys." localSheetId="9" hidden="1">{#N/A,#N/A,FALSE,"PRJCTED QTRLY QTY's"}</definedName>
    <definedName name="wrn.Prjcted._.Qtrly._.Qtys." localSheetId="6" hidden="1">{#N/A,#N/A,FALSE,"PRJCTED QTRLY QTY's"}</definedName>
    <definedName name="wrn.Prjcted._.Qtrly._.Qtys." localSheetId="10" hidden="1">{#N/A,#N/A,FALSE,"PRJCTED QTRLY QTY's"}</definedName>
    <definedName name="wrn.Prjcted._.Qtrly._.Qtys." hidden="1">{#N/A,#N/A,FALSE,"PRJCTED QTRLY QTY's"}</definedName>
    <definedName name="wvu.CapersView.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8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8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4" hidden="1">{#N/A,#N/A,FALSE,"DI 2 YEAR MASTER SCHEDULE"}</definedName>
    <definedName name="x" localSheetId="5" hidden="1">{#N/A,#N/A,FALSE,"DI 2 YEAR MASTER SCHEDULE"}</definedName>
    <definedName name="x" localSheetId="11" hidden="1">{#N/A,#N/A,FALSE,"DI 2 YEAR MASTER SCHEDULE"}</definedName>
    <definedName name="x" localSheetId="7" hidden="1">{#N/A,#N/A,FALSE,"DI 2 YEAR MASTER SCHEDULE"}</definedName>
    <definedName name="x" localSheetId="8" hidden="1">{#N/A,#N/A,FALSE,"DI 2 YEAR MASTER SCHEDULE"}</definedName>
    <definedName name="x" localSheetId="9" hidden="1">{#N/A,#N/A,FALSE,"DI 2 YEAR MASTER SCHEDULE"}</definedName>
    <definedName name="x" localSheetId="6" hidden="1">{#N/A,#N/A,FALSE,"DI 2 YEAR MASTER SCHEDULE"}</definedName>
    <definedName name="x" localSheetId="10" hidden="1">{#N/A,#N/A,FALSE,"DI 2 YEAR MASTER SCHEDULE"}</definedName>
    <definedName name="x" hidden="1">{#N/A,#N/A,FALSE,"DI 2 YEAR MASTER SCHEDULE"}</definedName>
    <definedName name="y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localSheetId="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localSheetId="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localSheetId="4" hidden="1">{#N/A,#N/A,FALSE,"DI 2 YEAR MASTER SCHEDULE"}</definedName>
    <definedName name="z" localSheetId="5" hidden="1">{#N/A,#N/A,FALSE,"DI 2 YEAR MASTER SCHEDULE"}</definedName>
    <definedName name="z" localSheetId="11" hidden="1">{#N/A,#N/A,FALSE,"DI 2 YEAR MASTER SCHEDULE"}</definedName>
    <definedName name="z" localSheetId="7" hidden="1">{#N/A,#N/A,FALSE,"DI 2 YEAR MASTER SCHEDULE"}</definedName>
    <definedName name="z" localSheetId="8" hidden="1">{#N/A,#N/A,FALSE,"DI 2 YEAR MASTER SCHEDULE"}</definedName>
    <definedName name="z" localSheetId="9" hidden="1">{#N/A,#N/A,FALSE,"DI 2 YEAR MASTER SCHEDULE"}</definedName>
    <definedName name="z" localSheetId="6" hidden="1">{#N/A,#N/A,FALSE,"DI 2 YEAR MASTER SCHEDULE"}</definedName>
    <definedName name="z" localSheetId="10" hidden="1">{#N/A,#N/A,FALSE,"DI 2 YEAR MASTER SCHEDULE"}</definedName>
    <definedName name="z" hidden="1">{#N/A,#N/A,FALSE,"DI 2 YEAR MASTER SCHEDULE"}</definedName>
    <definedName name="Z_9A428CE1_B4D9_11D0_A8AA_0000C071AEE7_.wvu.Cols" hidden="1">[3]Sheet1!$A$1:$Q$65536,[3]Sheet1!$Y$1:$Z$65536</definedName>
    <definedName name="Z_9A428CE1_B4D9_11D0_A8AA_0000C071AEE7_.wvu.PrintArea" localSheetId="14" hidden="1">#REF!</definedName>
    <definedName name="Z_9A428CE1_B4D9_11D0_A8AA_0000C071AEE7_.wvu.PrintArea" localSheetId="15" hidden="1">#REF!</definedName>
    <definedName name="Z_9A428CE1_B4D9_11D0_A8AA_0000C071AEE7_.wvu.PrintArea" localSheetId="13" hidden="1">#REF!</definedName>
    <definedName name="Z_9A428CE1_B4D9_11D0_A8AA_0000C071AEE7_.wvu.PrintArea" localSheetId="16" hidden="1">#REF!</definedName>
    <definedName name="Z_9A428CE1_B4D9_11D0_A8AA_0000C071AEE7_.wvu.PrintArea" localSheetId="17" hidden="1">#REF!</definedName>
    <definedName name="Z_9A428CE1_B4D9_11D0_A8AA_0000C071AEE7_.wvu.PrintArea" hidden="1">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119" i="30" l="1"/>
  <c r="AP118" i="30"/>
  <c r="AP117" i="30"/>
  <c r="AP116" i="30"/>
  <c r="AP115" i="30"/>
  <c r="AP114" i="30"/>
  <c r="AP113" i="30"/>
  <c r="AP112" i="30"/>
  <c r="AP109" i="30"/>
  <c r="AP108" i="30"/>
  <c r="AP107" i="30"/>
  <c r="AP106" i="30"/>
  <c r="AP105" i="30"/>
  <c r="AP104" i="30"/>
  <c r="AP103" i="30"/>
  <c r="AP102" i="30"/>
  <c r="AP101" i="30"/>
  <c r="AP100" i="30"/>
  <c r="AP99" i="30"/>
  <c r="AP98" i="30"/>
  <c r="AP97" i="30"/>
  <c r="AP96" i="30"/>
  <c r="AP95" i="30"/>
  <c r="AP94" i="30"/>
  <c r="AP93" i="30"/>
  <c r="AP92" i="30"/>
  <c r="AP91" i="30"/>
  <c r="AP90" i="30"/>
  <c r="AP89" i="30"/>
  <c r="AP88" i="30"/>
  <c r="AP87" i="30"/>
  <c r="AP86" i="30"/>
  <c r="AP52" i="30"/>
  <c r="AP53" i="30"/>
  <c r="AP54" i="30"/>
  <c r="AP55" i="30"/>
  <c r="AP56" i="30"/>
  <c r="AP57" i="30"/>
  <c r="AP58" i="30"/>
  <c r="AP59" i="30"/>
  <c r="AP60" i="30"/>
  <c r="AP61" i="30"/>
  <c r="AP62" i="30"/>
  <c r="AP63" i="30"/>
  <c r="AP64" i="30"/>
  <c r="AP65" i="30"/>
  <c r="AP66" i="30"/>
  <c r="AP67" i="30"/>
  <c r="AP68" i="30"/>
  <c r="AP69" i="30"/>
  <c r="AP70" i="30"/>
  <c r="AP71" i="30"/>
  <c r="AP72" i="30"/>
  <c r="AP73" i="30"/>
  <c r="AP74" i="30"/>
  <c r="AP75" i="30"/>
  <c r="AP76" i="30"/>
  <c r="AP77" i="30"/>
  <c r="AP78" i="30"/>
  <c r="AP79" i="30"/>
  <c r="AP80" i="30"/>
  <c r="AP81" i="30"/>
  <c r="AP82" i="30"/>
  <c r="AP83" i="30"/>
  <c r="AP51" i="30"/>
  <c r="AP50" i="30"/>
  <c r="AP49" i="30"/>
  <c r="AP48" i="30"/>
  <c r="AP47" i="30"/>
  <c r="AP46" i="30"/>
  <c r="AP45" i="30"/>
  <c r="AP44" i="30"/>
  <c r="AP39" i="30"/>
  <c r="AP38" i="30"/>
  <c r="AP37" i="30"/>
  <c r="AP36" i="30"/>
  <c r="AP35" i="30"/>
  <c r="AP34" i="30"/>
  <c r="AP33" i="30"/>
  <c r="AP32" i="30"/>
  <c r="AP29" i="30"/>
  <c r="AP28" i="30"/>
  <c r="AP27" i="30"/>
  <c r="AP26" i="30"/>
  <c r="AP25" i="30"/>
  <c r="AP24" i="30"/>
  <c r="AP23" i="30"/>
  <c r="AP22" i="30"/>
  <c r="AP13" i="30"/>
  <c r="AP14" i="30"/>
  <c r="AP15" i="30"/>
  <c r="AP16" i="30"/>
  <c r="AP17" i="30"/>
  <c r="AP18" i="30"/>
  <c r="AP19" i="30"/>
  <c r="AP12" i="30"/>
  <c r="AP167" i="29"/>
  <c r="AP166" i="29"/>
  <c r="AP165" i="29"/>
  <c r="AP164" i="29"/>
  <c r="AP163" i="29"/>
  <c r="AP162" i="29"/>
  <c r="AP161" i="29"/>
  <c r="AP160" i="29"/>
  <c r="AP157" i="29"/>
  <c r="AP156" i="29"/>
  <c r="AP155" i="29"/>
  <c r="AP154" i="29"/>
  <c r="AP153" i="29"/>
  <c r="AP152" i="29"/>
  <c r="AP151" i="29"/>
  <c r="AP150" i="29"/>
  <c r="AP149" i="29"/>
  <c r="AP148" i="29"/>
  <c r="AP147" i="29"/>
  <c r="AP146" i="29"/>
  <c r="AP145" i="29"/>
  <c r="AP144" i="29"/>
  <c r="AP143" i="29"/>
  <c r="AP142" i="29"/>
  <c r="AP141" i="29"/>
  <c r="AP140" i="29"/>
  <c r="AP139" i="29"/>
  <c r="AP138" i="29"/>
  <c r="AP137" i="29"/>
  <c r="AP136" i="29"/>
  <c r="AP135" i="29"/>
  <c r="AP134" i="29"/>
  <c r="AP131" i="29"/>
  <c r="AP130" i="29"/>
  <c r="AP129" i="29"/>
  <c r="AP128" i="29"/>
  <c r="AP127" i="29"/>
  <c r="AP126" i="29"/>
  <c r="AP125" i="29"/>
  <c r="AP124" i="29"/>
  <c r="AP123" i="29"/>
  <c r="AP122" i="29"/>
  <c r="AP121" i="29"/>
  <c r="AP120" i="29"/>
  <c r="AP119" i="29"/>
  <c r="AP118" i="29"/>
  <c r="AP117" i="29"/>
  <c r="AP116" i="29"/>
  <c r="AP115" i="29"/>
  <c r="AP114" i="29"/>
  <c r="AP113" i="29"/>
  <c r="AP112" i="29"/>
  <c r="AP111" i="29"/>
  <c r="AP110" i="29"/>
  <c r="AP109" i="29"/>
  <c r="AP108" i="29"/>
  <c r="AP107" i="29"/>
  <c r="AP106" i="29"/>
  <c r="AP105" i="29"/>
  <c r="AP104" i="29"/>
  <c r="AP103" i="29"/>
  <c r="AP102" i="29"/>
  <c r="AP101" i="29"/>
  <c r="AP100" i="29"/>
  <c r="AP99" i="29"/>
  <c r="AP98" i="29"/>
  <c r="AP97" i="29"/>
  <c r="AP96" i="29"/>
  <c r="AP95" i="29"/>
  <c r="AP94" i="29"/>
  <c r="AP93" i="29"/>
  <c r="AP92" i="29"/>
  <c r="AP13" i="29"/>
  <c r="AP14" i="29"/>
  <c r="AP15" i="29"/>
  <c r="AP16" i="29"/>
  <c r="AP17" i="29"/>
  <c r="AP18" i="29"/>
  <c r="AP19" i="29"/>
  <c r="AP20" i="29"/>
  <c r="AP21" i="29"/>
  <c r="AP22" i="29"/>
  <c r="AP23" i="29"/>
  <c r="AP24" i="29"/>
  <c r="AP25" i="29"/>
  <c r="AP26" i="29"/>
  <c r="AP27" i="29"/>
  <c r="AP28" i="29"/>
  <c r="AP29" i="29"/>
  <c r="AP30" i="29"/>
  <c r="AP31" i="29"/>
  <c r="AP32" i="29"/>
  <c r="AP33" i="29"/>
  <c r="AP34" i="29"/>
  <c r="AP35" i="29"/>
  <c r="AP36" i="29"/>
  <c r="AP37" i="29"/>
  <c r="AP38" i="29"/>
  <c r="AP39" i="29"/>
  <c r="AP40" i="29"/>
  <c r="AP41" i="29"/>
  <c r="AP42" i="29"/>
  <c r="AP43" i="29"/>
  <c r="AP44" i="29"/>
  <c r="AP45" i="29"/>
  <c r="AP46" i="29"/>
  <c r="AP47" i="29"/>
  <c r="AP48" i="29"/>
  <c r="AP49" i="29"/>
  <c r="AP50" i="29"/>
  <c r="AP51" i="29"/>
  <c r="AP54" i="29"/>
  <c r="AP55" i="29"/>
  <c r="AP56" i="29"/>
  <c r="AP57" i="29"/>
  <c r="AP58" i="29"/>
  <c r="AP59" i="29"/>
  <c r="AP60" i="29"/>
  <c r="AP61" i="29"/>
  <c r="AP62" i="29"/>
  <c r="AP63" i="29"/>
  <c r="AP64" i="29"/>
  <c r="AP65" i="29"/>
  <c r="AP66" i="29"/>
  <c r="AP67" i="29"/>
  <c r="AP68" i="29"/>
  <c r="AP69" i="29"/>
  <c r="AP70" i="29"/>
  <c r="AP71" i="29"/>
  <c r="AP72" i="29"/>
  <c r="AP73" i="29"/>
  <c r="AP74" i="29"/>
  <c r="AP75" i="29"/>
  <c r="AP76" i="29"/>
  <c r="AP77" i="29"/>
  <c r="AP80" i="29"/>
  <c r="AP81" i="29"/>
  <c r="AP82" i="29"/>
  <c r="AP83" i="29"/>
  <c r="AP84" i="29"/>
  <c r="AP85" i="29"/>
  <c r="AP86" i="29"/>
  <c r="AP87" i="29"/>
  <c r="AP12" i="29"/>
  <c r="AP97" i="8"/>
  <c r="AP96" i="8"/>
  <c r="AP95" i="8"/>
  <c r="AP94" i="8"/>
  <c r="AP93" i="8"/>
  <c r="AP92" i="8"/>
  <c r="AP91" i="8"/>
  <c r="AP90" i="8"/>
  <c r="AP87" i="8"/>
  <c r="AP86" i="8"/>
  <c r="AP85" i="8"/>
  <c r="AP84" i="8"/>
  <c r="AP83" i="8"/>
  <c r="AP82" i="8"/>
  <c r="AP81" i="8"/>
  <c r="AP80" i="8"/>
  <c r="AP13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26" i="8"/>
  <c r="AP27" i="8"/>
  <c r="AP28" i="8"/>
  <c r="AP29" i="8"/>
  <c r="AP30" i="8"/>
  <c r="AP31" i="8"/>
  <c r="AP32" i="8"/>
  <c r="AP33" i="8"/>
  <c r="AP34" i="8"/>
  <c r="AP35" i="8"/>
  <c r="AP36" i="8"/>
  <c r="AP37" i="8"/>
  <c r="AP38" i="8"/>
  <c r="AP39" i="8"/>
  <c r="AP40" i="8"/>
  <c r="AP41" i="8"/>
  <c r="AP42" i="8"/>
  <c r="AP43" i="8"/>
  <c r="AP44" i="8"/>
  <c r="AP45" i="8"/>
  <c r="AP46" i="8"/>
  <c r="AP47" i="8"/>
  <c r="AP48" i="8"/>
  <c r="AP49" i="8"/>
  <c r="AP50" i="8"/>
  <c r="AP51" i="8"/>
  <c r="AP54" i="8"/>
  <c r="AP55" i="8"/>
  <c r="AP56" i="8"/>
  <c r="AP57" i="8"/>
  <c r="AP58" i="8"/>
  <c r="AP59" i="8"/>
  <c r="AP60" i="8"/>
  <c r="AP61" i="8"/>
  <c r="AP62" i="8"/>
  <c r="AP63" i="8"/>
  <c r="AP64" i="8"/>
  <c r="AP65" i="8"/>
  <c r="AP66" i="8"/>
  <c r="AP67" i="8"/>
  <c r="AP68" i="8"/>
  <c r="AP69" i="8"/>
  <c r="AP70" i="8"/>
  <c r="AP71" i="8"/>
  <c r="AP72" i="8"/>
  <c r="AP73" i="8"/>
  <c r="AP74" i="8"/>
  <c r="AP75" i="8"/>
  <c r="AP76" i="8"/>
  <c r="AP77" i="8"/>
  <c r="AP12" i="8"/>
  <c r="AB12" i="8"/>
  <c r="AB20" i="8"/>
  <c r="AB28" i="8"/>
  <c r="AB36" i="8"/>
  <c r="AB44" i="8"/>
  <c r="AC12" i="8"/>
  <c r="AC20" i="8"/>
  <c r="AC28" i="8"/>
  <c r="AC36" i="8"/>
  <c r="AC44" i="8"/>
  <c r="AD12" i="8"/>
  <c r="AD20" i="8"/>
  <c r="AD28" i="8"/>
  <c r="AD36" i="8"/>
  <c r="AD44" i="8"/>
  <c r="AE12" i="8"/>
  <c r="AE20" i="8"/>
  <c r="AE28" i="8"/>
  <c r="AE36" i="8"/>
  <c r="AE44" i="8"/>
  <c r="AF12" i="8"/>
  <c r="AF20" i="8"/>
  <c r="AF28" i="8"/>
  <c r="AF36" i="8"/>
  <c r="AF44" i="8"/>
  <c r="AG12" i="8"/>
  <c r="AG12" i="27" s="1"/>
  <c r="AG20" i="8"/>
  <c r="AG28" i="8"/>
  <c r="AG36" i="8"/>
  <c r="AG44" i="8"/>
  <c r="AH12" i="8"/>
  <c r="AH20" i="8"/>
  <c r="AH20" i="27" s="1"/>
  <c r="AH28" i="8"/>
  <c r="AH28" i="27" s="1"/>
  <c r="AH36" i="8"/>
  <c r="AH36" i="27" s="1"/>
  <c r="AH44" i="8"/>
  <c r="AH44" i="27" s="1"/>
  <c r="AI12" i="8"/>
  <c r="AI20" i="8"/>
  <c r="AI28" i="8"/>
  <c r="AI28" i="27" s="1"/>
  <c r="AI36" i="8"/>
  <c r="AI36" i="27" s="1"/>
  <c r="AI44" i="8"/>
  <c r="AI44" i="27" s="1"/>
  <c r="AJ12" i="8"/>
  <c r="AJ20" i="8"/>
  <c r="AJ20" i="27" s="1"/>
  <c r="AJ28" i="8"/>
  <c r="AJ28" i="27" s="1"/>
  <c r="AJ36" i="8"/>
  <c r="AJ36" i="27" s="1"/>
  <c r="AJ44" i="8"/>
  <c r="AJ44" i="27" s="1"/>
  <c r="AK12" i="8"/>
  <c r="AK20" i="8"/>
  <c r="AK20" i="27" s="1"/>
  <c r="AK28" i="8"/>
  <c r="AK28" i="27" s="1"/>
  <c r="AK36" i="8"/>
  <c r="AK36" i="27" s="1"/>
  <c r="AK44" i="8"/>
  <c r="AK44" i="27" s="1"/>
  <c r="AB54" i="8"/>
  <c r="AB62" i="8"/>
  <c r="AB70" i="8"/>
  <c r="AC54" i="8"/>
  <c r="AC62" i="8"/>
  <c r="AC70" i="8"/>
  <c r="AD54" i="8"/>
  <c r="AD62" i="8"/>
  <c r="AD70" i="8"/>
  <c r="AE54" i="8"/>
  <c r="AE62" i="8"/>
  <c r="AE70" i="8"/>
  <c r="AF54" i="8"/>
  <c r="AF62" i="8"/>
  <c r="AF70" i="8"/>
  <c r="AG54" i="8"/>
  <c r="AG62" i="8"/>
  <c r="AG70" i="8"/>
  <c r="AH54" i="8"/>
  <c r="AH62" i="8"/>
  <c r="AH62" i="27" s="1"/>
  <c r="AH70" i="8"/>
  <c r="AH70" i="27" s="1"/>
  <c r="AI54" i="8"/>
  <c r="AI62" i="8"/>
  <c r="AI62" i="27" s="1"/>
  <c r="AI70" i="8"/>
  <c r="AI70" i="27" s="1"/>
  <c r="AJ54" i="8"/>
  <c r="AJ62" i="8"/>
  <c r="AJ62" i="27" s="1"/>
  <c r="AJ70" i="8"/>
  <c r="AK54" i="8"/>
  <c r="AK62" i="8"/>
  <c r="AK62" i="27" s="1"/>
  <c r="AK70" i="8"/>
  <c r="AK70" i="27" s="1"/>
  <c r="AG55" i="8"/>
  <c r="AG63" i="8"/>
  <c r="AG71" i="8"/>
  <c r="AG71" i="27" s="1"/>
  <c r="AH55" i="8"/>
  <c r="AH55" i="27" s="1"/>
  <c r="AH63" i="8"/>
  <c r="AH71" i="8"/>
  <c r="AH71" i="27" s="1"/>
  <c r="AI55" i="8"/>
  <c r="AI63" i="8"/>
  <c r="AI63" i="27" s="1"/>
  <c r="AI71" i="8"/>
  <c r="AI71" i="27" s="1"/>
  <c r="AJ55" i="8"/>
  <c r="AJ63" i="8"/>
  <c r="AJ63" i="27" s="1"/>
  <c r="AJ71" i="8"/>
  <c r="AK55" i="8"/>
  <c r="AK63" i="8"/>
  <c r="AK63" i="27" s="1"/>
  <c r="AK71" i="8"/>
  <c r="AB55" i="8"/>
  <c r="AB63" i="8"/>
  <c r="AB71" i="8"/>
  <c r="AC55" i="8"/>
  <c r="AC63" i="8"/>
  <c r="AC71" i="8"/>
  <c r="AD55" i="8"/>
  <c r="AD63" i="8"/>
  <c r="AD71" i="8"/>
  <c r="AE55" i="8"/>
  <c r="AE63" i="8"/>
  <c r="AE71" i="8"/>
  <c r="AF55" i="8"/>
  <c r="AF63" i="8"/>
  <c r="AF71" i="8"/>
  <c r="AG56" i="8"/>
  <c r="AG64" i="8"/>
  <c r="AG72" i="8"/>
  <c r="AH56" i="8"/>
  <c r="AH64" i="8"/>
  <c r="AH72" i="8"/>
  <c r="AI56" i="8"/>
  <c r="AI64" i="8"/>
  <c r="AI72" i="8"/>
  <c r="AJ56" i="8"/>
  <c r="AJ56" i="27" s="1"/>
  <c r="AJ64" i="8"/>
  <c r="AJ64" i="27" s="1"/>
  <c r="AJ72" i="8"/>
  <c r="AJ72" i="27" s="1"/>
  <c r="AK56" i="8"/>
  <c r="AK64" i="8"/>
  <c r="AK64" i="27" s="1"/>
  <c r="AK72" i="8"/>
  <c r="AK72" i="27" s="1"/>
  <c r="AB56" i="8"/>
  <c r="AB64" i="8"/>
  <c r="AB72" i="8"/>
  <c r="AC56" i="8"/>
  <c r="AC64" i="8"/>
  <c r="AC72" i="8"/>
  <c r="AD56" i="8"/>
  <c r="AD64" i="8"/>
  <c r="AD72" i="8"/>
  <c r="AE56" i="8"/>
  <c r="AE64" i="8"/>
  <c r="AE72" i="8"/>
  <c r="AF56" i="8"/>
  <c r="AF64" i="8"/>
  <c r="AF72" i="8"/>
  <c r="AG57" i="8"/>
  <c r="AG57" i="27" s="1"/>
  <c r="AG65" i="8"/>
  <c r="AG73" i="8"/>
  <c r="AG73" i="27" s="1"/>
  <c r="AH57" i="8"/>
  <c r="AH57" i="27" s="1"/>
  <c r="AH65" i="8"/>
  <c r="AH73" i="8"/>
  <c r="AH73" i="27" s="1"/>
  <c r="AI57" i="8"/>
  <c r="AI65" i="8"/>
  <c r="AI73" i="8"/>
  <c r="AI73" i="27" s="1"/>
  <c r="AJ57" i="8"/>
  <c r="AJ57" i="27" s="1"/>
  <c r="AJ65" i="8"/>
  <c r="AO65" i="8"/>
  <c r="AJ73" i="8"/>
  <c r="AJ73" i="27" s="1"/>
  <c r="AK57" i="8"/>
  <c r="AK65" i="8"/>
  <c r="AK65" i="27" s="1"/>
  <c r="AK73" i="8"/>
  <c r="AB57" i="8"/>
  <c r="AB65" i="8"/>
  <c r="AB73" i="8"/>
  <c r="AC57" i="8"/>
  <c r="AC65" i="8"/>
  <c r="AC73" i="8"/>
  <c r="AD57" i="8"/>
  <c r="AD65" i="8"/>
  <c r="AD73" i="8"/>
  <c r="AE57" i="8"/>
  <c r="AE65" i="8"/>
  <c r="AE73" i="8"/>
  <c r="AF57" i="8"/>
  <c r="AF65" i="8"/>
  <c r="AF73" i="8"/>
  <c r="AK65" i="29"/>
  <c r="AK97" i="30" s="1"/>
  <c r="AK65" i="33" s="1"/>
  <c r="AG71" i="29"/>
  <c r="AG103" i="30" s="1"/>
  <c r="AG71" i="33" s="1"/>
  <c r="AB80" i="8"/>
  <c r="AB80" i="29" s="1"/>
  <c r="AC80" i="8"/>
  <c r="AD80" i="8"/>
  <c r="AD80" i="29" s="1"/>
  <c r="AE80" i="8"/>
  <c r="AE80" i="29" s="1"/>
  <c r="AF80" i="8"/>
  <c r="AF80" i="29" s="1"/>
  <c r="AG80" i="8"/>
  <c r="AH80" i="8"/>
  <c r="AH80" i="29" s="1"/>
  <c r="AI80" i="8"/>
  <c r="AJ80" i="8"/>
  <c r="AJ80" i="29" s="1"/>
  <c r="AK80" i="8"/>
  <c r="AB13" i="8"/>
  <c r="AB21" i="8"/>
  <c r="AB29" i="8"/>
  <c r="AB37" i="8"/>
  <c r="AB45" i="8"/>
  <c r="AC13" i="8"/>
  <c r="AC21" i="29" s="1"/>
  <c r="AC21" i="8"/>
  <c r="AC29" i="8"/>
  <c r="AC37" i="8"/>
  <c r="AC45" i="8"/>
  <c r="AD13" i="8"/>
  <c r="AD21" i="8"/>
  <c r="AD29" i="8"/>
  <c r="AD37" i="8"/>
  <c r="AD45" i="8"/>
  <c r="AE13" i="8"/>
  <c r="AE21" i="8"/>
  <c r="AE29" i="8"/>
  <c r="AE37" i="8"/>
  <c r="AE45" i="8"/>
  <c r="AF13" i="8"/>
  <c r="AF21" i="8"/>
  <c r="AF29" i="8"/>
  <c r="AF37" i="8"/>
  <c r="AF45" i="8"/>
  <c r="AG13" i="8"/>
  <c r="AG13" i="27" s="1"/>
  <c r="AG21" i="8"/>
  <c r="AG29" i="8"/>
  <c r="AG37" i="8"/>
  <c r="AO37" i="8" s="1"/>
  <c r="AG45" i="8"/>
  <c r="AH13" i="8"/>
  <c r="AH21" i="8"/>
  <c r="AH21" i="27" s="1"/>
  <c r="AH29" i="8"/>
  <c r="AH37" i="8"/>
  <c r="AH37" i="27" s="1"/>
  <c r="AH45" i="8"/>
  <c r="AI13" i="8"/>
  <c r="AI13" i="27" s="1"/>
  <c r="AI21" i="8"/>
  <c r="AI21" i="27" s="1"/>
  <c r="AI29" i="8"/>
  <c r="AI29" i="27"/>
  <c r="AI37" i="8"/>
  <c r="AI45" i="8"/>
  <c r="AJ13" i="8"/>
  <c r="AJ13" i="27"/>
  <c r="AJ21" i="8"/>
  <c r="AJ29" i="8"/>
  <c r="AJ37" i="8"/>
  <c r="AJ45" i="8"/>
  <c r="AK13" i="8"/>
  <c r="AK21" i="8"/>
  <c r="AK21" i="27" s="1"/>
  <c r="AK29" i="8"/>
  <c r="AK37" i="8"/>
  <c r="AK45" i="8"/>
  <c r="AK45" i="27" s="1"/>
  <c r="AB81" i="8"/>
  <c r="AB81" i="29" s="1"/>
  <c r="AC81" i="8"/>
  <c r="AC81" i="29" s="1"/>
  <c r="AD81" i="8"/>
  <c r="AE81" i="8"/>
  <c r="AF81" i="8"/>
  <c r="AG81" i="8"/>
  <c r="AG81" i="27" s="1"/>
  <c r="AH81" i="8"/>
  <c r="AH81" i="29" s="1"/>
  <c r="AI81" i="8"/>
  <c r="AI81" i="27" s="1"/>
  <c r="AJ81" i="8"/>
  <c r="AJ81" i="29" s="1"/>
  <c r="AK81" i="8"/>
  <c r="AK81" i="27"/>
  <c r="AB14" i="8"/>
  <c r="AB22" i="8"/>
  <c r="AB30" i="8"/>
  <c r="AB38" i="8"/>
  <c r="AB46" i="8"/>
  <c r="AC14" i="8"/>
  <c r="AC22" i="8"/>
  <c r="AC30" i="8"/>
  <c r="AC38" i="8"/>
  <c r="AC46" i="8"/>
  <c r="AD14" i="8"/>
  <c r="AD22" i="8"/>
  <c r="AD30" i="8"/>
  <c r="AD38" i="8"/>
  <c r="AD46" i="8"/>
  <c r="AE14" i="8"/>
  <c r="AE22" i="8"/>
  <c r="AE30" i="8"/>
  <c r="AE38" i="8"/>
  <c r="AE46" i="8"/>
  <c r="AF14" i="8"/>
  <c r="AF22" i="8"/>
  <c r="AF30" i="8"/>
  <c r="AF38" i="8"/>
  <c r="AF46" i="8"/>
  <c r="AG14" i="8"/>
  <c r="AG14" i="27" s="1"/>
  <c r="AG22" i="8"/>
  <c r="AG30" i="8"/>
  <c r="AG38" i="8"/>
  <c r="AG46" i="8"/>
  <c r="AG46" i="27" s="1"/>
  <c r="AH14" i="8"/>
  <c r="AH14" i="27" s="1"/>
  <c r="AH22" i="8"/>
  <c r="AH30" i="8"/>
  <c r="AH38" i="8"/>
  <c r="AH92" i="8" s="1"/>
  <c r="AH46" i="8"/>
  <c r="AH46" i="27" s="1"/>
  <c r="AI14" i="8"/>
  <c r="AI22" i="8"/>
  <c r="AI30" i="8"/>
  <c r="AI38" i="8"/>
  <c r="AI46" i="8"/>
  <c r="AJ14" i="8"/>
  <c r="AJ22" i="8"/>
  <c r="AJ22" i="27" s="1"/>
  <c r="AJ30" i="8"/>
  <c r="AJ30" i="27" s="1"/>
  <c r="AJ38" i="8"/>
  <c r="AJ38" i="27" s="1"/>
  <c r="AJ46" i="8"/>
  <c r="AK14" i="8"/>
  <c r="AK22" i="8"/>
  <c r="AK30" i="8"/>
  <c r="AK30" i="27" s="1"/>
  <c r="AK38" i="8"/>
  <c r="AK38" i="27" s="1"/>
  <c r="AK46" i="8"/>
  <c r="AB82" i="8"/>
  <c r="AC82" i="8"/>
  <c r="AC82" i="29" s="1"/>
  <c r="AD82" i="8"/>
  <c r="AD82" i="29" s="1"/>
  <c r="AE82" i="8"/>
  <c r="AE82" i="29" s="1"/>
  <c r="AF82" i="8"/>
  <c r="AG82" i="8"/>
  <c r="AG82" i="27" s="1"/>
  <c r="AH82" i="8"/>
  <c r="AH82" i="29"/>
  <c r="AI82" i="8"/>
  <c r="AI82" i="29" s="1"/>
  <c r="AJ82" i="8"/>
  <c r="AJ82" i="27" s="1"/>
  <c r="AK82" i="8"/>
  <c r="AK82" i="27"/>
  <c r="AB15" i="8"/>
  <c r="AB23" i="8"/>
  <c r="AB31" i="8"/>
  <c r="AB39" i="8"/>
  <c r="AB47" i="8"/>
  <c r="AC15" i="8"/>
  <c r="AC23" i="8"/>
  <c r="AC31" i="8"/>
  <c r="AC39" i="8"/>
  <c r="AC47" i="8"/>
  <c r="AD15" i="8"/>
  <c r="AD23" i="8"/>
  <c r="AD31" i="8"/>
  <c r="AD39" i="8"/>
  <c r="AD47" i="8"/>
  <c r="AE15" i="8"/>
  <c r="AE23" i="8"/>
  <c r="AE31" i="8"/>
  <c r="AE39" i="8"/>
  <c r="AE47" i="8"/>
  <c r="AF15" i="8"/>
  <c r="AF23" i="8"/>
  <c r="AF31" i="8"/>
  <c r="AF39" i="8"/>
  <c r="AF47" i="8"/>
  <c r="AG15" i="8"/>
  <c r="AG15" i="27" s="1"/>
  <c r="AG23" i="8"/>
  <c r="AG23" i="27" s="1"/>
  <c r="AG31" i="8"/>
  <c r="AG31" i="27" s="1"/>
  <c r="AG39" i="8"/>
  <c r="AG47" i="8"/>
  <c r="AH15" i="8"/>
  <c r="AH23" i="8"/>
  <c r="AH23" i="27" s="1"/>
  <c r="AH31" i="8"/>
  <c r="AH39" i="8"/>
  <c r="AH39" i="27" s="1"/>
  <c r="AH47" i="8"/>
  <c r="AI15" i="8"/>
  <c r="AI15" i="27" s="1"/>
  <c r="AI23" i="8"/>
  <c r="AI31" i="8"/>
  <c r="AI39" i="8"/>
  <c r="AI39" i="27" s="1"/>
  <c r="AI47" i="8"/>
  <c r="AJ15" i="8"/>
  <c r="AJ23" i="8"/>
  <c r="AJ31" i="8"/>
  <c r="AJ39" i="8"/>
  <c r="AJ39" i="27" s="1"/>
  <c r="AJ47" i="8"/>
  <c r="AK15" i="8"/>
  <c r="AK15" i="27" s="1"/>
  <c r="AK23" i="8"/>
  <c r="AK31" i="8"/>
  <c r="AK31" i="27" s="1"/>
  <c r="AK39" i="8"/>
  <c r="AK47" i="8"/>
  <c r="AK47" i="27" s="1"/>
  <c r="AB83" i="8"/>
  <c r="AC83" i="8"/>
  <c r="AD83" i="8"/>
  <c r="AD83" i="29" s="1"/>
  <c r="AE83" i="8"/>
  <c r="AF83" i="8"/>
  <c r="AF83" i="29" s="1"/>
  <c r="AG83" i="8"/>
  <c r="AG83" i="27" s="1"/>
  <c r="AH83" i="8"/>
  <c r="AH83" i="29" s="1"/>
  <c r="AI83" i="8"/>
  <c r="AI83" i="29" s="1"/>
  <c r="AJ83" i="8"/>
  <c r="AK83" i="8"/>
  <c r="AK83" i="27" s="1"/>
  <c r="AB16" i="8"/>
  <c r="AB24" i="8"/>
  <c r="AB32" i="8"/>
  <c r="AB40" i="8"/>
  <c r="AB48" i="8"/>
  <c r="AC16" i="8"/>
  <c r="AC24" i="8"/>
  <c r="AC32" i="8"/>
  <c r="AC40" i="8"/>
  <c r="AC48" i="8"/>
  <c r="AD16" i="8"/>
  <c r="AD24" i="8"/>
  <c r="AD32" i="8"/>
  <c r="AD40" i="8"/>
  <c r="AD48" i="8"/>
  <c r="AE16" i="8"/>
  <c r="AE24" i="8"/>
  <c r="AE32" i="8"/>
  <c r="AE40" i="8"/>
  <c r="AE48" i="8"/>
  <c r="AF16" i="8"/>
  <c r="AF24" i="8"/>
  <c r="AF32" i="8"/>
  <c r="AF40" i="8"/>
  <c r="AF48" i="8"/>
  <c r="AG16" i="8"/>
  <c r="AG16" i="27" s="1"/>
  <c r="AG24" i="8"/>
  <c r="AG32" i="8"/>
  <c r="AG32" i="27" s="1"/>
  <c r="AG40" i="8"/>
  <c r="AG48" i="8"/>
  <c r="AG48" i="27" s="1"/>
  <c r="AH16" i="8"/>
  <c r="AH16" i="27" s="1"/>
  <c r="AH24" i="8"/>
  <c r="AH32" i="8"/>
  <c r="AH32" i="27" s="1"/>
  <c r="AH40" i="8"/>
  <c r="AH48" i="8"/>
  <c r="AI16" i="8"/>
  <c r="AI24" i="8"/>
  <c r="AI32" i="8"/>
  <c r="AI32" i="27" s="1"/>
  <c r="AI40" i="8"/>
  <c r="AI48" i="8"/>
  <c r="AI48" i="27" s="1"/>
  <c r="AJ16" i="8"/>
  <c r="AJ16" i="27" s="1"/>
  <c r="AJ24" i="8"/>
  <c r="AJ32" i="8"/>
  <c r="AJ32" i="27" s="1"/>
  <c r="AJ40" i="8"/>
  <c r="AJ48" i="8"/>
  <c r="AJ48" i="27" s="1"/>
  <c r="AK16" i="8"/>
  <c r="AK24" i="8"/>
  <c r="AK32" i="8"/>
  <c r="AK40" i="8"/>
  <c r="AK48" i="8"/>
  <c r="AB58" i="8"/>
  <c r="AB66" i="8"/>
  <c r="AB74" i="8"/>
  <c r="AC58" i="8"/>
  <c r="AC66" i="8"/>
  <c r="AC74" i="8"/>
  <c r="AD58" i="8"/>
  <c r="AD66" i="8"/>
  <c r="AD74" i="8"/>
  <c r="AE58" i="8"/>
  <c r="AE66" i="8"/>
  <c r="AE74" i="8"/>
  <c r="AF58" i="8"/>
  <c r="AF66" i="8"/>
  <c r="AF74" i="8"/>
  <c r="AG58" i="8"/>
  <c r="AG66" i="8"/>
  <c r="AG66" i="27" s="1"/>
  <c r="AG74" i="8"/>
  <c r="AH58" i="8"/>
  <c r="AH66" i="8"/>
  <c r="AH66" i="27" s="1"/>
  <c r="AH74" i="8"/>
  <c r="AI58" i="8"/>
  <c r="AI66" i="8"/>
  <c r="AO66" i="8" s="1"/>
  <c r="AI74" i="8"/>
  <c r="AJ58" i="8"/>
  <c r="AJ66" i="8"/>
  <c r="AJ74" i="8"/>
  <c r="AK58" i="8"/>
  <c r="AK66" i="8"/>
  <c r="AK74" i="8"/>
  <c r="AB84" i="8"/>
  <c r="AC84" i="8"/>
  <c r="AD84" i="8"/>
  <c r="AD84" i="29" s="1"/>
  <c r="AE84" i="8"/>
  <c r="AF84" i="8"/>
  <c r="AF84" i="29" s="1"/>
  <c r="AG84" i="8"/>
  <c r="AG84" i="27" s="1"/>
  <c r="AH84" i="8"/>
  <c r="AH84" i="27" s="1"/>
  <c r="AI84" i="8"/>
  <c r="AI84" i="27" s="1"/>
  <c r="AJ84" i="8"/>
  <c r="AJ84" i="27" s="1"/>
  <c r="AK84" i="8"/>
  <c r="AB17" i="8"/>
  <c r="AB25" i="8"/>
  <c r="AB33" i="8"/>
  <c r="AB41" i="8"/>
  <c r="AB49" i="8"/>
  <c r="AC17" i="8"/>
  <c r="AC25" i="8"/>
  <c r="AC33" i="8"/>
  <c r="AC41" i="8"/>
  <c r="AC49" i="8"/>
  <c r="AD17" i="8"/>
  <c r="AD25" i="8"/>
  <c r="AD33" i="8"/>
  <c r="AD41" i="8"/>
  <c r="AD49" i="8"/>
  <c r="AE17" i="8"/>
  <c r="AE25" i="8"/>
  <c r="AE33" i="8"/>
  <c r="AE41" i="8"/>
  <c r="AE49" i="8"/>
  <c r="AF17" i="8"/>
  <c r="AF25" i="8"/>
  <c r="AF33" i="8"/>
  <c r="AF41" i="8"/>
  <c r="AF49" i="8"/>
  <c r="AG17" i="8"/>
  <c r="AG17" i="27" s="1"/>
  <c r="AG25" i="8"/>
  <c r="AG33" i="8"/>
  <c r="AG41" i="8"/>
  <c r="AG49" i="8"/>
  <c r="AG49" i="27" s="1"/>
  <c r="AH17" i="8"/>
  <c r="AH25" i="8"/>
  <c r="AH33" i="8"/>
  <c r="AH41" i="8"/>
  <c r="AH41" i="27" s="1"/>
  <c r="AH49" i="8"/>
  <c r="AI17" i="8"/>
  <c r="AI25" i="8"/>
  <c r="AI33" i="8"/>
  <c r="AI41" i="8"/>
  <c r="AI41" i="27" s="1"/>
  <c r="AI49" i="8"/>
  <c r="AJ17" i="8"/>
  <c r="AJ25" i="8"/>
  <c r="AJ25" i="27" s="1"/>
  <c r="AJ33" i="8"/>
  <c r="AJ41" i="8"/>
  <c r="AJ41" i="27" s="1"/>
  <c r="AJ49" i="8"/>
  <c r="AK17" i="8"/>
  <c r="AK17" i="27"/>
  <c r="AK25" i="8"/>
  <c r="AK25" i="27" s="1"/>
  <c r="AK33" i="8"/>
  <c r="AK41" i="8"/>
  <c r="AK49" i="8"/>
  <c r="AB59" i="8"/>
  <c r="AB67" i="8"/>
  <c r="AB75" i="8"/>
  <c r="AC59" i="8"/>
  <c r="AC67" i="8"/>
  <c r="AC75" i="8"/>
  <c r="AD59" i="8"/>
  <c r="AD67" i="8"/>
  <c r="AD75" i="8"/>
  <c r="AE59" i="8"/>
  <c r="AE67" i="8"/>
  <c r="AE75" i="8"/>
  <c r="AF59" i="8"/>
  <c r="AF67" i="8"/>
  <c r="AF75" i="8"/>
  <c r="AG59" i="8"/>
  <c r="AG67" i="8"/>
  <c r="AG67" i="27" s="1"/>
  <c r="AG75" i="8"/>
  <c r="AH59" i="8"/>
  <c r="AH67" i="8"/>
  <c r="AH67" i="27" s="1"/>
  <c r="AH75" i="8"/>
  <c r="AH75" i="27" s="1"/>
  <c r="AI59" i="8"/>
  <c r="AI59" i="27" s="1"/>
  <c r="AI67" i="8"/>
  <c r="AI75" i="8"/>
  <c r="AJ59" i="8"/>
  <c r="AJ59" i="27" s="1"/>
  <c r="AJ67" i="8"/>
  <c r="AJ75" i="8"/>
  <c r="AJ75" i="27" s="1"/>
  <c r="AK59" i="8"/>
  <c r="AK67" i="8"/>
  <c r="AK75" i="8"/>
  <c r="AB85" i="8"/>
  <c r="AB85" i="29" s="1"/>
  <c r="AC85" i="8"/>
  <c r="AC85" i="29" s="1"/>
  <c r="AD85" i="8"/>
  <c r="AE85" i="8"/>
  <c r="AE85" i="29" s="1"/>
  <c r="AF85" i="8"/>
  <c r="AF85" i="29" s="1"/>
  <c r="AG85" i="8"/>
  <c r="AG85" i="27" s="1"/>
  <c r="AH85" i="8"/>
  <c r="AI85" i="8"/>
  <c r="AJ85" i="8"/>
  <c r="AJ85" i="29" s="1"/>
  <c r="AK85" i="8"/>
  <c r="AK85" i="29"/>
  <c r="AB18" i="8"/>
  <c r="AB26" i="8"/>
  <c r="AB34" i="8"/>
  <c r="AB42" i="8"/>
  <c r="AB50" i="8"/>
  <c r="AC18" i="8"/>
  <c r="AC96" i="8" s="1"/>
  <c r="AC26" i="8"/>
  <c r="AC34" i="8"/>
  <c r="AC42" i="8"/>
  <c r="AC50" i="8"/>
  <c r="AD18" i="8"/>
  <c r="AD26" i="8"/>
  <c r="AD34" i="8"/>
  <c r="AD42" i="8"/>
  <c r="AD34" i="29" s="1"/>
  <c r="AD50" i="8"/>
  <c r="AE18" i="8"/>
  <c r="AE26" i="29" s="1"/>
  <c r="AE26" i="8"/>
  <c r="AE34" i="8"/>
  <c r="AE42" i="8"/>
  <c r="AE50" i="8"/>
  <c r="AF18" i="8"/>
  <c r="AF26" i="8"/>
  <c r="AF18" i="29" s="1"/>
  <c r="AF34" i="8"/>
  <c r="AF42" i="8"/>
  <c r="AF50" i="8"/>
  <c r="AG18" i="8"/>
  <c r="AG18" i="27" s="1"/>
  <c r="AG26" i="8"/>
  <c r="AG26" i="27" s="1"/>
  <c r="AG34" i="8"/>
  <c r="AG42" i="8"/>
  <c r="AG50" i="8"/>
  <c r="AO50" i="8" s="1"/>
  <c r="AH18" i="8"/>
  <c r="AH26" i="8"/>
  <c r="AH42" i="29" s="1"/>
  <c r="AH34" i="8"/>
  <c r="AH34" i="27" s="1"/>
  <c r="AH42" i="8"/>
  <c r="AH50" i="8"/>
  <c r="AI18" i="8"/>
  <c r="AI26" i="8"/>
  <c r="AI34" i="8"/>
  <c r="AI34" i="29" s="1"/>
  <c r="AI42" i="8"/>
  <c r="AI42" i="27" s="1"/>
  <c r="AI50" i="8"/>
  <c r="AI50" i="27" s="1"/>
  <c r="AJ18" i="8"/>
  <c r="AJ26" i="8"/>
  <c r="AJ26" i="27" s="1"/>
  <c r="AJ34" i="8"/>
  <c r="AJ34" i="27" s="1"/>
  <c r="AJ42" i="8"/>
  <c r="AJ50" i="8"/>
  <c r="AJ50" i="27"/>
  <c r="AK18" i="8"/>
  <c r="AK18" i="27" s="1"/>
  <c r="AK26" i="8"/>
  <c r="AK34" i="29" s="1"/>
  <c r="AK34" i="8"/>
  <c r="AK42" i="8"/>
  <c r="AK50" i="8"/>
  <c r="AB60" i="8"/>
  <c r="AB68" i="8"/>
  <c r="AB76" i="8"/>
  <c r="AC60" i="8"/>
  <c r="AC68" i="8"/>
  <c r="AC68" i="29" s="1"/>
  <c r="AC76" i="8"/>
  <c r="AD60" i="8"/>
  <c r="AD68" i="8"/>
  <c r="AD76" i="8"/>
  <c r="AE60" i="8"/>
  <c r="AE68" i="8"/>
  <c r="AE96" i="8" s="1"/>
  <c r="AE156" i="29" s="1"/>
  <c r="AE76" i="8"/>
  <c r="AF60" i="8"/>
  <c r="AF60" i="29" s="1"/>
  <c r="AF68" i="8"/>
  <c r="AF76" i="8"/>
  <c r="AG60" i="8"/>
  <c r="AG60" i="27" s="1"/>
  <c r="AG68" i="8"/>
  <c r="AG76" i="8"/>
  <c r="AH60" i="8"/>
  <c r="AH68" i="8"/>
  <c r="AH68" i="27" s="1"/>
  <c r="AH76" i="8"/>
  <c r="AI60" i="8"/>
  <c r="AI60" i="27" s="1"/>
  <c r="AI68" i="8"/>
  <c r="AR68" i="8" s="1"/>
  <c r="AI76" i="8"/>
  <c r="AJ60" i="8"/>
  <c r="AJ68" i="8"/>
  <c r="AJ76" i="8"/>
  <c r="AJ76" i="27" s="1"/>
  <c r="AK60" i="8"/>
  <c r="AK68" i="8"/>
  <c r="AK60" i="29" s="1"/>
  <c r="AK76" i="8"/>
  <c r="AK76" i="27" s="1"/>
  <c r="AB86" i="8"/>
  <c r="AB86" i="29" s="1"/>
  <c r="AC86" i="8"/>
  <c r="AD86" i="8"/>
  <c r="AE86" i="8"/>
  <c r="AF86" i="8"/>
  <c r="AF86" i="29" s="1"/>
  <c r="AG86" i="8"/>
  <c r="AG86" i="27"/>
  <c r="AH86" i="8"/>
  <c r="AH86" i="29" s="1"/>
  <c r="AI86" i="8"/>
  <c r="AJ86" i="8"/>
  <c r="AJ86" i="29" s="1"/>
  <c r="AK86" i="8"/>
  <c r="AB19" i="8"/>
  <c r="AB27" i="8"/>
  <c r="AB35" i="8"/>
  <c r="AB43" i="8"/>
  <c r="AB51" i="8"/>
  <c r="AC19" i="8"/>
  <c r="AC27" i="8"/>
  <c r="AC35" i="8"/>
  <c r="AC43" i="8"/>
  <c r="AC51" i="8"/>
  <c r="AD19" i="8"/>
  <c r="AD27" i="8"/>
  <c r="AD35" i="8"/>
  <c r="AD43" i="8"/>
  <c r="AD51" i="8"/>
  <c r="AE19" i="8"/>
  <c r="AE27" i="8"/>
  <c r="AE35" i="8"/>
  <c r="AE43" i="8"/>
  <c r="AE51" i="8"/>
  <c r="AF19" i="8"/>
  <c r="AF27" i="8"/>
  <c r="AF51" i="29" s="1"/>
  <c r="AF35" i="8"/>
  <c r="AF43" i="8"/>
  <c r="AF51" i="8"/>
  <c r="AG19" i="8"/>
  <c r="AG27" i="8"/>
  <c r="AG27" i="27" s="1"/>
  <c r="AG35" i="8"/>
  <c r="AG43" i="8"/>
  <c r="AG51" i="8"/>
  <c r="AH19" i="8"/>
  <c r="AH27" i="8"/>
  <c r="AH27" i="27" s="1"/>
  <c r="AH35" i="8"/>
  <c r="AH43" i="8"/>
  <c r="AH51" i="8"/>
  <c r="AI19" i="8"/>
  <c r="AI27" i="8"/>
  <c r="AI35" i="8"/>
  <c r="AI35" i="27" s="1"/>
  <c r="AI43" i="8"/>
  <c r="AI43" i="27" s="1"/>
  <c r="AI51" i="8"/>
  <c r="AJ19" i="8"/>
  <c r="AJ27" i="8"/>
  <c r="AJ35" i="8"/>
  <c r="AJ43" i="8"/>
  <c r="AJ51" i="8"/>
  <c r="AJ51" i="27" s="1"/>
  <c r="AK19" i="8"/>
  <c r="AK27" i="8"/>
  <c r="AK35" i="8"/>
  <c r="AK35" i="27" s="1"/>
  <c r="AK43" i="8"/>
  <c r="AK43" i="27" s="1"/>
  <c r="AK51" i="8"/>
  <c r="AB61" i="8"/>
  <c r="AB69" i="8"/>
  <c r="AB77" i="29" s="1"/>
  <c r="AB77" i="8"/>
  <c r="AC61" i="8"/>
  <c r="AC69" i="8"/>
  <c r="AC77" i="8"/>
  <c r="AD61" i="8"/>
  <c r="AD69" i="8"/>
  <c r="AD77" i="8"/>
  <c r="AE61" i="8"/>
  <c r="AE69" i="8"/>
  <c r="AE77" i="8"/>
  <c r="AF61" i="8"/>
  <c r="AF69" i="8"/>
  <c r="AF69" i="29" s="1"/>
  <c r="AF77" i="8"/>
  <c r="AG61" i="8"/>
  <c r="AG69" i="29" s="1"/>
  <c r="AG69" i="8"/>
  <c r="AG77" i="8"/>
  <c r="AH61" i="8"/>
  <c r="AH69" i="8"/>
  <c r="AH77" i="8"/>
  <c r="AH77" i="27" s="1"/>
  <c r="AI61" i="8"/>
  <c r="AI61" i="27" s="1"/>
  <c r="AI69" i="8"/>
  <c r="AI77" i="8"/>
  <c r="AJ61" i="8"/>
  <c r="AJ61" i="27" s="1"/>
  <c r="AJ69" i="8"/>
  <c r="AJ77" i="8"/>
  <c r="AJ77" i="27" s="1"/>
  <c r="AK61" i="8"/>
  <c r="AK69" i="8"/>
  <c r="AK77" i="8"/>
  <c r="AB87" i="8"/>
  <c r="AC87" i="8"/>
  <c r="AC87" i="29" s="1"/>
  <c r="AD87" i="8"/>
  <c r="AD87" i="29" s="1"/>
  <c r="AE87" i="8"/>
  <c r="AF87" i="8"/>
  <c r="AF87" i="29"/>
  <c r="AG87" i="8"/>
  <c r="AG87" i="27" s="1"/>
  <c r="AH87" i="8"/>
  <c r="AI87" i="8"/>
  <c r="AI87" i="29" s="1"/>
  <c r="AJ87" i="8"/>
  <c r="AJ87" i="27"/>
  <c r="AK87" i="8"/>
  <c r="Y12" i="8"/>
  <c r="Y12" i="27"/>
  <c r="Y20" i="8"/>
  <c r="Y20" i="27"/>
  <c r="Y28" i="8"/>
  <c r="Y28" i="27"/>
  <c r="Y36" i="8"/>
  <c r="Y36" i="27"/>
  <c r="Y44" i="8"/>
  <c r="Y44" i="27"/>
  <c r="Y54" i="8"/>
  <c r="Y54" i="27"/>
  <c r="Y62" i="8"/>
  <c r="Y62" i="27"/>
  <c r="Y70" i="8"/>
  <c r="Y70" i="29" s="1"/>
  <c r="Y70" i="27"/>
  <c r="Y80" i="8"/>
  <c r="Y80" i="29" s="1"/>
  <c r="Y80" i="27"/>
  <c r="Y13" i="8"/>
  <c r="Y13" i="27"/>
  <c r="Y21" i="8"/>
  <c r="Y21" i="27"/>
  <c r="Y29" i="8"/>
  <c r="Y29" i="27"/>
  <c r="Y37" i="8"/>
  <c r="Y37" i="27"/>
  <c r="Y45" i="8"/>
  <c r="Y45" i="27"/>
  <c r="Y55" i="8"/>
  <c r="Y55" i="27"/>
  <c r="Y63" i="8"/>
  <c r="Y63" i="27"/>
  <c r="Y71" i="8"/>
  <c r="Y71" i="27"/>
  <c r="Y81" i="8"/>
  <c r="Y81" i="29" s="1"/>
  <c r="Y81" i="27"/>
  <c r="Y14" i="8"/>
  <c r="Y14" i="27"/>
  <c r="Y22" i="8"/>
  <c r="Y22" i="27"/>
  <c r="Y30" i="8"/>
  <c r="Y30" i="27"/>
  <c r="Y38" i="8"/>
  <c r="Y38" i="27"/>
  <c r="Y46" i="8"/>
  <c r="Y46" i="27"/>
  <c r="Y56" i="8"/>
  <c r="Y56" i="27"/>
  <c r="Y64" i="8"/>
  <c r="Y64" i="27"/>
  <c r="Y72" i="8"/>
  <c r="Y72" i="27"/>
  <c r="Y82" i="8"/>
  <c r="Y82" i="29" s="1"/>
  <c r="Y82" i="27"/>
  <c r="Y15" i="8"/>
  <c r="Y15" i="27"/>
  <c r="Y23" i="8"/>
  <c r="Y23" i="27"/>
  <c r="Y31" i="8"/>
  <c r="Y31" i="27"/>
  <c r="Y39" i="8"/>
  <c r="Y39" i="27"/>
  <c r="Y47" i="8"/>
  <c r="Y47" i="27"/>
  <c r="Y57" i="8"/>
  <c r="Y57" i="27"/>
  <c r="Y65" i="8"/>
  <c r="Y65" i="27"/>
  <c r="Y73" i="8"/>
  <c r="Y73" i="27"/>
  <c r="Y83" i="8"/>
  <c r="Y83" i="29" s="1"/>
  <c r="Y83" i="27"/>
  <c r="Y16" i="8"/>
  <c r="Y16" i="27"/>
  <c r="Y24" i="8"/>
  <c r="Y24" i="27"/>
  <c r="Y32" i="8"/>
  <c r="Y32" i="27"/>
  <c r="Y40" i="8"/>
  <c r="Y40" i="27"/>
  <c r="Y48" i="8"/>
  <c r="Y48" i="27"/>
  <c r="Y58" i="8"/>
  <c r="Y58" i="27"/>
  <c r="Y66" i="8"/>
  <c r="Y66" i="27"/>
  <c r="Y74" i="8"/>
  <c r="Y74" i="29" s="1"/>
  <c r="Y74" i="27"/>
  <c r="Y84" i="8"/>
  <c r="Y84" i="27"/>
  <c r="Y17" i="8"/>
  <c r="Y17" i="27"/>
  <c r="Y25" i="8"/>
  <c r="Y25" i="27"/>
  <c r="Y33" i="8"/>
  <c r="Y33" i="27"/>
  <c r="Y41" i="8"/>
  <c r="Y41" i="27"/>
  <c r="Y49" i="8"/>
  <c r="Y49" i="27"/>
  <c r="Y59" i="8"/>
  <c r="Y59" i="27"/>
  <c r="Y67" i="8"/>
  <c r="Y67" i="27"/>
  <c r="Y75" i="8"/>
  <c r="Y75" i="27"/>
  <c r="Y85" i="8"/>
  <c r="Y85" i="29" s="1"/>
  <c r="Y85" i="27"/>
  <c r="Y18" i="8"/>
  <c r="Y18" i="27"/>
  <c r="Y26" i="8"/>
  <c r="Y26" i="27"/>
  <c r="Y34" i="8"/>
  <c r="Y34" i="27"/>
  <c r="Y42" i="8"/>
  <c r="Y42" i="27"/>
  <c r="Y50" i="8"/>
  <c r="Y50" i="27"/>
  <c r="Y60" i="8"/>
  <c r="Y60" i="27"/>
  <c r="Y68" i="8"/>
  <c r="Y68" i="27"/>
  <c r="Y76" i="8"/>
  <c r="Y76" i="29" s="1"/>
  <c r="Y76" i="27"/>
  <c r="Y86" i="8"/>
  <c r="Y86" i="27"/>
  <c r="Y19" i="8"/>
  <c r="Y19" i="27"/>
  <c r="Y27" i="8"/>
  <c r="Y27" i="27"/>
  <c r="Y35" i="8"/>
  <c r="Y35" i="27"/>
  <c r="Y43" i="8"/>
  <c r="Y43" i="29" s="1"/>
  <c r="Y43" i="27"/>
  <c r="Y51" i="8"/>
  <c r="Y51" i="29" s="1"/>
  <c r="Y51" i="27"/>
  <c r="Y61" i="8"/>
  <c r="Y61" i="27"/>
  <c r="Y69" i="8"/>
  <c r="Y69" i="27"/>
  <c r="Y77" i="8"/>
  <c r="Y77" i="27"/>
  <c r="Y87" i="8"/>
  <c r="Y87" i="29" s="1"/>
  <c r="Y87" i="27"/>
  <c r="Z12" i="8"/>
  <c r="Z12" i="27"/>
  <c r="Z20" i="8"/>
  <c r="Z20" i="27"/>
  <c r="Z28" i="8"/>
  <c r="Z28" i="27"/>
  <c r="Z36" i="8"/>
  <c r="Z36" i="29" s="1"/>
  <c r="Z36" i="27"/>
  <c r="Z44" i="8"/>
  <c r="Z44" i="27"/>
  <c r="Z54" i="8"/>
  <c r="Z54" i="27"/>
  <c r="Z62" i="8"/>
  <c r="Z62" i="27"/>
  <c r="Z70" i="8"/>
  <c r="AN70" i="8" s="1"/>
  <c r="Z70" i="27"/>
  <c r="Z80" i="8"/>
  <c r="Z80" i="29" s="1"/>
  <c r="Z80" i="27"/>
  <c r="Z13" i="8"/>
  <c r="Z13" i="27"/>
  <c r="Z21" i="8"/>
  <c r="Z21" i="27"/>
  <c r="Z29" i="8"/>
  <c r="Z29" i="27"/>
  <c r="Z37" i="8"/>
  <c r="Z37" i="27"/>
  <c r="Z45" i="8"/>
  <c r="Z45" i="27"/>
  <c r="Z55" i="8"/>
  <c r="Z55" i="27"/>
  <c r="Z63" i="8"/>
  <c r="Z63" i="27"/>
  <c r="Z71" i="8"/>
  <c r="Z71" i="27"/>
  <c r="Z81" i="8"/>
  <c r="Z81" i="29" s="1"/>
  <c r="Z81" i="27"/>
  <c r="Z14" i="8"/>
  <c r="AN14" i="8" s="1"/>
  <c r="Z14" i="27"/>
  <c r="Z22" i="8"/>
  <c r="AN22" i="8" s="1"/>
  <c r="Z22" i="27"/>
  <c r="Z30" i="8"/>
  <c r="Z30" i="27"/>
  <c r="Z38" i="8"/>
  <c r="Z38" i="27"/>
  <c r="Z46" i="8"/>
  <c r="Z46" i="27"/>
  <c r="Z56" i="8"/>
  <c r="Z56" i="27"/>
  <c r="Z64" i="8"/>
  <c r="Z64" i="27"/>
  <c r="Z72" i="8"/>
  <c r="Z72" i="27"/>
  <c r="Z82" i="8"/>
  <c r="Z82" i="27"/>
  <c r="Z15" i="8"/>
  <c r="Z15" i="27"/>
  <c r="Z23" i="8"/>
  <c r="Z23" i="29" s="1"/>
  <c r="Z23" i="27"/>
  <c r="Z31" i="8"/>
  <c r="Z31" i="27"/>
  <c r="Z39" i="8"/>
  <c r="Z39" i="27"/>
  <c r="Z47" i="8"/>
  <c r="Z47" i="29" s="1"/>
  <c r="Z47" i="27"/>
  <c r="Z57" i="8"/>
  <c r="Z57" i="27"/>
  <c r="Z65" i="8"/>
  <c r="Z65" i="27"/>
  <c r="Z73" i="8"/>
  <c r="Z73" i="27"/>
  <c r="Z83" i="8"/>
  <c r="Z83" i="27"/>
  <c r="Z16" i="8"/>
  <c r="Z16" i="27"/>
  <c r="Z24" i="8"/>
  <c r="Z24" i="27"/>
  <c r="Z32" i="8"/>
  <c r="Z32" i="27"/>
  <c r="Z40" i="8"/>
  <c r="Z40" i="29" s="1"/>
  <c r="Z40" i="27"/>
  <c r="Z48" i="8"/>
  <c r="Z48" i="27"/>
  <c r="Z58" i="8"/>
  <c r="Z58" i="27"/>
  <c r="Z66" i="8"/>
  <c r="Z66" i="29" s="1"/>
  <c r="Z66" i="27"/>
  <c r="Z74" i="8"/>
  <c r="Z74" i="29" s="1"/>
  <c r="Z74" i="27"/>
  <c r="Z84" i="8"/>
  <c r="Z84" i="27"/>
  <c r="Z17" i="8"/>
  <c r="Z17" i="27"/>
  <c r="Z25" i="8"/>
  <c r="Z25" i="27"/>
  <c r="Z33" i="8"/>
  <c r="Z33" i="27"/>
  <c r="Z41" i="8"/>
  <c r="Z41" i="27"/>
  <c r="Z49" i="8"/>
  <c r="Z49" i="27"/>
  <c r="Z59" i="8"/>
  <c r="Z59" i="27"/>
  <c r="Z67" i="8"/>
  <c r="Z67" i="29" s="1"/>
  <c r="Z67" i="27"/>
  <c r="Z75" i="8"/>
  <c r="Z75" i="27"/>
  <c r="Z85" i="8"/>
  <c r="Z85" i="29" s="1"/>
  <c r="Z85" i="27"/>
  <c r="Z18" i="8"/>
  <c r="Z18" i="27"/>
  <c r="Z26" i="8"/>
  <c r="Z26" i="27"/>
  <c r="Z34" i="8"/>
  <c r="Z34" i="27"/>
  <c r="Z42" i="8"/>
  <c r="Z42" i="27"/>
  <c r="Z50" i="8"/>
  <c r="Z50" i="27"/>
  <c r="Z60" i="8"/>
  <c r="Z76" i="29" s="1"/>
  <c r="Z60" i="27"/>
  <c r="Z68" i="8"/>
  <c r="Z68" i="27"/>
  <c r="Z76" i="8"/>
  <c r="Z76" i="27"/>
  <c r="Z86" i="8"/>
  <c r="Z86" i="27"/>
  <c r="Z19" i="8"/>
  <c r="Z19" i="27"/>
  <c r="Z27" i="8"/>
  <c r="Z27" i="27"/>
  <c r="Z35" i="8"/>
  <c r="Z35" i="27"/>
  <c r="Z43" i="8"/>
  <c r="Z43" i="27"/>
  <c r="Z51" i="8"/>
  <c r="Z51" i="29" s="1"/>
  <c r="Z51" i="27"/>
  <c r="Z61" i="8"/>
  <c r="Z61" i="27"/>
  <c r="Z69" i="8"/>
  <c r="Z69" i="27"/>
  <c r="Z77" i="8"/>
  <c r="Z77" i="29" s="1"/>
  <c r="Z77" i="27"/>
  <c r="Z87" i="8"/>
  <c r="Z87" i="29" s="1"/>
  <c r="Z87" i="27"/>
  <c r="AA12" i="8"/>
  <c r="AA12" i="27"/>
  <c r="AA20" i="8"/>
  <c r="AN20" i="8" s="1"/>
  <c r="AA20" i="27"/>
  <c r="AA28" i="8"/>
  <c r="AA28" i="27"/>
  <c r="AA36" i="8"/>
  <c r="AQ36" i="8" s="1"/>
  <c r="AA36" i="27"/>
  <c r="AA44" i="8"/>
  <c r="AA44" i="27"/>
  <c r="AA54" i="8"/>
  <c r="AA54" i="27"/>
  <c r="AA62" i="8"/>
  <c r="AA62" i="27"/>
  <c r="AA70" i="8"/>
  <c r="AQ70" i="8" s="1"/>
  <c r="AA70" i="27"/>
  <c r="AA80" i="8"/>
  <c r="AA80" i="29" s="1"/>
  <c r="AA80" i="27"/>
  <c r="AA13" i="8"/>
  <c r="AA13" i="27"/>
  <c r="AA21" i="8"/>
  <c r="AA21" i="27"/>
  <c r="AA29" i="8"/>
  <c r="AQ29" i="8" s="1"/>
  <c r="AA29" i="27"/>
  <c r="AA37" i="8"/>
  <c r="AA37" i="27"/>
  <c r="AA45" i="8"/>
  <c r="AA45" i="27"/>
  <c r="AA55" i="8"/>
  <c r="AA55" i="27"/>
  <c r="AA63" i="8"/>
  <c r="AA63" i="27"/>
  <c r="AA71" i="8"/>
  <c r="AA71" i="27"/>
  <c r="AA81" i="8"/>
  <c r="AA81" i="27"/>
  <c r="AA14" i="8"/>
  <c r="AA14" i="27"/>
  <c r="AA22" i="8"/>
  <c r="AA22" i="27"/>
  <c r="AA30" i="8"/>
  <c r="AA30" i="27"/>
  <c r="AA38" i="8"/>
  <c r="AQ38" i="8" s="1"/>
  <c r="AA38" i="27"/>
  <c r="AA46" i="8"/>
  <c r="AA46" i="27"/>
  <c r="AA56" i="8"/>
  <c r="AA56" i="27"/>
  <c r="AA64" i="8"/>
  <c r="AA64" i="27"/>
  <c r="AA72" i="8"/>
  <c r="AA72" i="27"/>
  <c r="AA82" i="8"/>
  <c r="AA82" i="27"/>
  <c r="AA15" i="8"/>
  <c r="AA15" i="27"/>
  <c r="AA23" i="8"/>
  <c r="AQ23" i="8" s="1"/>
  <c r="AA23" i="27"/>
  <c r="AA31" i="8"/>
  <c r="AA31" i="27"/>
  <c r="AA39" i="8"/>
  <c r="AA39" i="27"/>
  <c r="AA47" i="8"/>
  <c r="AA47" i="27"/>
  <c r="AA57" i="8"/>
  <c r="AN57" i="8" s="1"/>
  <c r="AA57" i="27"/>
  <c r="AA65" i="8"/>
  <c r="AA65" i="27"/>
  <c r="AA73" i="8"/>
  <c r="AA73" i="27"/>
  <c r="AA83" i="8"/>
  <c r="AA83" i="29" s="1"/>
  <c r="AA83" i="27"/>
  <c r="AA16" i="8"/>
  <c r="AN16" i="8" s="1"/>
  <c r="AA16" i="27"/>
  <c r="AA24" i="8"/>
  <c r="AA24" i="27"/>
  <c r="AA32" i="8"/>
  <c r="AN32" i="8" s="1"/>
  <c r="AA32" i="27"/>
  <c r="AA40" i="8"/>
  <c r="AA48" i="29" s="1"/>
  <c r="AA40" i="27"/>
  <c r="AA48" i="8"/>
  <c r="AQ48" i="8" s="1"/>
  <c r="AA48" i="27"/>
  <c r="AA58" i="8"/>
  <c r="AA58" i="27"/>
  <c r="AA66" i="8"/>
  <c r="AA66" i="27"/>
  <c r="AA74" i="8"/>
  <c r="AA74" i="29" s="1"/>
  <c r="AA74" i="27"/>
  <c r="AA84" i="8"/>
  <c r="AQ84" i="8" s="1"/>
  <c r="AA84" i="27"/>
  <c r="AA17" i="8"/>
  <c r="AA17" i="27"/>
  <c r="AA25" i="8"/>
  <c r="AA25" i="27"/>
  <c r="AA33" i="8"/>
  <c r="AA33" i="27"/>
  <c r="AA41" i="8"/>
  <c r="AN41" i="8" s="1"/>
  <c r="AA41" i="27"/>
  <c r="AA49" i="8"/>
  <c r="AA49" i="27"/>
  <c r="AA59" i="8"/>
  <c r="AA59" i="27"/>
  <c r="AA67" i="8"/>
  <c r="AA67" i="29" s="1"/>
  <c r="AA67" i="27"/>
  <c r="AA75" i="8"/>
  <c r="AA75" i="27"/>
  <c r="AA85" i="8"/>
  <c r="AA85" i="29" s="1"/>
  <c r="AA85" i="27"/>
  <c r="AA18" i="8"/>
  <c r="AA18" i="27"/>
  <c r="AA26" i="8"/>
  <c r="AA26" i="27"/>
  <c r="AA34" i="8"/>
  <c r="AA34" i="27"/>
  <c r="AA42" i="8"/>
  <c r="AA42" i="27"/>
  <c r="AA50" i="8"/>
  <c r="AN50" i="8" s="1"/>
  <c r="AA50" i="27"/>
  <c r="AA60" i="8"/>
  <c r="AA60" i="27"/>
  <c r="AA68" i="8"/>
  <c r="AN68" i="8" s="1"/>
  <c r="AA68" i="27"/>
  <c r="AA76" i="8"/>
  <c r="AA76" i="27"/>
  <c r="AA86" i="8"/>
  <c r="AA86" i="29" s="1"/>
  <c r="AA86" i="27"/>
  <c r="AA19" i="8"/>
  <c r="AA19" i="27"/>
  <c r="AA27" i="8"/>
  <c r="AA27" i="27"/>
  <c r="AA35" i="8"/>
  <c r="AA35" i="27"/>
  <c r="AA43" i="8"/>
  <c r="AA43" i="29" s="1"/>
  <c r="AA43" i="27"/>
  <c r="AA51" i="8"/>
  <c r="AA51" i="29" s="1"/>
  <c r="AA51" i="27"/>
  <c r="AA61" i="8"/>
  <c r="AA61" i="27"/>
  <c r="AA69" i="8"/>
  <c r="AN69" i="8" s="1"/>
  <c r="AA69" i="27"/>
  <c r="AA77" i="8"/>
  <c r="AA77" i="27"/>
  <c r="AA87" i="8"/>
  <c r="AA87" i="29" s="1"/>
  <c r="AA87" i="27"/>
  <c r="AB12" i="27"/>
  <c r="AB20" i="27"/>
  <c r="AB28" i="27"/>
  <c r="AB36" i="27"/>
  <c r="AB44" i="27"/>
  <c r="AB54" i="27"/>
  <c r="AB62" i="27"/>
  <c r="AB70" i="27"/>
  <c r="AB80" i="27"/>
  <c r="AB13" i="27"/>
  <c r="AB21" i="27"/>
  <c r="AB29" i="27"/>
  <c r="AB37" i="27"/>
  <c r="AB45" i="27"/>
  <c r="AB55" i="27"/>
  <c r="AB63" i="27"/>
  <c r="AB71" i="27"/>
  <c r="AB81" i="27"/>
  <c r="AB14" i="27"/>
  <c r="AB22" i="27"/>
  <c r="AB30" i="27"/>
  <c r="AB38" i="27"/>
  <c r="AB46" i="27"/>
  <c r="AB56" i="27"/>
  <c r="AB64" i="27"/>
  <c r="AB72" i="27"/>
  <c r="AB82" i="27"/>
  <c r="AB15" i="27"/>
  <c r="AB23" i="27"/>
  <c r="AB31" i="27"/>
  <c r="AB39" i="27"/>
  <c r="AB47" i="27"/>
  <c r="AB57" i="27"/>
  <c r="AB65" i="27"/>
  <c r="AB73" i="27"/>
  <c r="AB83" i="27"/>
  <c r="AB16" i="27"/>
  <c r="AB24" i="27"/>
  <c r="AB32" i="27"/>
  <c r="AB40" i="27"/>
  <c r="AB48" i="27"/>
  <c r="AB58" i="27"/>
  <c r="AB66" i="27"/>
  <c r="AB74" i="27"/>
  <c r="AB84" i="27"/>
  <c r="AB17" i="27"/>
  <c r="AB25" i="27"/>
  <c r="AB33" i="27"/>
  <c r="AB41" i="27"/>
  <c r="AB49" i="27"/>
  <c r="AB59" i="27"/>
  <c r="AB67" i="27"/>
  <c r="AB75" i="27"/>
  <c r="AB85" i="27"/>
  <c r="AB18" i="27"/>
  <c r="AB26" i="27"/>
  <c r="AB34" i="27"/>
  <c r="AB42" i="27"/>
  <c r="AB50" i="27"/>
  <c r="AB60" i="27"/>
  <c r="AB68" i="27"/>
  <c r="AB76" i="27"/>
  <c r="AB86" i="27"/>
  <c r="AB19" i="27"/>
  <c r="AB27" i="27"/>
  <c r="AB35" i="27"/>
  <c r="AB43" i="27"/>
  <c r="AB51" i="27"/>
  <c r="AB61" i="27"/>
  <c r="AB69" i="27"/>
  <c r="AB77" i="27"/>
  <c r="AB87" i="27"/>
  <c r="AC12" i="27"/>
  <c r="AC20" i="27"/>
  <c r="AC28" i="27"/>
  <c r="AC36" i="27"/>
  <c r="AC44" i="27"/>
  <c r="AC54" i="27"/>
  <c r="AC62" i="27"/>
  <c r="AC70" i="27"/>
  <c r="AC80" i="27"/>
  <c r="AC13" i="27"/>
  <c r="AC21" i="27"/>
  <c r="AC29" i="27"/>
  <c r="AC37" i="27"/>
  <c r="AC45" i="27"/>
  <c r="AC55" i="27"/>
  <c r="AC63" i="27"/>
  <c r="AC71" i="27"/>
  <c r="AC81" i="27"/>
  <c r="AC14" i="27"/>
  <c r="AC22" i="27"/>
  <c r="AC30" i="27"/>
  <c r="AC38" i="27"/>
  <c r="AC46" i="27"/>
  <c r="AC56" i="27"/>
  <c r="AC64" i="27"/>
  <c r="AC72" i="27"/>
  <c r="AC82" i="27"/>
  <c r="AC15" i="27"/>
  <c r="AC23" i="27"/>
  <c r="AC31" i="27"/>
  <c r="AC39" i="27"/>
  <c r="AC47" i="27"/>
  <c r="AC57" i="27"/>
  <c r="AC65" i="27"/>
  <c r="AC73" i="27"/>
  <c r="AC83" i="27"/>
  <c r="AC16" i="27"/>
  <c r="AC24" i="27"/>
  <c r="AC32" i="27"/>
  <c r="AC40" i="27"/>
  <c r="AC48" i="27"/>
  <c r="AC58" i="27"/>
  <c r="AC66" i="27"/>
  <c r="AC74" i="27"/>
  <c r="AC84" i="27"/>
  <c r="AC17" i="27"/>
  <c r="AC25" i="27"/>
  <c r="AC33" i="27"/>
  <c r="AC41" i="27"/>
  <c r="AC49" i="27"/>
  <c r="AC59" i="27"/>
  <c r="AC67" i="27"/>
  <c r="AC75" i="27"/>
  <c r="AC85" i="27"/>
  <c r="AC18" i="27"/>
  <c r="AC26" i="27"/>
  <c r="AC34" i="27"/>
  <c r="AC42" i="27"/>
  <c r="AC50" i="27"/>
  <c r="AC60" i="27"/>
  <c r="AC68" i="27"/>
  <c r="AC76" i="27"/>
  <c r="AC86" i="27"/>
  <c r="AC19" i="27"/>
  <c r="AC27" i="27"/>
  <c r="AC35" i="27"/>
  <c r="AC43" i="27"/>
  <c r="AC51" i="27"/>
  <c r="AC61" i="27"/>
  <c r="AC69" i="27"/>
  <c r="AC77" i="27"/>
  <c r="AC87" i="27"/>
  <c r="AD12" i="27"/>
  <c r="AD20" i="27"/>
  <c r="AD28" i="27"/>
  <c r="AD36" i="27"/>
  <c r="AD44" i="27"/>
  <c r="AD54" i="27"/>
  <c r="AD62" i="27"/>
  <c r="AD70" i="27"/>
  <c r="AD80" i="27"/>
  <c r="AD13" i="27"/>
  <c r="AD21" i="27"/>
  <c r="AD29" i="27"/>
  <c r="AD37" i="27"/>
  <c r="AD45" i="27"/>
  <c r="AD55" i="27"/>
  <c r="AD63" i="27"/>
  <c r="AD71" i="27"/>
  <c r="AD81" i="27"/>
  <c r="AD14" i="27"/>
  <c r="AD22" i="27"/>
  <c r="AD30" i="27"/>
  <c r="AD38" i="27"/>
  <c r="AD46" i="27"/>
  <c r="AD56" i="27"/>
  <c r="AD64" i="27"/>
  <c r="AD72" i="27"/>
  <c r="AD82" i="27"/>
  <c r="AD15" i="27"/>
  <c r="AD23" i="27"/>
  <c r="AD31" i="27"/>
  <c r="AD39" i="27"/>
  <c r="AD47" i="27"/>
  <c r="AD57" i="27"/>
  <c r="AD65" i="27"/>
  <c r="AD73" i="27"/>
  <c r="AD83" i="27"/>
  <c r="AD16" i="27"/>
  <c r="AD24" i="27"/>
  <c r="AD32" i="27"/>
  <c r="AD40" i="27"/>
  <c r="AD48" i="27"/>
  <c r="AD58" i="27"/>
  <c r="AD66" i="27"/>
  <c r="AD74" i="27"/>
  <c r="AD84" i="27"/>
  <c r="AD17" i="27"/>
  <c r="AD25" i="27"/>
  <c r="AD33" i="27"/>
  <c r="AD41" i="27"/>
  <c r="AD49" i="27"/>
  <c r="AD59" i="27"/>
  <c r="AD67" i="27"/>
  <c r="AD75" i="27"/>
  <c r="AD85" i="27"/>
  <c r="AD18" i="27"/>
  <c r="AD26" i="27"/>
  <c r="AD34" i="27"/>
  <c r="AD42" i="27"/>
  <c r="AD50" i="27"/>
  <c r="AD60" i="27"/>
  <c r="AD68" i="27"/>
  <c r="AD76" i="27"/>
  <c r="AD86" i="27"/>
  <c r="AD19" i="27"/>
  <c r="AD27" i="27"/>
  <c r="AD35" i="27"/>
  <c r="AD43" i="27"/>
  <c r="AD51" i="27"/>
  <c r="AD61" i="27"/>
  <c r="AD69" i="27"/>
  <c r="AD77" i="27"/>
  <c r="AD87" i="27"/>
  <c r="AE12" i="27"/>
  <c r="AE20" i="27"/>
  <c r="AE28" i="27"/>
  <c r="AE36" i="27"/>
  <c r="AE44" i="27"/>
  <c r="AE54" i="27"/>
  <c r="AE62" i="27"/>
  <c r="AE70" i="27"/>
  <c r="AE80" i="27"/>
  <c r="AE13" i="27"/>
  <c r="AE21" i="27"/>
  <c r="AE29" i="27"/>
  <c r="AE37" i="27"/>
  <c r="AE45" i="27"/>
  <c r="AE55" i="27"/>
  <c r="AE63" i="27"/>
  <c r="AE71" i="27"/>
  <c r="AE81" i="27"/>
  <c r="AE14" i="27"/>
  <c r="AE22" i="27"/>
  <c r="AE30" i="27"/>
  <c r="AE38" i="27"/>
  <c r="AE46" i="27"/>
  <c r="AE56" i="27"/>
  <c r="AE64" i="27"/>
  <c r="AE72" i="27"/>
  <c r="AE82" i="27"/>
  <c r="AE15" i="27"/>
  <c r="AE23" i="27"/>
  <c r="AE31" i="27"/>
  <c r="AE39" i="27"/>
  <c r="AE47" i="27"/>
  <c r="AE57" i="27"/>
  <c r="AE65" i="27"/>
  <c r="AE73" i="27"/>
  <c r="AE83" i="27"/>
  <c r="AE16" i="27"/>
  <c r="AE24" i="27"/>
  <c r="AE32" i="27"/>
  <c r="AE40" i="27"/>
  <c r="AE48" i="27"/>
  <c r="AE58" i="27"/>
  <c r="AE66" i="27"/>
  <c r="AE74" i="27"/>
  <c r="AE84" i="27"/>
  <c r="AE17" i="27"/>
  <c r="AE25" i="27"/>
  <c r="AE33" i="27"/>
  <c r="AE41" i="27"/>
  <c r="AE49" i="27"/>
  <c r="AE59" i="27"/>
  <c r="AE67" i="27"/>
  <c r="AE75" i="27"/>
  <c r="AE85" i="27"/>
  <c r="AE18" i="27"/>
  <c r="AE26" i="27"/>
  <c r="AE34" i="27"/>
  <c r="AE42" i="27"/>
  <c r="AE50" i="27"/>
  <c r="AE60" i="27"/>
  <c r="AE68" i="27"/>
  <c r="AE76" i="27"/>
  <c r="AE86" i="27"/>
  <c r="AE19" i="27"/>
  <c r="AE27" i="27"/>
  <c r="AE35" i="27"/>
  <c r="AE43" i="27"/>
  <c r="AE51" i="27"/>
  <c r="AE61" i="27"/>
  <c r="AE69" i="27"/>
  <c r="AE77" i="27"/>
  <c r="AE87" i="27"/>
  <c r="AF12" i="27"/>
  <c r="AF20" i="27"/>
  <c r="AF28" i="27"/>
  <c r="AF36" i="27"/>
  <c r="AF44" i="27"/>
  <c r="AF54" i="27"/>
  <c r="AF62" i="27"/>
  <c r="AF70" i="27"/>
  <c r="AF80" i="27"/>
  <c r="AF13" i="27"/>
  <c r="AF21" i="27"/>
  <c r="AF29" i="27"/>
  <c r="AF37" i="27"/>
  <c r="AF45" i="27"/>
  <c r="AF55" i="27"/>
  <c r="AF63" i="27"/>
  <c r="AF71" i="27"/>
  <c r="AF81" i="27"/>
  <c r="AF14" i="27"/>
  <c r="AF22" i="27"/>
  <c r="AF30" i="27"/>
  <c r="AF38" i="27"/>
  <c r="AF46" i="27"/>
  <c r="AF56" i="27"/>
  <c r="AF64" i="27"/>
  <c r="AF72" i="27"/>
  <c r="AF82" i="27"/>
  <c r="AF15" i="27"/>
  <c r="AF23" i="27"/>
  <c r="AF31" i="27"/>
  <c r="AF39" i="27"/>
  <c r="AF47" i="27"/>
  <c r="AF57" i="27"/>
  <c r="AF65" i="27"/>
  <c r="AF73" i="27"/>
  <c r="AF83" i="27"/>
  <c r="AF16" i="27"/>
  <c r="AF24" i="27"/>
  <c r="AF32" i="27"/>
  <c r="AF40" i="27"/>
  <c r="AF48" i="27"/>
  <c r="AF58" i="27"/>
  <c r="AF66" i="27"/>
  <c r="AF74" i="27"/>
  <c r="AF84" i="27"/>
  <c r="AF17" i="27"/>
  <c r="AF25" i="27"/>
  <c r="AF33" i="27"/>
  <c r="AF41" i="27"/>
  <c r="AF49" i="27"/>
  <c r="AF59" i="27"/>
  <c r="AF67" i="27"/>
  <c r="AF75" i="27"/>
  <c r="AF85" i="27"/>
  <c r="AF18" i="27"/>
  <c r="AF26" i="27"/>
  <c r="AF34" i="27"/>
  <c r="AF42" i="27"/>
  <c r="AF50" i="27"/>
  <c r="AF60" i="27"/>
  <c r="AF68" i="27"/>
  <c r="AF76" i="27"/>
  <c r="AF86" i="27"/>
  <c r="AF19" i="27"/>
  <c r="AF27" i="27"/>
  <c r="AF35" i="27"/>
  <c r="AF43" i="27"/>
  <c r="AF51" i="27"/>
  <c r="AF61" i="27"/>
  <c r="AF69" i="27"/>
  <c r="AF77" i="27"/>
  <c r="AF87" i="27"/>
  <c r="Z92" i="27"/>
  <c r="AA92" i="27"/>
  <c r="AB92" i="27"/>
  <c r="AC92" i="27"/>
  <c r="AD92" i="27"/>
  <c r="AE92" i="27"/>
  <c r="AF92" i="27"/>
  <c r="Y92" i="27"/>
  <c r="AH113" i="30"/>
  <c r="AH81" i="33" s="1"/>
  <c r="T102" i="8"/>
  <c r="U102" i="8"/>
  <c r="V102" i="8"/>
  <c r="W102" i="8"/>
  <c r="X102" i="8"/>
  <c r="R11" i="18"/>
  <c r="AQ7" i="33" s="1"/>
  <c r="F25" i="30"/>
  <c r="F12" i="30"/>
  <c r="F13" i="30"/>
  <c r="F14" i="30"/>
  <c r="F15" i="30"/>
  <c r="F16" i="30"/>
  <c r="F17" i="30"/>
  <c r="F18" i="30"/>
  <c r="F19" i="30"/>
  <c r="F22" i="30"/>
  <c r="F23" i="30"/>
  <c r="F24" i="30"/>
  <c r="F26" i="30"/>
  <c r="F27" i="30"/>
  <c r="F28" i="30"/>
  <c r="F29" i="30"/>
  <c r="AF104" i="30"/>
  <c r="AF72" i="33" s="1"/>
  <c r="AH73" i="30"/>
  <c r="AH41" i="33" s="1"/>
  <c r="AO27" i="30"/>
  <c r="AR19" i="30"/>
  <c r="AR14" i="30"/>
  <c r="AO17" i="30"/>
  <c r="AJ82" i="30"/>
  <c r="AJ50" i="33" s="1"/>
  <c r="AO28" i="30"/>
  <c r="AR34" i="30"/>
  <c r="AR39" i="30"/>
  <c r="AR15" i="30"/>
  <c r="AK64" i="30"/>
  <c r="AK32" i="33" s="1"/>
  <c r="AK90" i="30"/>
  <c r="AK58" i="33" s="1"/>
  <c r="AN12" i="30"/>
  <c r="AQ17" i="30"/>
  <c r="AQ24" i="30"/>
  <c r="AN25" i="30"/>
  <c r="Y106" i="30"/>
  <c r="Y74" i="33" s="1"/>
  <c r="AN33" i="30"/>
  <c r="AQ38" i="30"/>
  <c r="AN19" i="30"/>
  <c r="AQ12" i="30"/>
  <c r="AQ22" i="30"/>
  <c r="AN22" i="30"/>
  <c r="AN24" i="30"/>
  <c r="AQ33" i="30"/>
  <c r="AN34" i="30"/>
  <c r="AN35" i="30"/>
  <c r="AN37" i="30"/>
  <c r="Z118" i="30"/>
  <c r="Z86" i="33" s="1"/>
  <c r="X125" i="30"/>
  <c r="W125" i="30"/>
  <c r="V125" i="30"/>
  <c r="U125" i="30"/>
  <c r="T125" i="30"/>
  <c r="R5" i="28"/>
  <c r="H5" i="28"/>
  <c r="R5" i="27"/>
  <c r="H5" i="27"/>
  <c r="R5" i="33"/>
  <c r="H5" i="33"/>
  <c r="R5" i="30"/>
  <c r="H5" i="30"/>
  <c r="R5" i="8"/>
  <c r="H5" i="8"/>
  <c r="R5" i="29"/>
  <c r="H5" i="29"/>
  <c r="T87" i="27"/>
  <c r="U87" i="27"/>
  <c r="V87" i="27"/>
  <c r="W87" i="27"/>
  <c r="X87" i="27"/>
  <c r="T81" i="27"/>
  <c r="U81" i="27"/>
  <c r="V81" i="27"/>
  <c r="W81" i="27"/>
  <c r="X81" i="27"/>
  <c r="T82" i="27"/>
  <c r="U82" i="27"/>
  <c r="V82" i="27"/>
  <c r="W82" i="27"/>
  <c r="X82" i="27"/>
  <c r="T83" i="27"/>
  <c r="U83" i="27"/>
  <c r="V83" i="27"/>
  <c r="W83" i="27"/>
  <c r="X83" i="27"/>
  <c r="T84" i="27"/>
  <c r="U84" i="27"/>
  <c r="V84" i="27"/>
  <c r="W84" i="27"/>
  <c r="X84" i="27"/>
  <c r="T85" i="27"/>
  <c r="U85" i="27"/>
  <c r="V85" i="27"/>
  <c r="W85" i="27"/>
  <c r="X85" i="27"/>
  <c r="T86" i="27"/>
  <c r="U86" i="27"/>
  <c r="V86" i="27"/>
  <c r="W86" i="27"/>
  <c r="X86" i="27"/>
  <c r="T80" i="27"/>
  <c r="U80" i="27"/>
  <c r="V80" i="27"/>
  <c r="W80" i="27"/>
  <c r="X80" i="27"/>
  <c r="T55" i="27"/>
  <c r="U55" i="27"/>
  <c r="V55" i="27"/>
  <c r="W55" i="27"/>
  <c r="X55" i="27"/>
  <c r="T56" i="27"/>
  <c r="U56" i="27"/>
  <c r="V56" i="27"/>
  <c r="W56" i="27"/>
  <c r="X56" i="27"/>
  <c r="T57" i="27"/>
  <c r="U57" i="27"/>
  <c r="V57" i="27"/>
  <c r="W57" i="27"/>
  <c r="X57" i="27"/>
  <c r="T58" i="27"/>
  <c r="U58" i="27"/>
  <c r="V58" i="27"/>
  <c r="W58" i="27"/>
  <c r="X58" i="27"/>
  <c r="T59" i="27"/>
  <c r="U59" i="27"/>
  <c r="V59" i="27"/>
  <c r="W59" i="27"/>
  <c r="X59" i="27"/>
  <c r="T60" i="27"/>
  <c r="U60" i="27"/>
  <c r="V60" i="27"/>
  <c r="W60" i="27"/>
  <c r="X60" i="27"/>
  <c r="T61" i="27"/>
  <c r="U61" i="27"/>
  <c r="V61" i="27"/>
  <c r="W61" i="27"/>
  <c r="X61" i="27"/>
  <c r="T62" i="27"/>
  <c r="U62" i="27"/>
  <c r="V62" i="27"/>
  <c r="W62" i="27"/>
  <c r="X62" i="27"/>
  <c r="T63" i="27"/>
  <c r="U63" i="27"/>
  <c r="V63" i="27"/>
  <c r="W63" i="27"/>
  <c r="X63" i="27"/>
  <c r="T64" i="27"/>
  <c r="U64" i="27"/>
  <c r="V64" i="27"/>
  <c r="W64" i="27"/>
  <c r="X64" i="27"/>
  <c r="T65" i="27"/>
  <c r="U65" i="27"/>
  <c r="V65" i="27"/>
  <c r="W65" i="27"/>
  <c r="X65" i="27"/>
  <c r="T66" i="27"/>
  <c r="U66" i="27"/>
  <c r="V66" i="27"/>
  <c r="W66" i="27"/>
  <c r="X66" i="27"/>
  <c r="T67" i="27"/>
  <c r="U67" i="27"/>
  <c r="V67" i="27"/>
  <c r="W67" i="27"/>
  <c r="X67" i="27"/>
  <c r="T68" i="27"/>
  <c r="U68" i="27"/>
  <c r="V68" i="27"/>
  <c r="W68" i="27"/>
  <c r="X68" i="27"/>
  <c r="T69" i="27"/>
  <c r="U69" i="27"/>
  <c r="V69" i="27"/>
  <c r="W69" i="27"/>
  <c r="X69" i="27"/>
  <c r="T70" i="27"/>
  <c r="U70" i="27"/>
  <c r="V70" i="27"/>
  <c r="W70" i="27"/>
  <c r="X70" i="27"/>
  <c r="T71" i="27"/>
  <c r="U71" i="27"/>
  <c r="V71" i="27"/>
  <c r="W71" i="27"/>
  <c r="X71" i="27"/>
  <c r="T72" i="27"/>
  <c r="U72" i="27"/>
  <c r="V72" i="27"/>
  <c r="W72" i="27"/>
  <c r="X72" i="27"/>
  <c r="T73" i="27"/>
  <c r="U73" i="27"/>
  <c r="V73" i="27"/>
  <c r="W73" i="27"/>
  <c r="X73" i="27"/>
  <c r="T74" i="27"/>
  <c r="U74" i="27"/>
  <c r="V74" i="27"/>
  <c r="W74" i="27"/>
  <c r="X74" i="27"/>
  <c r="T75" i="27"/>
  <c r="U75" i="27"/>
  <c r="V75" i="27"/>
  <c r="W75" i="27"/>
  <c r="X75" i="27"/>
  <c r="T76" i="27"/>
  <c r="U76" i="27"/>
  <c r="V76" i="27"/>
  <c r="W76" i="27"/>
  <c r="X76" i="27"/>
  <c r="T77" i="27"/>
  <c r="U77" i="27"/>
  <c r="V77" i="27"/>
  <c r="W77" i="27"/>
  <c r="X77" i="27"/>
  <c r="X54" i="27"/>
  <c r="W54" i="27"/>
  <c r="V54" i="27"/>
  <c r="U54" i="27"/>
  <c r="T54" i="27"/>
  <c r="T13" i="27"/>
  <c r="U13" i="27"/>
  <c r="V13" i="27"/>
  <c r="W13" i="27"/>
  <c r="X13" i="27"/>
  <c r="T14" i="27"/>
  <c r="U14" i="27"/>
  <c r="V14" i="27"/>
  <c r="W14" i="27"/>
  <c r="X14" i="27"/>
  <c r="T15" i="27"/>
  <c r="U15" i="27"/>
  <c r="V15" i="27"/>
  <c r="W15" i="27"/>
  <c r="X15" i="27"/>
  <c r="T16" i="27"/>
  <c r="U16" i="27"/>
  <c r="V16" i="27"/>
  <c r="W16" i="27"/>
  <c r="X16" i="27"/>
  <c r="T17" i="27"/>
  <c r="U17" i="27"/>
  <c r="V17" i="27"/>
  <c r="W17" i="27"/>
  <c r="X17" i="27"/>
  <c r="T18" i="27"/>
  <c r="U18" i="27"/>
  <c r="V18" i="27"/>
  <c r="W18" i="27"/>
  <c r="X18" i="27"/>
  <c r="T19" i="27"/>
  <c r="U19" i="27"/>
  <c r="V19" i="27"/>
  <c r="W19" i="27"/>
  <c r="X19" i="27"/>
  <c r="T20" i="27"/>
  <c r="U20" i="27"/>
  <c r="V20" i="27"/>
  <c r="W20" i="27"/>
  <c r="X20" i="27"/>
  <c r="T21" i="27"/>
  <c r="U21" i="27"/>
  <c r="V21" i="27"/>
  <c r="W21" i="27"/>
  <c r="X21" i="27"/>
  <c r="T22" i="27"/>
  <c r="U22" i="27"/>
  <c r="V22" i="27"/>
  <c r="W22" i="27"/>
  <c r="X22" i="27"/>
  <c r="T23" i="27"/>
  <c r="U23" i="27"/>
  <c r="V23" i="27"/>
  <c r="W23" i="27"/>
  <c r="X23" i="27"/>
  <c r="T24" i="27"/>
  <c r="U24" i="27"/>
  <c r="V24" i="27"/>
  <c r="W24" i="27"/>
  <c r="X24" i="27"/>
  <c r="T25" i="27"/>
  <c r="U25" i="27"/>
  <c r="V25" i="27"/>
  <c r="W25" i="27"/>
  <c r="X25" i="27"/>
  <c r="T26" i="27"/>
  <c r="U26" i="27"/>
  <c r="V26" i="27"/>
  <c r="W26" i="27"/>
  <c r="X26" i="27"/>
  <c r="T27" i="27"/>
  <c r="U27" i="27"/>
  <c r="V27" i="27"/>
  <c r="W27" i="27"/>
  <c r="X27" i="27"/>
  <c r="T28" i="27"/>
  <c r="U28" i="27"/>
  <c r="V28" i="27"/>
  <c r="W28" i="27"/>
  <c r="X28" i="27"/>
  <c r="T29" i="27"/>
  <c r="U29" i="27"/>
  <c r="V29" i="27"/>
  <c r="W29" i="27"/>
  <c r="X29" i="27"/>
  <c r="T30" i="27"/>
  <c r="U30" i="27"/>
  <c r="V30" i="27"/>
  <c r="W30" i="27"/>
  <c r="X30" i="27"/>
  <c r="T31" i="27"/>
  <c r="U31" i="27"/>
  <c r="V31" i="27"/>
  <c r="W31" i="27"/>
  <c r="X31" i="27"/>
  <c r="T32" i="27"/>
  <c r="U32" i="27"/>
  <c r="V32" i="27"/>
  <c r="W32" i="27"/>
  <c r="X32" i="27"/>
  <c r="T33" i="27"/>
  <c r="U33" i="27"/>
  <c r="V33" i="27"/>
  <c r="W33" i="27"/>
  <c r="X33" i="27"/>
  <c r="T34" i="27"/>
  <c r="U34" i="27"/>
  <c r="V34" i="27"/>
  <c r="W34" i="27"/>
  <c r="X34" i="27"/>
  <c r="T35" i="27"/>
  <c r="U35" i="27"/>
  <c r="V35" i="27"/>
  <c r="W35" i="27"/>
  <c r="X35" i="27"/>
  <c r="T36" i="27"/>
  <c r="U36" i="27"/>
  <c r="V36" i="27"/>
  <c r="W36" i="27"/>
  <c r="X36" i="27"/>
  <c r="T37" i="27"/>
  <c r="U37" i="27"/>
  <c r="V37" i="27"/>
  <c r="W37" i="27"/>
  <c r="X37" i="27"/>
  <c r="T38" i="27"/>
  <c r="U38" i="27"/>
  <c r="V38" i="27"/>
  <c r="W38" i="27"/>
  <c r="X38" i="27"/>
  <c r="T39" i="27"/>
  <c r="U39" i="27"/>
  <c r="V39" i="27"/>
  <c r="W39" i="27"/>
  <c r="X39" i="27"/>
  <c r="T40" i="27"/>
  <c r="U40" i="27"/>
  <c r="V40" i="27"/>
  <c r="W40" i="27"/>
  <c r="X40" i="27"/>
  <c r="T41" i="27"/>
  <c r="U41" i="27"/>
  <c r="V41" i="27"/>
  <c r="W41" i="27"/>
  <c r="X41" i="27"/>
  <c r="T42" i="27"/>
  <c r="U42" i="27"/>
  <c r="V42" i="27"/>
  <c r="W42" i="27"/>
  <c r="X42" i="27"/>
  <c r="T43" i="27"/>
  <c r="U43" i="27"/>
  <c r="V43" i="27"/>
  <c r="W43" i="27"/>
  <c r="X43" i="27"/>
  <c r="T44" i="27"/>
  <c r="U44" i="27"/>
  <c r="V44" i="27"/>
  <c r="W44" i="27"/>
  <c r="X44" i="27"/>
  <c r="T45" i="27"/>
  <c r="U45" i="27"/>
  <c r="V45" i="27"/>
  <c r="W45" i="27"/>
  <c r="X45" i="27"/>
  <c r="T46" i="27"/>
  <c r="U46" i="27"/>
  <c r="V46" i="27"/>
  <c r="W46" i="27"/>
  <c r="X46" i="27"/>
  <c r="T47" i="27"/>
  <c r="U47" i="27"/>
  <c r="V47" i="27"/>
  <c r="W47" i="27"/>
  <c r="X47" i="27"/>
  <c r="T48" i="27"/>
  <c r="U48" i="27"/>
  <c r="V48" i="27"/>
  <c r="W48" i="27"/>
  <c r="X48" i="27"/>
  <c r="T49" i="27"/>
  <c r="U49" i="27"/>
  <c r="V49" i="27"/>
  <c r="W49" i="27"/>
  <c r="X49" i="27"/>
  <c r="T50" i="27"/>
  <c r="U50" i="27"/>
  <c r="V50" i="27"/>
  <c r="W50" i="27"/>
  <c r="X50" i="27"/>
  <c r="T51" i="27"/>
  <c r="U51" i="27"/>
  <c r="V51" i="27"/>
  <c r="W51" i="27"/>
  <c r="X51" i="27"/>
  <c r="T12" i="27"/>
  <c r="U12" i="27"/>
  <c r="V12" i="27"/>
  <c r="W12" i="27"/>
  <c r="X12" i="27"/>
  <c r="F97" i="33"/>
  <c r="F96" i="33"/>
  <c r="F95" i="33"/>
  <c r="F94" i="33"/>
  <c r="F93" i="33"/>
  <c r="F92" i="33"/>
  <c r="F91" i="33"/>
  <c r="F90" i="33"/>
  <c r="F55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54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12" i="33"/>
  <c r="A2" i="33"/>
  <c r="X126" i="30"/>
  <c r="W126" i="30"/>
  <c r="V126" i="30"/>
  <c r="U126" i="30"/>
  <c r="T126" i="30"/>
  <c r="X124" i="30"/>
  <c r="W124" i="30"/>
  <c r="V124" i="30"/>
  <c r="U124" i="30"/>
  <c r="T124" i="30"/>
  <c r="AM119" i="30"/>
  <c r="AM118" i="30"/>
  <c r="AM117" i="30"/>
  <c r="AM116" i="30"/>
  <c r="AM115" i="30"/>
  <c r="AM114" i="30"/>
  <c r="AM113" i="30"/>
  <c r="AM112" i="30"/>
  <c r="AM109" i="30"/>
  <c r="F109" i="30"/>
  <c r="AM108" i="30"/>
  <c r="F108" i="30"/>
  <c r="AM107" i="30"/>
  <c r="F107" i="30"/>
  <c r="AM106" i="30"/>
  <c r="F106" i="30"/>
  <c r="AM105" i="30"/>
  <c r="F105" i="30"/>
  <c r="AM104" i="30"/>
  <c r="F104" i="30"/>
  <c r="AM103" i="30"/>
  <c r="F103" i="30"/>
  <c r="AM102" i="30"/>
  <c r="F102" i="30"/>
  <c r="AM101" i="30"/>
  <c r="F101" i="30"/>
  <c r="AM100" i="30"/>
  <c r="F100" i="30"/>
  <c r="AM99" i="30"/>
  <c r="F99" i="30"/>
  <c r="AM98" i="30"/>
  <c r="F98" i="30"/>
  <c r="AM97" i="30"/>
  <c r="F97" i="30"/>
  <c r="AM96" i="30"/>
  <c r="F96" i="30"/>
  <c r="AM95" i="30"/>
  <c r="F95" i="30"/>
  <c r="AM94" i="30"/>
  <c r="F94" i="30"/>
  <c r="AM93" i="30"/>
  <c r="F93" i="30"/>
  <c r="AM92" i="30"/>
  <c r="F92" i="30"/>
  <c r="AM91" i="30"/>
  <c r="F91" i="30"/>
  <c r="AM90" i="30"/>
  <c r="F90" i="30"/>
  <c r="AM89" i="30"/>
  <c r="F89" i="30"/>
  <c r="AM88" i="30"/>
  <c r="F88" i="30"/>
  <c r="AM87" i="30"/>
  <c r="F87" i="30"/>
  <c r="AM86" i="30"/>
  <c r="F86" i="30"/>
  <c r="AM83" i="30"/>
  <c r="F83" i="30"/>
  <c r="AM82" i="30"/>
  <c r="F82" i="30"/>
  <c r="AM81" i="30"/>
  <c r="F81" i="30"/>
  <c r="AM80" i="30"/>
  <c r="F80" i="30"/>
  <c r="AM79" i="30"/>
  <c r="F79" i="30"/>
  <c r="AM78" i="30"/>
  <c r="F78" i="30"/>
  <c r="AM77" i="30"/>
  <c r="F77" i="30"/>
  <c r="AM76" i="30"/>
  <c r="F76" i="30"/>
  <c r="AM75" i="30"/>
  <c r="F75" i="30"/>
  <c r="AM74" i="30"/>
  <c r="F74" i="30"/>
  <c r="AM73" i="30"/>
  <c r="F73" i="30"/>
  <c r="AM72" i="30"/>
  <c r="F72" i="30"/>
  <c r="AM71" i="30"/>
  <c r="F71" i="30"/>
  <c r="AM70" i="30"/>
  <c r="F70" i="30"/>
  <c r="AM69" i="30"/>
  <c r="F69" i="30"/>
  <c r="AM68" i="30"/>
  <c r="F68" i="30"/>
  <c r="AM67" i="30"/>
  <c r="F67" i="30"/>
  <c r="AM66" i="30"/>
  <c r="F66" i="30"/>
  <c r="AM65" i="30"/>
  <c r="F65" i="30"/>
  <c r="AM64" i="30"/>
  <c r="F64" i="30"/>
  <c r="AM63" i="30"/>
  <c r="F63" i="30"/>
  <c r="AM62" i="30"/>
  <c r="F62" i="30"/>
  <c r="AM61" i="30"/>
  <c r="F61" i="30"/>
  <c r="AM60" i="30"/>
  <c r="F60" i="30"/>
  <c r="AM59" i="30"/>
  <c r="F59" i="30"/>
  <c r="AM58" i="30"/>
  <c r="F58" i="30"/>
  <c r="AM57" i="30"/>
  <c r="F57" i="30"/>
  <c r="AM56" i="30"/>
  <c r="F56" i="30"/>
  <c r="AM55" i="30"/>
  <c r="F55" i="30"/>
  <c r="AM54" i="30"/>
  <c r="F54" i="30"/>
  <c r="AM53" i="30"/>
  <c r="F53" i="30"/>
  <c r="AM52" i="30"/>
  <c r="F52" i="30"/>
  <c r="AM51" i="30"/>
  <c r="F51" i="30"/>
  <c r="AM50" i="30"/>
  <c r="F50" i="30"/>
  <c r="AM49" i="30"/>
  <c r="F49" i="30"/>
  <c r="AM48" i="30"/>
  <c r="F48" i="30"/>
  <c r="AM47" i="30"/>
  <c r="F47" i="30"/>
  <c r="AM46" i="30"/>
  <c r="F46" i="30"/>
  <c r="AM45" i="30"/>
  <c r="F45" i="30"/>
  <c r="AM44" i="30"/>
  <c r="F44" i="30"/>
  <c r="AM39" i="30"/>
  <c r="AM38" i="30"/>
  <c r="AM37" i="30"/>
  <c r="AM36" i="30"/>
  <c r="AM35" i="30"/>
  <c r="AM34" i="30"/>
  <c r="AM33" i="30"/>
  <c r="AM32" i="30"/>
  <c r="AM29" i="30"/>
  <c r="AM28" i="30"/>
  <c r="AM27" i="30"/>
  <c r="AM26" i="30"/>
  <c r="AM25" i="30"/>
  <c r="AM24" i="30"/>
  <c r="AM23" i="30"/>
  <c r="AM22" i="30"/>
  <c r="AM19" i="30"/>
  <c r="AM18" i="30"/>
  <c r="AM17" i="30"/>
  <c r="AM16" i="30"/>
  <c r="AM15" i="30"/>
  <c r="AM14" i="30"/>
  <c r="AM13" i="30"/>
  <c r="AM12" i="30"/>
  <c r="A2" i="30"/>
  <c r="AM167" i="29"/>
  <c r="AM166" i="29"/>
  <c r="AM165" i="29"/>
  <c r="AM164" i="29"/>
  <c r="AM163" i="29"/>
  <c r="AM162" i="29"/>
  <c r="AM161" i="29"/>
  <c r="AM160" i="29"/>
  <c r="AM157" i="29"/>
  <c r="F157" i="29"/>
  <c r="AM156" i="29"/>
  <c r="F156" i="29"/>
  <c r="AM155" i="29"/>
  <c r="F155" i="29"/>
  <c r="AM154" i="29"/>
  <c r="F154" i="29"/>
  <c r="AM153" i="29"/>
  <c r="F153" i="29"/>
  <c r="AM152" i="29"/>
  <c r="F152" i="29"/>
  <c r="AM151" i="29"/>
  <c r="F151" i="29"/>
  <c r="AM150" i="29"/>
  <c r="F150" i="29"/>
  <c r="AM149" i="29"/>
  <c r="F149" i="29"/>
  <c r="AM148" i="29"/>
  <c r="F148" i="29"/>
  <c r="AM147" i="29"/>
  <c r="F147" i="29"/>
  <c r="AM146" i="29"/>
  <c r="F146" i="29"/>
  <c r="AM145" i="29"/>
  <c r="F145" i="29"/>
  <c r="AM144" i="29"/>
  <c r="F144" i="29"/>
  <c r="AM143" i="29"/>
  <c r="F143" i="29"/>
  <c r="AM142" i="29"/>
  <c r="F142" i="29"/>
  <c r="AM141" i="29"/>
  <c r="F141" i="29"/>
  <c r="AM140" i="29"/>
  <c r="F140" i="29"/>
  <c r="AM139" i="29"/>
  <c r="F139" i="29"/>
  <c r="AM138" i="29"/>
  <c r="F138" i="29"/>
  <c r="AM137" i="29"/>
  <c r="F137" i="29"/>
  <c r="AM136" i="29"/>
  <c r="F136" i="29"/>
  <c r="AM135" i="29"/>
  <c r="F135" i="29"/>
  <c r="AM134" i="29"/>
  <c r="F134" i="29"/>
  <c r="AM131" i="29"/>
  <c r="F131" i="29"/>
  <c r="AM130" i="29"/>
  <c r="F130" i="29"/>
  <c r="AM129" i="29"/>
  <c r="F129" i="29"/>
  <c r="AM128" i="29"/>
  <c r="F128" i="29"/>
  <c r="AM127" i="29"/>
  <c r="F127" i="29"/>
  <c r="AM126" i="29"/>
  <c r="F126" i="29"/>
  <c r="AM125" i="29"/>
  <c r="F125" i="29"/>
  <c r="AM124" i="29"/>
  <c r="F124" i="29"/>
  <c r="AM123" i="29"/>
  <c r="F123" i="29"/>
  <c r="AM122" i="29"/>
  <c r="F122" i="29"/>
  <c r="AM121" i="29"/>
  <c r="F121" i="29"/>
  <c r="AM120" i="29"/>
  <c r="F120" i="29"/>
  <c r="AM119" i="29"/>
  <c r="F119" i="29"/>
  <c r="AM118" i="29"/>
  <c r="F118" i="29"/>
  <c r="AM117" i="29"/>
  <c r="F117" i="29"/>
  <c r="AM116" i="29"/>
  <c r="F116" i="29"/>
  <c r="AM115" i="29"/>
  <c r="F115" i="29"/>
  <c r="AM114" i="29"/>
  <c r="F114" i="29"/>
  <c r="AM113" i="29"/>
  <c r="F113" i="29"/>
  <c r="AM112" i="29"/>
  <c r="F112" i="29"/>
  <c r="AM111" i="29"/>
  <c r="F111" i="29"/>
  <c r="AM110" i="29"/>
  <c r="F110" i="29"/>
  <c r="AM109" i="29"/>
  <c r="F109" i="29"/>
  <c r="AM108" i="29"/>
  <c r="F108" i="29"/>
  <c r="AM107" i="29"/>
  <c r="F107" i="29"/>
  <c r="AM106" i="29"/>
  <c r="F106" i="29"/>
  <c r="AM105" i="29"/>
  <c r="F105" i="29"/>
  <c r="AM104" i="29"/>
  <c r="F104" i="29"/>
  <c r="AM103" i="29"/>
  <c r="F103" i="29"/>
  <c r="AM102" i="29"/>
  <c r="F102" i="29"/>
  <c r="AM101" i="29"/>
  <c r="F101" i="29"/>
  <c r="AM100" i="29"/>
  <c r="F100" i="29"/>
  <c r="AM99" i="29"/>
  <c r="F99" i="29"/>
  <c r="AM98" i="29"/>
  <c r="F98" i="29"/>
  <c r="AM97" i="29"/>
  <c r="F97" i="29"/>
  <c r="AM96" i="29"/>
  <c r="F96" i="29"/>
  <c r="AM95" i="29"/>
  <c r="F95" i="29"/>
  <c r="AM94" i="29"/>
  <c r="F94" i="29"/>
  <c r="AM93" i="29"/>
  <c r="F93" i="29"/>
  <c r="AM92" i="29"/>
  <c r="F92" i="29"/>
  <c r="X173" i="29"/>
  <c r="W173" i="29"/>
  <c r="V173" i="29"/>
  <c r="U173" i="29"/>
  <c r="T173" i="29"/>
  <c r="X172" i="29"/>
  <c r="W172" i="29"/>
  <c r="V172" i="29"/>
  <c r="U172" i="29"/>
  <c r="T172" i="29"/>
  <c r="AM87" i="29"/>
  <c r="AM86" i="29"/>
  <c r="AM85" i="29"/>
  <c r="AM84" i="29"/>
  <c r="AM83" i="29"/>
  <c r="AM82" i="29"/>
  <c r="AM81" i="29"/>
  <c r="AM80" i="29"/>
  <c r="AM77" i="29"/>
  <c r="F77" i="29"/>
  <c r="AM76" i="29"/>
  <c r="F76" i="29"/>
  <c r="AM75" i="29"/>
  <c r="F75" i="29"/>
  <c r="AM74" i="29"/>
  <c r="F74" i="29"/>
  <c r="AM73" i="29"/>
  <c r="F73" i="29"/>
  <c r="AM72" i="29"/>
  <c r="F72" i="29"/>
  <c r="AM71" i="29"/>
  <c r="F71" i="29"/>
  <c r="AM70" i="29"/>
  <c r="F70" i="29"/>
  <c r="AM69" i="29"/>
  <c r="F69" i="29"/>
  <c r="AM68" i="29"/>
  <c r="F68" i="29"/>
  <c r="AM67" i="29"/>
  <c r="F67" i="29"/>
  <c r="AM66" i="29"/>
  <c r="F66" i="29"/>
  <c r="AM65" i="29"/>
  <c r="F65" i="29"/>
  <c r="AM64" i="29"/>
  <c r="F64" i="29"/>
  <c r="AM63" i="29"/>
  <c r="F63" i="29"/>
  <c r="AM62" i="29"/>
  <c r="F62" i="29"/>
  <c r="AM61" i="29"/>
  <c r="F61" i="29"/>
  <c r="AM60" i="29"/>
  <c r="F60" i="29"/>
  <c r="AM59" i="29"/>
  <c r="F59" i="29"/>
  <c r="AM58" i="29"/>
  <c r="F58" i="29"/>
  <c r="AM57" i="29"/>
  <c r="F57" i="29"/>
  <c r="AM56" i="29"/>
  <c r="F56" i="29"/>
  <c r="AM55" i="29"/>
  <c r="F55" i="29"/>
  <c r="AM54" i="29"/>
  <c r="F54" i="29"/>
  <c r="AM51" i="29"/>
  <c r="F51" i="29"/>
  <c r="AM50" i="29"/>
  <c r="F50" i="29"/>
  <c r="AM49" i="29"/>
  <c r="F49" i="29"/>
  <c r="AM48" i="29"/>
  <c r="F48" i="29"/>
  <c r="AM47" i="29"/>
  <c r="F47" i="29"/>
  <c r="AM46" i="29"/>
  <c r="F46" i="29"/>
  <c r="AM45" i="29"/>
  <c r="F45" i="29"/>
  <c r="AM44" i="29"/>
  <c r="F44" i="29"/>
  <c r="AM43" i="29"/>
  <c r="F43" i="29"/>
  <c r="AM42" i="29"/>
  <c r="F42" i="29"/>
  <c r="AM41" i="29"/>
  <c r="F41" i="29"/>
  <c r="AM40" i="29"/>
  <c r="F40" i="29"/>
  <c r="AM39" i="29"/>
  <c r="F39" i="29"/>
  <c r="AM38" i="29"/>
  <c r="F38" i="29"/>
  <c r="AM37" i="29"/>
  <c r="F37" i="29"/>
  <c r="AM36" i="29"/>
  <c r="F36" i="29"/>
  <c r="AM35" i="29"/>
  <c r="F35" i="29"/>
  <c r="AM34" i="29"/>
  <c r="F34" i="29"/>
  <c r="AM33" i="29"/>
  <c r="F33" i="29"/>
  <c r="AM32" i="29"/>
  <c r="F32" i="29"/>
  <c r="AM31" i="29"/>
  <c r="F31" i="29"/>
  <c r="AM30" i="29"/>
  <c r="F30" i="29"/>
  <c r="AM29" i="29"/>
  <c r="F29" i="29"/>
  <c r="AM28" i="29"/>
  <c r="F28" i="29"/>
  <c r="AM27" i="29"/>
  <c r="F27" i="29"/>
  <c r="AM26" i="29"/>
  <c r="F26" i="29"/>
  <c r="AM25" i="29"/>
  <c r="F25" i="29"/>
  <c r="AM24" i="29"/>
  <c r="F24" i="29"/>
  <c r="AM23" i="29"/>
  <c r="F23" i="29"/>
  <c r="AM22" i="29"/>
  <c r="F22" i="29"/>
  <c r="AM21" i="29"/>
  <c r="F21" i="29"/>
  <c r="AM20" i="29"/>
  <c r="F20" i="29"/>
  <c r="AM19" i="29"/>
  <c r="F19" i="29"/>
  <c r="AM18" i="29"/>
  <c r="F18" i="29"/>
  <c r="AM17" i="29"/>
  <c r="F17" i="29"/>
  <c r="AM16" i="29"/>
  <c r="F16" i="29"/>
  <c r="AM15" i="29"/>
  <c r="F15" i="29"/>
  <c r="AM14" i="29"/>
  <c r="F14" i="29"/>
  <c r="AM13" i="29"/>
  <c r="F13" i="29"/>
  <c r="AM12" i="29"/>
  <c r="F12" i="29"/>
  <c r="A2" i="29"/>
  <c r="AR25" i="30"/>
  <c r="AR23" i="30"/>
  <c r="AQ14" i="30"/>
  <c r="AQ16" i="30"/>
  <c r="AQ18" i="30"/>
  <c r="AR22" i="30"/>
  <c r="AR24" i="30"/>
  <c r="AR33" i="30"/>
  <c r="AO19" i="30"/>
  <c r="AO25" i="30"/>
  <c r="AN18" i="30"/>
  <c r="AO22" i="30"/>
  <c r="AO24" i="30"/>
  <c r="AO33" i="30"/>
  <c r="AO38" i="30"/>
  <c r="AR13" i="30"/>
  <c r="AO23" i="30"/>
  <c r="AQ13" i="30"/>
  <c r="AQ23" i="30"/>
  <c r="AO13" i="30"/>
  <c r="AN13" i="30"/>
  <c r="AM87" i="8"/>
  <c r="AM86" i="8"/>
  <c r="AM85" i="8"/>
  <c r="AM84" i="8"/>
  <c r="AM83" i="8"/>
  <c r="AM82" i="8"/>
  <c r="AM81" i="8"/>
  <c r="AM80" i="8"/>
  <c r="AM20" i="8"/>
  <c r="AM21" i="8"/>
  <c r="AM22" i="8"/>
  <c r="AM23" i="8"/>
  <c r="AM24" i="8"/>
  <c r="AM25" i="8"/>
  <c r="AM26" i="8"/>
  <c r="AM27" i="8"/>
  <c r="AM28" i="8"/>
  <c r="AM29" i="8"/>
  <c r="AM30" i="8"/>
  <c r="AM31" i="8"/>
  <c r="AM32" i="8"/>
  <c r="AM33" i="8"/>
  <c r="AM34" i="8"/>
  <c r="AM35" i="8"/>
  <c r="AM36" i="8"/>
  <c r="AM37" i="8"/>
  <c r="AM38" i="8"/>
  <c r="AM39" i="8"/>
  <c r="AM40" i="8"/>
  <c r="AM41" i="8"/>
  <c r="AM42" i="8"/>
  <c r="AM43" i="8"/>
  <c r="AM44" i="8"/>
  <c r="AM45" i="8"/>
  <c r="AM46" i="8"/>
  <c r="AM47" i="8"/>
  <c r="AM48" i="8"/>
  <c r="AM49" i="8"/>
  <c r="AM50" i="8"/>
  <c r="AM51" i="8"/>
  <c r="AM54" i="8"/>
  <c r="AM55" i="8"/>
  <c r="AR55" i="8"/>
  <c r="AM56" i="8"/>
  <c r="AM57" i="8"/>
  <c r="AM58" i="8"/>
  <c r="AM59" i="8"/>
  <c r="AM60" i="8"/>
  <c r="AM61" i="8"/>
  <c r="AM62" i="8"/>
  <c r="AM63" i="8"/>
  <c r="AM64" i="8"/>
  <c r="AO64" i="8"/>
  <c r="AM65" i="8"/>
  <c r="AM66" i="8"/>
  <c r="AM67" i="8"/>
  <c r="AM68" i="8"/>
  <c r="AM69" i="8"/>
  <c r="AM70" i="8"/>
  <c r="AM71" i="8"/>
  <c r="AM72" i="8"/>
  <c r="AM73" i="8"/>
  <c r="AM74" i="8"/>
  <c r="AM75" i="8"/>
  <c r="AM76" i="8"/>
  <c r="AM77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A2" i="28"/>
  <c r="A2" i="27"/>
  <c r="F91" i="8"/>
  <c r="F92" i="8"/>
  <c r="F93" i="8"/>
  <c r="F94" i="8"/>
  <c r="F95" i="8"/>
  <c r="F96" i="8"/>
  <c r="F97" i="8"/>
  <c r="F90" i="8"/>
  <c r="AM97" i="8"/>
  <c r="AM96" i="8"/>
  <c r="AM95" i="8"/>
  <c r="AM94" i="8"/>
  <c r="AM93" i="8"/>
  <c r="AM92" i="8"/>
  <c r="AM91" i="8"/>
  <c r="AM90" i="8"/>
  <c r="F19" i="8"/>
  <c r="F18" i="8"/>
  <c r="F17" i="8"/>
  <c r="F16" i="8"/>
  <c r="F15" i="8"/>
  <c r="F14" i="8"/>
  <c r="F13" i="8"/>
  <c r="F12" i="8"/>
  <c r="AM19" i="8"/>
  <c r="AM18" i="8"/>
  <c r="AM17" i="8"/>
  <c r="AM16" i="8"/>
  <c r="AM15" i="8"/>
  <c r="AM14" i="8"/>
  <c r="AM13" i="8"/>
  <c r="AM12" i="8"/>
  <c r="AO12" i="8"/>
  <c r="H5" i="18"/>
  <c r="A2" i="18"/>
  <c r="R5" i="18"/>
  <c r="F14" i="1"/>
  <c r="F13" i="1"/>
  <c r="A2" i="8"/>
  <c r="A2" i="13"/>
  <c r="F9" i="1"/>
  <c r="A2" i="1"/>
  <c r="AN32" i="30"/>
  <c r="AN27" i="30"/>
  <c r="AQ36" i="30"/>
  <c r="AQ27" i="30"/>
  <c r="AN23" i="30"/>
  <c r="AN29" i="30"/>
  <c r="AO60" i="8"/>
  <c r="AR42" i="8"/>
  <c r="AR72" i="8"/>
  <c r="AJ93" i="8"/>
  <c r="AJ95" i="29" s="1"/>
  <c r="AR27" i="8"/>
  <c r="AR86" i="8"/>
  <c r="AD49" i="29"/>
  <c r="AD81" i="30" s="1"/>
  <c r="AD49" i="33" s="1"/>
  <c r="AO58" i="8"/>
  <c r="AO24" i="8"/>
  <c r="AH74" i="29"/>
  <c r="AH106" i="30" s="1"/>
  <c r="AO57" i="8"/>
  <c r="AB47" i="29"/>
  <c r="AB79" i="30" s="1"/>
  <c r="AB47" i="33" s="1"/>
  <c r="AO73" i="8"/>
  <c r="AR39" i="8"/>
  <c r="AB39" i="29"/>
  <c r="AB71" i="30" s="1"/>
  <c r="AB39" i="33" s="1"/>
  <c r="AO39" i="8"/>
  <c r="AC72" i="29"/>
  <c r="AC104" i="30" s="1"/>
  <c r="AH56" i="29"/>
  <c r="AH88" i="30" s="1"/>
  <c r="AH56" i="33" s="1"/>
  <c r="AB70" i="29"/>
  <c r="AB102" i="30" s="1"/>
  <c r="AB70" i="33" s="1"/>
  <c r="AB20" i="29"/>
  <c r="AB52" i="30" s="1"/>
  <c r="AB20" i="33" s="1"/>
  <c r="AC32" i="29"/>
  <c r="AC64" i="30" s="1"/>
  <c r="AC32" i="33" s="1"/>
  <c r="AO40" i="8"/>
  <c r="AG47" i="29"/>
  <c r="AF93" i="8"/>
  <c r="AF127" i="29" s="1"/>
  <c r="AD39" i="29"/>
  <c r="AD71" i="30" s="1"/>
  <c r="AO72" i="8"/>
  <c r="AB72" i="29"/>
  <c r="AB104" i="30" s="1"/>
  <c r="AB72" i="33" s="1"/>
  <c r="AG64" i="29"/>
  <c r="AG96" i="30" s="1"/>
  <c r="AC92" i="8"/>
  <c r="AC136" i="29" s="1"/>
  <c r="Y92" i="8"/>
  <c r="AF20" i="29"/>
  <c r="AF52" i="30" s="1"/>
  <c r="AF20" i="33" s="1"/>
  <c r="AC44" i="29"/>
  <c r="AC76" i="30" s="1"/>
  <c r="AC44" i="33" s="1"/>
  <c r="AD77" i="29"/>
  <c r="AD109" i="30" s="1"/>
  <c r="AD77" i="33" s="1"/>
  <c r="AR26" i="8"/>
  <c r="AD42" i="29"/>
  <c r="AD74" i="30" s="1"/>
  <c r="AD42" i="33" s="1"/>
  <c r="AC50" i="29"/>
  <c r="AC82" i="30" s="1"/>
  <c r="AC50" i="33" s="1"/>
  <c r="AR34" i="8"/>
  <c r="AG76" i="29"/>
  <c r="AO49" i="8"/>
  <c r="AR74" i="8"/>
  <c r="AO74" i="8"/>
  <c r="AR48" i="8"/>
  <c r="AD24" i="29"/>
  <c r="AD56" i="30" s="1"/>
  <c r="AD24" i="33" s="1"/>
  <c r="AO48" i="8"/>
  <c r="AR24" i="8"/>
  <c r="AC73" i="29"/>
  <c r="AC105" i="30"/>
  <c r="AC73" i="33" s="1"/>
  <c r="AD31" i="29"/>
  <c r="AD63" i="30" s="1"/>
  <c r="AD31" i="33" s="1"/>
  <c r="AG73" i="29"/>
  <c r="AG105" i="30" s="1"/>
  <c r="AR73" i="8"/>
  <c r="AH72" i="29"/>
  <c r="AH104" i="30" s="1"/>
  <c r="AH72" i="33" s="1"/>
  <c r="AF91" i="8"/>
  <c r="AC29" i="29"/>
  <c r="AC61" i="30" s="1"/>
  <c r="AC29" i="33" s="1"/>
  <c r="AD36" i="29"/>
  <c r="AD68" i="30" s="1"/>
  <c r="AD36" i="33" s="1"/>
  <c r="AO44" i="8"/>
  <c r="AD43" i="29"/>
  <c r="AD75" i="30" s="1"/>
  <c r="AD43" i="33" s="1"/>
  <c r="AR19" i="8"/>
  <c r="AB51" i="29"/>
  <c r="AB83" i="30" s="1"/>
  <c r="AB51" i="33" s="1"/>
  <c r="AO33" i="8"/>
  <c r="AR49" i="8"/>
  <c r="AO25" i="8"/>
  <c r="AE49" i="29"/>
  <c r="AE81" i="30"/>
  <c r="AE49" i="33" s="1"/>
  <c r="AO59" i="8"/>
  <c r="AO17" i="8"/>
  <c r="AR41" i="8"/>
  <c r="AO16" i="8"/>
  <c r="AD40" i="29"/>
  <c r="AD72" i="30" s="1"/>
  <c r="AD40" i="33" s="1"/>
  <c r="AB48" i="29"/>
  <c r="AB80" i="30" s="1"/>
  <c r="AB48" i="33" s="1"/>
  <c r="AF48" i="29"/>
  <c r="AF80" i="30" s="1"/>
  <c r="AF48" i="33" s="1"/>
  <c r="AR58" i="8"/>
  <c r="AD47" i="29"/>
  <c r="AD79" i="30" s="1"/>
  <c r="AR15" i="8"/>
  <c r="AE23" i="29"/>
  <c r="AE55" i="30" s="1"/>
  <c r="AE23" i="33" s="1"/>
  <c r="AC39" i="29"/>
  <c r="AC71" i="30" s="1"/>
  <c r="AC39" i="33" s="1"/>
  <c r="AE93" i="8"/>
  <c r="AC23" i="29"/>
  <c r="AC55" i="30" s="1"/>
  <c r="AI72" i="29"/>
  <c r="AI104" i="30" s="1"/>
  <c r="AI72" i="33" s="1"/>
  <c r="AE38" i="29"/>
  <c r="AE70" i="30" s="1"/>
  <c r="AE38" i="33" s="1"/>
  <c r="AD92" i="8"/>
  <c r="AB22" i="29"/>
  <c r="AB54" i="30" s="1"/>
  <c r="AB22" i="33" s="1"/>
  <c r="AO22" i="8"/>
  <c r="AC37" i="29"/>
  <c r="AC69" i="30" s="1"/>
  <c r="AC37" i="33" s="1"/>
  <c r="AH71" i="29"/>
  <c r="AH103" i="30"/>
  <c r="AH71" i="33" s="1"/>
  <c r="AH63" i="29"/>
  <c r="AH95" i="30" s="1"/>
  <c r="AH63" i="33" s="1"/>
  <c r="AC45" i="29"/>
  <c r="AC77" i="30" s="1"/>
  <c r="AC45" i="33" s="1"/>
  <c r="AF90" i="8"/>
  <c r="AF100" i="29" s="1"/>
  <c r="AO54" i="8"/>
  <c r="AR62" i="8"/>
  <c r="AD51" i="29"/>
  <c r="AD83" i="30" s="1"/>
  <c r="AD51" i="33" s="1"/>
  <c r="AO43" i="8"/>
  <c r="AO35" i="8"/>
  <c r="AF101" i="30"/>
  <c r="AF69" i="33" s="1"/>
  <c r="AE76" i="29"/>
  <c r="AE108" i="30" s="1"/>
  <c r="AE76" i="33" s="1"/>
  <c r="AC26" i="29"/>
  <c r="AC58" i="30" s="1"/>
  <c r="AC26" i="33" s="1"/>
  <c r="AH50" i="29"/>
  <c r="AG50" i="29"/>
  <c r="AG95" i="8"/>
  <c r="AG121" i="29" s="1"/>
  <c r="AF49" i="29"/>
  <c r="AF81" i="30" s="1"/>
  <c r="AF49" i="33" s="1"/>
  <c r="AG33" i="29"/>
  <c r="AG65" i="30" s="1"/>
  <c r="AO75" i="8"/>
  <c r="AR67" i="8"/>
  <c r="AG94" i="8"/>
  <c r="AG138" i="29" s="1"/>
  <c r="AR16" i="8"/>
  <c r="AI16" i="29"/>
  <c r="AE32" i="29"/>
  <c r="AE64" i="30" s="1"/>
  <c r="AE32" i="33" s="1"/>
  <c r="AC48" i="29"/>
  <c r="AC80" i="30" s="1"/>
  <c r="AC48" i="33" s="1"/>
  <c r="AB24" i="29"/>
  <c r="AB56" i="30" s="1"/>
  <c r="AB24" i="33" s="1"/>
  <c r="AK74" i="29"/>
  <c r="AF74" i="29"/>
  <c r="AF106" i="30" s="1"/>
  <c r="AF74" i="33" s="1"/>
  <c r="AD74" i="29"/>
  <c r="AD106" i="30" s="1"/>
  <c r="AD74" i="33" s="1"/>
  <c r="AI32" i="29"/>
  <c r="AO47" i="8"/>
  <c r="AH93" i="8"/>
  <c r="AH119" i="29" s="1"/>
  <c r="AK93" i="8"/>
  <c r="AR31" i="8"/>
  <c r="AE31" i="29"/>
  <c r="AE63" i="30" s="1"/>
  <c r="AE31" i="33" s="1"/>
  <c r="AO31" i="8"/>
  <c r="AB92" i="8"/>
  <c r="AB152" i="29" s="1"/>
  <c r="AR56" i="8"/>
  <c r="AO56" i="8"/>
  <c r="AR22" i="8"/>
  <c r="AR64" i="8"/>
  <c r="AE92" i="8"/>
  <c r="AE126" i="29" s="1"/>
  <c r="AQ22" i="8"/>
  <c r="AD22" i="29"/>
  <c r="AD54" i="30" s="1"/>
  <c r="AD22" i="33" s="1"/>
  <c r="AB38" i="29"/>
  <c r="AB70" i="30" s="1"/>
  <c r="AB38" i="33" s="1"/>
  <c r="AR21" i="8"/>
  <c r="AG37" i="29"/>
  <c r="AG69" i="30" s="1"/>
  <c r="AO21" i="8"/>
  <c r="AO62" i="8"/>
  <c r="AR70" i="8"/>
  <c r="AR36" i="8"/>
  <c r="AR80" i="8"/>
  <c r="AO36" i="8"/>
  <c r="AG70" i="29"/>
  <c r="AG102" i="30" s="1"/>
  <c r="AG70" i="33" s="1"/>
  <c r="AO20" i="8"/>
  <c r="AO28" i="8"/>
  <c r="AN54" i="8"/>
  <c r="AI70" i="29"/>
  <c r="AI102" i="30" s="1"/>
  <c r="AI70" i="33" s="1"/>
  <c r="AG61" i="29"/>
  <c r="AF77" i="29"/>
  <c r="AF109" i="30" s="1"/>
  <c r="AF77" i="33" s="1"/>
  <c r="AB69" i="29"/>
  <c r="AH26" i="29"/>
  <c r="AH96" i="8"/>
  <c r="AH156" i="29" s="1"/>
  <c r="AF33" i="29"/>
  <c r="AF65" i="30" s="1"/>
  <c r="AF33" i="33" s="1"/>
  <c r="Y33" i="29"/>
  <c r="AK33" i="29"/>
  <c r="AK65" i="30" s="1"/>
  <c r="AK33" i="33" s="1"/>
  <c r="AE17" i="29"/>
  <c r="AE49" i="30" s="1"/>
  <c r="AE17" i="33" s="1"/>
  <c r="AD66" i="29"/>
  <c r="AD98" i="30" s="1"/>
  <c r="AD66" i="33" s="1"/>
  <c r="AE94" i="8"/>
  <c r="AE120" i="29" s="1"/>
  <c r="AE40" i="29"/>
  <c r="AE72" i="30"/>
  <c r="AE40" i="33" s="1"/>
  <c r="AB32" i="29"/>
  <c r="AB64" i="30" s="1"/>
  <c r="AB32" i="33" s="1"/>
  <c r="AF94" i="8"/>
  <c r="AF128" i="29" s="1"/>
  <c r="AR32" i="8"/>
  <c r="AE74" i="29"/>
  <c r="AE106" i="30" s="1"/>
  <c r="AE74" i="33" s="1"/>
  <c r="AC58" i="29"/>
  <c r="AC90" i="30" s="1"/>
  <c r="AC58" i="33" s="1"/>
  <c r="AC40" i="29"/>
  <c r="AC72" i="30" s="1"/>
  <c r="AC40" i="33" s="1"/>
  <c r="AC24" i="29"/>
  <c r="AC56" i="30" s="1"/>
  <c r="AC24" i="33" s="1"/>
  <c r="AK94" i="8"/>
  <c r="AO32" i="8"/>
  <c r="AC94" i="8"/>
  <c r="AC146" i="29" s="1"/>
  <c r="AB40" i="29"/>
  <c r="AB72" i="30" s="1"/>
  <c r="AB40" i="33" s="1"/>
  <c r="AJ24" i="29"/>
  <c r="AJ56" i="30" s="1"/>
  <c r="AJ24" i="33" s="1"/>
  <c r="AK40" i="29"/>
  <c r="AK72" i="30" s="1"/>
  <c r="AK40" i="33" s="1"/>
  <c r="AC93" i="8"/>
  <c r="AB73" i="29"/>
  <c r="AB105" i="30"/>
  <c r="AB73" i="33" s="1"/>
  <c r="AH47" i="29"/>
  <c r="AH79" i="30" s="1"/>
  <c r="AH47" i="33" s="1"/>
  <c r="AI92" i="8"/>
  <c r="AG56" i="29"/>
  <c r="AD14" i="29"/>
  <c r="AD46" i="30" s="1"/>
  <c r="AD14" i="33" s="1"/>
  <c r="AJ64" i="29"/>
  <c r="AJ96" i="30" s="1"/>
  <c r="AJ64" i="33" s="1"/>
  <c r="AI56" i="29"/>
  <c r="AI88" i="30" s="1"/>
  <c r="AI56" i="33" s="1"/>
  <c r="AO82" i="8"/>
  <c r="Y72" i="29"/>
  <c r="AE72" i="29"/>
  <c r="AE104" i="30" s="1"/>
  <c r="AE72" i="33" s="1"/>
  <c r="AG29" i="29"/>
  <c r="AG61" i="30" s="1"/>
  <c r="AG29" i="33" s="1"/>
  <c r="AK63" i="29"/>
  <c r="AK95" i="30" s="1"/>
  <c r="AK63" i="33" s="1"/>
  <c r="AC55" i="29"/>
  <c r="AC87" i="30" s="1"/>
  <c r="AF21" i="29"/>
  <c r="AF53" i="30" s="1"/>
  <c r="AF21" i="33" s="1"/>
  <c r="AC90" i="8"/>
  <c r="AC116" i="29" s="1"/>
  <c r="AC36" i="29"/>
  <c r="AC68" i="30" s="1"/>
  <c r="AC36" i="33" s="1"/>
  <c r="AI80" i="29"/>
  <c r="AB36" i="29"/>
  <c r="AB68" i="30" s="1"/>
  <c r="AB36" i="33" s="1"/>
  <c r="AC28" i="29"/>
  <c r="AC60" i="30" s="1"/>
  <c r="AC28" i="33" s="1"/>
  <c r="AH90" i="8"/>
  <c r="AH124" i="29" s="1"/>
  <c r="Y36" i="29"/>
  <c r="AE54" i="29"/>
  <c r="AE86" i="30" s="1"/>
  <c r="AC20" i="29"/>
  <c r="AC52" i="30" s="1"/>
  <c r="AC20" i="33" s="1"/>
  <c r="AE20" i="29"/>
  <c r="AE52" i="30" s="1"/>
  <c r="AB28" i="29"/>
  <c r="AB60" i="30" s="1"/>
  <c r="AB28" i="33" s="1"/>
  <c r="AG90" i="8"/>
  <c r="AB62" i="29"/>
  <c r="AB94" i="30" s="1"/>
  <c r="AR54" i="8"/>
  <c r="AR28" i="8"/>
  <c r="AR20" i="8"/>
  <c r="AR44" i="8"/>
  <c r="AF36" i="29"/>
  <c r="AF68" i="30" s="1"/>
  <c r="AF36" i="33" s="1"/>
  <c r="AJ35" i="29"/>
  <c r="AJ67" i="30" s="1"/>
  <c r="AJ35" i="33" s="1"/>
  <c r="AD27" i="29"/>
  <c r="AD59" i="30" s="1"/>
  <c r="AE61" i="29"/>
  <c r="AE93" i="30" s="1"/>
  <c r="AE61" i="33" s="1"/>
  <c r="AF97" i="8"/>
  <c r="AF167" i="29" s="1"/>
  <c r="AC43" i="29"/>
  <c r="AC75" i="30" s="1"/>
  <c r="AC43" i="33" s="1"/>
  <c r="AI43" i="29"/>
  <c r="AI75" i="30" s="1"/>
  <c r="AI97" i="8"/>
  <c r="AI123" i="29" s="1"/>
  <c r="AD69" i="29"/>
  <c r="AD101" i="30" s="1"/>
  <c r="AD69" i="33" s="1"/>
  <c r="AC77" i="29"/>
  <c r="AC109" i="30" s="1"/>
  <c r="AC77" i="33" s="1"/>
  <c r="AK68" i="29"/>
  <c r="AK100" i="30" s="1"/>
  <c r="AK68" i="33" s="1"/>
  <c r="AI18" i="29"/>
  <c r="AI50" i="30" s="1"/>
  <c r="AG68" i="29"/>
  <c r="AG100" i="30"/>
  <c r="AG68" i="33" s="1"/>
  <c r="AF76" i="29"/>
  <c r="AB59" i="29"/>
  <c r="AB91" i="30" s="1"/>
  <c r="AB59" i="33" s="1"/>
  <c r="AI85" i="29"/>
  <c r="AG59" i="29"/>
  <c r="AH49" i="29"/>
  <c r="AH81" i="30" s="1"/>
  <c r="AH49" i="33" s="1"/>
  <c r="AD59" i="29"/>
  <c r="AD91" i="30" s="1"/>
  <c r="AD59" i="33" s="1"/>
  <c r="AF17" i="29"/>
  <c r="AF49" i="30" s="1"/>
  <c r="AF17" i="33" s="1"/>
  <c r="AE95" i="8"/>
  <c r="AE24" i="29"/>
  <c r="AE56" i="30" s="1"/>
  <c r="AE24" i="33" s="1"/>
  <c r="AB16" i="29"/>
  <c r="AB48" i="30"/>
  <c r="AB16" i="33" s="1"/>
  <c r="AC66" i="29"/>
  <c r="AC98" i="30" s="1"/>
  <c r="AC66" i="33" s="1"/>
  <c r="AI84" i="29"/>
  <c r="AI116" i="30" s="1"/>
  <c r="AI84" i="33" s="1"/>
  <c r="AK58" i="29"/>
  <c r="AI24" i="29"/>
  <c r="AE47" i="29"/>
  <c r="AE79" i="30" s="1"/>
  <c r="AE47" i="33" s="1"/>
  <c r="AB23" i="29"/>
  <c r="AB55" i="30" s="1"/>
  <c r="AB23" i="33" s="1"/>
  <c r="AD73" i="29"/>
  <c r="AB65" i="29"/>
  <c r="AB97" i="30" s="1"/>
  <c r="AH31" i="29"/>
  <c r="AH63" i="30" s="1"/>
  <c r="AF39" i="29"/>
  <c r="AF71" i="30" s="1"/>
  <c r="AF39" i="33" s="1"/>
  <c r="AE15" i="29"/>
  <c r="AE47" i="30" s="1"/>
  <c r="AE15" i="33" s="1"/>
  <c r="AO38" i="8"/>
  <c r="Y64" i="29"/>
  <c r="AD46" i="29"/>
  <c r="AD78" i="30" s="1"/>
  <c r="AD46" i="33" s="1"/>
  <c r="Y38" i="29"/>
  <c r="AR82" i="8"/>
  <c r="Y22" i="29"/>
  <c r="AD38" i="29"/>
  <c r="AD70" i="30" s="1"/>
  <c r="AD38" i="33" s="1"/>
  <c r="AG72" i="29"/>
  <c r="AR72" i="29" s="1"/>
  <c r="AE162" i="29"/>
  <c r="AE110" i="29"/>
  <c r="AD30" i="29"/>
  <c r="AD62" i="30" s="1"/>
  <c r="AD30" i="33" s="1"/>
  <c r="AI38" i="29"/>
  <c r="AI70" i="30" s="1"/>
  <c r="AI38" i="33" s="1"/>
  <c r="AC22" i="29"/>
  <c r="AC54" i="30" s="1"/>
  <c r="AC22" i="33" s="1"/>
  <c r="AJ14" i="29"/>
  <c r="AE56" i="29"/>
  <c r="AE88" i="30" s="1"/>
  <c r="AE56" i="33" s="1"/>
  <c r="AN45" i="8"/>
  <c r="AF45" i="29"/>
  <c r="AF77" i="30" s="1"/>
  <c r="AF45" i="33" s="1"/>
  <c r="AF71" i="29"/>
  <c r="AF103" i="30" s="1"/>
  <c r="AF71" i="33" s="1"/>
  <c r="AG45" i="29"/>
  <c r="AG77" i="30" s="1"/>
  <c r="AG45" i="33" s="1"/>
  <c r="AF37" i="29"/>
  <c r="AF69" i="30" s="1"/>
  <c r="AF37" i="33" s="1"/>
  <c r="AF29" i="29"/>
  <c r="AF61" i="30" s="1"/>
  <c r="AF29" i="33" s="1"/>
  <c r="AG21" i="29"/>
  <c r="AG53" i="30" s="1"/>
  <c r="AG21" i="33" s="1"/>
  <c r="AF13" i="29"/>
  <c r="AF45" i="30" s="1"/>
  <c r="AF13" i="33" s="1"/>
  <c r="AE12" i="29"/>
  <c r="AE44" i="30" s="1"/>
  <c r="AE12" i="33" s="1"/>
  <c r="AJ90" i="8"/>
  <c r="AG62" i="29"/>
  <c r="AG94" i="30" s="1"/>
  <c r="AD62" i="29"/>
  <c r="AD94" i="30" s="1"/>
  <c r="AD62" i="33" s="1"/>
  <c r="AE44" i="29"/>
  <c r="AE76" i="30" s="1"/>
  <c r="AE44" i="33" s="1"/>
  <c r="AK20" i="29"/>
  <c r="AK52" i="30" s="1"/>
  <c r="AK20" i="33" s="1"/>
  <c r="AD44" i="29"/>
  <c r="AD76" i="30" s="1"/>
  <c r="AD44" i="33" s="1"/>
  <c r="AI44" i="29"/>
  <c r="AI76" i="30" s="1"/>
  <c r="AI44" i="33" s="1"/>
  <c r="AG20" i="29"/>
  <c r="AG52" i="30"/>
  <c r="AG20" i="33" s="1"/>
  <c r="AF28" i="29"/>
  <c r="AF60" i="30" s="1"/>
  <c r="AF28" i="33" s="1"/>
  <c r="AE62" i="29"/>
  <c r="AE94" i="30" s="1"/>
  <c r="AE62" i="33" s="1"/>
  <c r="AF54" i="29"/>
  <c r="AF86" i="30" s="1"/>
  <c r="AF54" i="33" s="1"/>
  <c r="AC62" i="29"/>
  <c r="AC94" i="30" s="1"/>
  <c r="AE36" i="29"/>
  <c r="AE68" i="30" s="1"/>
  <c r="AE36" i="33" s="1"/>
  <c r="AK90" i="8"/>
  <c r="AK124" i="29" s="1"/>
  <c r="AE70" i="29"/>
  <c r="AE102" i="30" s="1"/>
  <c r="AE70" i="33" s="1"/>
  <c r="AH62" i="29"/>
  <c r="AH94" i="30" s="1"/>
  <c r="AH62" i="33" s="1"/>
  <c r="AC97" i="8"/>
  <c r="AC141" i="29" s="1"/>
  <c r="AF27" i="29"/>
  <c r="AF59" i="30" s="1"/>
  <c r="AF27" i="33" s="1"/>
  <c r="AH77" i="29"/>
  <c r="AH109" i="30" s="1"/>
  <c r="AE27" i="29"/>
  <c r="AE59" i="30" s="1"/>
  <c r="AE27" i="33" s="1"/>
  <c r="AB97" i="8"/>
  <c r="AJ87" i="29"/>
  <c r="AF43" i="29"/>
  <c r="AF75" i="30" s="1"/>
  <c r="AF43" i="33" s="1"/>
  <c r="AJ19" i="29"/>
  <c r="AJ51" i="30" s="1"/>
  <c r="AJ19" i="33" s="1"/>
  <c r="AG51" i="29"/>
  <c r="AR61" i="8"/>
  <c r="AK61" i="29"/>
  <c r="AB19" i="29"/>
  <c r="AB51" i="30" s="1"/>
  <c r="AB19" i="33" s="1"/>
  <c r="AB27" i="29"/>
  <c r="AB59" i="30" s="1"/>
  <c r="AB27" i="33" s="1"/>
  <c r="AI19" i="29"/>
  <c r="AI51" i="30" s="1"/>
  <c r="AI19" i="33" s="1"/>
  <c r="AB35" i="29"/>
  <c r="AB67" i="30" s="1"/>
  <c r="AB35" i="33" s="1"/>
  <c r="AB87" i="29"/>
  <c r="AB119" i="30" s="1"/>
  <c r="AB87" i="33" s="1"/>
  <c r="AH19" i="29"/>
  <c r="AH51" i="30" s="1"/>
  <c r="AH19" i="33" s="1"/>
  <c r="AJ76" i="29"/>
  <c r="AO42" i="8"/>
  <c r="AB34" i="29"/>
  <c r="AB66" i="30" s="1"/>
  <c r="AB34" i="33" s="1"/>
  <c r="AB26" i="29"/>
  <c r="AB58" i="30" s="1"/>
  <c r="AB26" i="33" s="1"/>
  <c r="AD18" i="29"/>
  <c r="AD50" i="30" s="1"/>
  <c r="AD18" i="33" s="1"/>
  <c r="AG60" i="29"/>
  <c r="AG34" i="29"/>
  <c r="AG66" i="30" s="1"/>
  <c r="AJ26" i="29"/>
  <c r="AH34" i="29"/>
  <c r="Y86" i="29"/>
  <c r="AD50" i="29"/>
  <c r="AD82" i="30" s="1"/>
  <c r="AD50" i="33" s="1"/>
  <c r="AG42" i="29"/>
  <c r="AB18" i="29"/>
  <c r="AB50" i="30" s="1"/>
  <c r="AB18" i="33" s="1"/>
  <c r="Y18" i="29"/>
  <c r="Y50" i="30" s="1"/>
  <c r="AG26" i="29"/>
  <c r="AG58" i="30" s="1"/>
  <c r="AG26" i="33" s="1"/>
  <c r="AK26" i="29"/>
  <c r="AK58" i="30" s="1"/>
  <c r="AK26" i="33" s="1"/>
  <c r="AO86" i="8"/>
  <c r="AF96" i="8"/>
  <c r="AF140" i="29" s="1"/>
  <c r="AE86" i="29"/>
  <c r="AE118" i="30" s="1"/>
  <c r="AE86" i="33" s="1"/>
  <c r="AB50" i="29"/>
  <c r="AB82" i="30" s="1"/>
  <c r="AB50" i="33" s="1"/>
  <c r="AD26" i="29"/>
  <c r="AD58" i="30"/>
  <c r="AD26" i="33" s="1"/>
  <c r="AB75" i="29"/>
  <c r="AB107" i="30" s="1"/>
  <c r="AB75" i="33" s="1"/>
  <c r="AH75" i="29"/>
  <c r="AH107" i="30" s="1"/>
  <c r="AG49" i="29"/>
  <c r="AG81" i="30" s="1"/>
  <c r="AG49" i="33" s="1"/>
  <c r="AF41" i="29"/>
  <c r="AF73" i="30" s="1"/>
  <c r="AF41" i="33" s="1"/>
  <c r="AF25" i="29"/>
  <c r="AG85" i="29"/>
  <c r="AG67" i="29"/>
  <c r="AG99" i="30" s="1"/>
  <c r="AJ75" i="29"/>
  <c r="AB67" i="29"/>
  <c r="AB99" i="30" s="1"/>
  <c r="AB67" i="33" s="1"/>
  <c r="AE41" i="29"/>
  <c r="AE73" i="30"/>
  <c r="AE41" i="33" s="1"/>
  <c r="AH25" i="27"/>
  <c r="AG75" i="29"/>
  <c r="AG107" i="30" s="1"/>
  <c r="AG75" i="33" s="1"/>
  <c r="AG41" i="29"/>
  <c r="AG73" i="30" s="1"/>
  <c r="AG25" i="29"/>
  <c r="AG57" i="30" s="1"/>
  <c r="AG17" i="29"/>
  <c r="AG49" i="30" s="1"/>
  <c r="AH59" i="27"/>
  <c r="AI49" i="29"/>
  <c r="AI81" i="30" s="1"/>
  <c r="AI49" i="33" s="1"/>
  <c r="AC33" i="29"/>
  <c r="AC65" i="30" s="1"/>
  <c r="AC33" i="33" s="1"/>
  <c r="AB17" i="29"/>
  <c r="AB49" i="30" s="1"/>
  <c r="AB17" i="33" s="1"/>
  <c r="AG59" i="27"/>
  <c r="Y16" i="29"/>
  <c r="Y48" i="30" s="1"/>
  <c r="AH66" i="29"/>
  <c r="AH98" i="30" s="1"/>
  <c r="AH66" i="33" s="1"/>
  <c r="AF66" i="29"/>
  <c r="AF98" i="30" s="1"/>
  <c r="AF66" i="33" s="1"/>
  <c r="AJ94" i="8"/>
  <c r="AJ128" i="29" s="1"/>
  <c r="AE66" i="29"/>
  <c r="AE98" i="30" s="1"/>
  <c r="AE66" i="33" s="1"/>
  <c r="AJ40" i="29"/>
  <c r="AJ72" i="30" s="1"/>
  <c r="AJ40" i="33" s="1"/>
  <c r="AH48" i="29"/>
  <c r="AH80" i="30" s="1"/>
  <c r="AH48" i="33" s="1"/>
  <c r="AJ58" i="29"/>
  <c r="AJ90" i="30" s="1"/>
  <c r="AJ58" i="33" s="1"/>
  <c r="AE58" i="29"/>
  <c r="AE90" i="30" s="1"/>
  <c r="AE58" i="33" s="1"/>
  <c r="AH16" i="29"/>
  <c r="AH48" i="30" s="1"/>
  <c r="AH16" i="33" s="1"/>
  <c r="AB74" i="29"/>
  <c r="AB106" i="30" s="1"/>
  <c r="AB74" i="33" s="1"/>
  <c r="AQ24" i="8"/>
  <c r="AD58" i="29"/>
  <c r="AD90" i="30" s="1"/>
  <c r="AD58" i="33" s="1"/>
  <c r="AB58" i="29"/>
  <c r="AB90" i="30" s="1"/>
  <c r="AB58" i="33" s="1"/>
  <c r="AI40" i="29"/>
  <c r="AJ16" i="29"/>
  <c r="AJ48" i="30" s="1"/>
  <c r="AJ16" i="33" s="1"/>
  <c r="AF40" i="29"/>
  <c r="AF72" i="30" s="1"/>
  <c r="AF40" i="33" s="1"/>
  <c r="AC74" i="29"/>
  <c r="AC106" i="30" s="1"/>
  <c r="AC74" i="33" s="1"/>
  <c r="AH58" i="29"/>
  <c r="AH90" i="30" s="1"/>
  <c r="AH58" i="33" s="1"/>
  <c r="AJ48" i="29"/>
  <c r="AJ80" i="30" s="1"/>
  <c r="AJ48" i="33" s="1"/>
  <c r="AE39" i="29"/>
  <c r="AE71" i="30" s="1"/>
  <c r="AE39" i="33" s="1"/>
  <c r="AD15" i="29"/>
  <c r="AD47" i="30" s="1"/>
  <c r="AD15" i="33" s="1"/>
  <c r="AG65" i="29"/>
  <c r="AF145" i="29"/>
  <c r="AF31" i="29"/>
  <c r="AF63" i="30" s="1"/>
  <c r="AF31" i="33" s="1"/>
  <c r="AK39" i="29"/>
  <c r="AK71" i="30" s="1"/>
  <c r="AK39" i="33" s="1"/>
  <c r="AH23" i="29"/>
  <c r="AH55" i="30" s="1"/>
  <c r="AH23" i="33" s="1"/>
  <c r="AI65" i="29"/>
  <c r="AI97" i="30" s="1"/>
  <c r="AI65" i="33" s="1"/>
  <c r="AF47" i="29"/>
  <c r="AF79" i="30" s="1"/>
  <c r="AF47" i="33" s="1"/>
  <c r="AJ73" i="29"/>
  <c r="AJ105" i="30" s="1"/>
  <c r="AJ73" i="33" s="1"/>
  <c r="AI57" i="29"/>
  <c r="AI89" i="30" s="1"/>
  <c r="AI57" i="33" s="1"/>
  <c r="Y93" i="8"/>
  <c r="Y119" i="29" s="1"/>
  <c r="AI73" i="29"/>
  <c r="AK57" i="29"/>
  <c r="AK89" i="30" s="1"/>
  <c r="AK57" i="33" s="1"/>
  <c r="AG93" i="8"/>
  <c r="AG95" i="29" s="1"/>
  <c r="AG23" i="29"/>
  <c r="AG55" i="30" s="1"/>
  <c r="AG23" i="33" s="1"/>
  <c r="AE73" i="29"/>
  <c r="AE105" i="30" s="1"/>
  <c r="AE73" i="33" s="1"/>
  <c r="AC57" i="29"/>
  <c r="AC89" i="30" s="1"/>
  <c r="AC57" i="33" s="1"/>
  <c r="AK92" i="8"/>
  <c r="AK136" i="29" s="1"/>
  <c r="AI30" i="29"/>
  <c r="AI62" i="30" s="1"/>
  <c r="AI30" i="33" s="1"/>
  <c r="AF46" i="29"/>
  <c r="AF78" i="30" s="1"/>
  <c r="AF46" i="33" s="1"/>
  <c r="AJ72" i="29"/>
  <c r="AJ104" i="30" s="1"/>
  <c r="AJ72" i="33" s="1"/>
  <c r="AC38" i="29"/>
  <c r="AC70" i="30" s="1"/>
  <c r="AC38" i="33" s="1"/>
  <c r="AC14" i="29"/>
  <c r="AC46" i="30" s="1"/>
  <c r="AC14" i="33" s="1"/>
  <c r="AD72" i="29"/>
  <c r="AD104" i="30" s="1"/>
  <c r="AD72" i="33" s="1"/>
  <c r="AB56" i="29"/>
  <c r="AB88" i="30" s="1"/>
  <c r="AB56" i="33" s="1"/>
  <c r="AG82" i="29"/>
  <c r="AG114" i="30" s="1"/>
  <c r="AB14" i="29"/>
  <c r="AB46" i="30" s="1"/>
  <c r="AB14" i="33" s="1"/>
  <c r="AD64" i="29"/>
  <c r="AD96" i="30" s="1"/>
  <c r="AD64" i="33" s="1"/>
  <c r="AK82" i="29"/>
  <c r="AK114" i="30" s="1"/>
  <c r="AK82" i="33" s="1"/>
  <c r="AB46" i="29"/>
  <c r="AB78" i="30" s="1"/>
  <c r="AB46" i="33" s="1"/>
  <c r="AC56" i="29"/>
  <c r="AC88" i="30" s="1"/>
  <c r="AC56" i="33" s="1"/>
  <c r="Y46" i="29"/>
  <c r="AH30" i="29"/>
  <c r="AH62" i="30" s="1"/>
  <c r="AH30" i="33" s="1"/>
  <c r="AE46" i="29"/>
  <c r="AE78" i="30" s="1"/>
  <c r="AE46" i="33" s="1"/>
  <c r="AG13" i="29"/>
  <c r="AG45" i="30" s="1"/>
  <c r="AJ37" i="29"/>
  <c r="AJ69" i="30" s="1"/>
  <c r="AK81" i="29"/>
  <c r="AK113" i="30" s="1"/>
  <c r="AK81" i="33" s="1"/>
  <c r="AG81" i="29"/>
  <c r="AG113" i="30" s="1"/>
  <c r="AG81" i="33" s="1"/>
  <c r="AE71" i="29"/>
  <c r="AE103" i="30" s="1"/>
  <c r="AJ45" i="29"/>
  <c r="AJ77" i="30" s="1"/>
  <c r="AJ45" i="33" s="1"/>
  <c r="AJ70" i="29"/>
  <c r="AJ102" i="30" s="1"/>
  <c r="AJ70" i="33" s="1"/>
  <c r="AH44" i="29"/>
  <c r="AH76" i="30" s="1"/>
  <c r="AH44" i="33" s="1"/>
  <c r="AK28" i="29"/>
  <c r="AK60" i="30" s="1"/>
  <c r="AK28" i="33" s="1"/>
  <c r="AG28" i="29"/>
  <c r="AG60" i="30" s="1"/>
  <c r="AG28" i="33" s="1"/>
  <c r="AF134" i="29"/>
  <c r="AI54" i="29"/>
  <c r="AI86" i="30" s="1"/>
  <c r="AI54" i="33" s="1"/>
  <c r="AF44" i="29"/>
  <c r="AF76" i="30" s="1"/>
  <c r="AF44" i="33"/>
  <c r="AD90" i="8"/>
  <c r="AD134" i="29" s="1"/>
  <c r="AE90" i="8"/>
  <c r="AE100" i="29" s="1"/>
  <c r="AF12" i="29"/>
  <c r="AF44" i="30" s="1"/>
  <c r="AD70" i="29"/>
  <c r="AD102" i="30" s="1"/>
  <c r="AD70" i="33" s="1"/>
  <c r="AK62" i="29"/>
  <c r="AK94" i="30" s="1"/>
  <c r="AF70" i="29"/>
  <c r="AF102" i="30" s="1"/>
  <c r="AF70" i="33" s="1"/>
  <c r="AD54" i="29"/>
  <c r="AD86" i="30" s="1"/>
  <c r="AD54" i="33" s="1"/>
  <c r="AH36" i="29"/>
  <c r="AH68" i="30" s="1"/>
  <c r="AE28" i="29"/>
  <c r="AE60" i="30" s="1"/>
  <c r="AE28" i="33" s="1"/>
  <c r="AF62" i="29"/>
  <c r="AF94" i="30" s="1"/>
  <c r="AF62" i="33" s="1"/>
  <c r="AK12" i="29"/>
  <c r="AK44" i="30" s="1"/>
  <c r="AD12" i="29"/>
  <c r="AD44" i="30" s="1"/>
  <c r="AD12" i="33" s="1"/>
  <c r="AC12" i="29"/>
  <c r="AC44" i="30" s="1"/>
  <c r="Y97" i="8"/>
  <c r="Y157" i="29" s="1"/>
  <c r="AA61" i="29"/>
  <c r="AA93" i="30" s="1"/>
  <c r="AA61" i="33" s="1"/>
  <c r="AQ69" i="8"/>
  <c r="AJ35" i="27"/>
  <c r="AH61" i="27"/>
  <c r="AG69" i="27"/>
  <c r="AO61" i="8"/>
  <c r="AK87" i="29"/>
  <c r="AK119" i="30" s="1"/>
  <c r="AK87" i="33" s="1"/>
  <c r="AF61" i="29"/>
  <c r="AF93" i="30" s="1"/>
  <c r="AF61" i="33" s="1"/>
  <c r="AH35" i="29"/>
  <c r="AH67" i="30" s="1"/>
  <c r="AH51" i="27"/>
  <c r="AJ19" i="27"/>
  <c r="AK69" i="27"/>
  <c r="AG61" i="27"/>
  <c r="AK77" i="29"/>
  <c r="AK109" i="30" s="1"/>
  <c r="AK77" i="33" s="1"/>
  <c r="AI61" i="29"/>
  <c r="AG27" i="29"/>
  <c r="AH35" i="27"/>
  <c r="AJ69" i="27"/>
  <c r="AK87" i="27"/>
  <c r="AQ77" i="8"/>
  <c r="AE87" i="29"/>
  <c r="AE119" i="30" s="1"/>
  <c r="AE87" i="33" s="1"/>
  <c r="AD61" i="29"/>
  <c r="AD93" i="30" s="1"/>
  <c r="AD61" i="33" s="1"/>
  <c r="AK35" i="29"/>
  <c r="AK27" i="27"/>
  <c r="AH19" i="27"/>
  <c r="AI69" i="27"/>
  <c r="AJ77" i="29"/>
  <c r="AJ109" i="30" s="1"/>
  <c r="AJ77" i="33" s="1"/>
  <c r="AK43" i="29"/>
  <c r="AK75" i="30" s="1"/>
  <c r="AK43" i="33" s="1"/>
  <c r="AF19" i="29"/>
  <c r="AF51" i="30" s="1"/>
  <c r="AF19" i="33" s="1"/>
  <c r="AK77" i="27"/>
  <c r="AI87" i="27"/>
  <c r="AG43" i="27"/>
  <c r="AG87" i="29"/>
  <c r="AG119" i="30" s="1"/>
  <c r="AG87" i="33" s="1"/>
  <c r="AE69" i="29"/>
  <c r="AE101" i="30" s="1"/>
  <c r="AE69" i="33" s="1"/>
  <c r="AG19" i="29"/>
  <c r="AG51" i="30" s="1"/>
  <c r="AI27" i="27"/>
  <c r="AO87" i="8"/>
  <c r="AH69" i="29"/>
  <c r="AH101" i="30" s="1"/>
  <c r="AH69" i="33" s="1"/>
  <c r="AI35" i="29"/>
  <c r="AI67" i="30" s="1"/>
  <c r="AI35" i="33" s="1"/>
  <c r="AE18" i="29"/>
  <c r="AE50" i="30" s="1"/>
  <c r="AE18" i="33" s="1"/>
  <c r="AH50" i="27"/>
  <c r="AH42" i="27"/>
  <c r="AI34" i="27"/>
  <c r="AI26" i="27"/>
  <c r="AJ18" i="27"/>
  <c r="AK68" i="27"/>
  <c r="AK60" i="27"/>
  <c r="AG76" i="27"/>
  <c r="Y42" i="29"/>
  <c r="Y74" i="30" s="1"/>
  <c r="Y42" i="33" s="1"/>
  <c r="AH26" i="27"/>
  <c r="AI76" i="27"/>
  <c r="AJ68" i="27"/>
  <c r="AJ60" i="27"/>
  <c r="AG42" i="27"/>
  <c r="AG86" i="29"/>
  <c r="AG118" i="30" s="1"/>
  <c r="AG86" i="33" s="1"/>
  <c r="AI68" i="29"/>
  <c r="AI100" i="30" s="1"/>
  <c r="AI68" i="33" s="1"/>
  <c r="AE68" i="29"/>
  <c r="AE100" i="30" s="1"/>
  <c r="AE68" i="33" s="1"/>
  <c r="AJ34" i="29"/>
  <c r="AG18" i="29"/>
  <c r="AG50" i="30" s="1"/>
  <c r="AG18" i="33" s="1"/>
  <c r="AH18" i="27"/>
  <c r="AH76" i="27"/>
  <c r="AI68" i="27"/>
  <c r="AJ86" i="27"/>
  <c r="AG68" i="27"/>
  <c r="Z86" i="29"/>
  <c r="AI76" i="29"/>
  <c r="AE60" i="29"/>
  <c r="AE92" i="30" s="1"/>
  <c r="AE60" i="33" s="1"/>
  <c r="AJ42" i="29"/>
  <c r="AH18" i="29"/>
  <c r="AI86" i="27"/>
  <c r="AI86" i="29"/>
  <c r="AI118" i="30" s="1"/>
  <c r="AI86" i="33" s="1"/>
  <c r="AH68" i="29"/>
  <c r="AJ50" i="29"/>
  <c r="AH86" i="27"/>
  <c r="AJ18" i="29"/>
  <c r="AK50" i="27"/>
  <c r="AK18" i="29"/>
  <c r="AK50" i="30" s="1"/>
  <c r="AK18" i="33" s="1"/>
  <c r="AC18" i="29"/>
  <c r="AC50" i="30" s="1"/>
  <c r="AC18" i="33" s="1"/>
  <c r="AK34" i="27"/>
  <c r="Y50" i="29"/>
  <c r="Y82" i="30" s="1"/>
  <c r="AI60" i="29"/>
  <c r="AI92" i="30" s="1"/>
  <c r="AI60" i="33" s="1"/>
  <c r="AH85" i="29"/>
  <c r="AH117" i="30" s="1"/>
  <c r="AH85" i="33" s="1"/>
  <c r="AH85" i="27"/>
  <c r="AO85" i="8"/>
  <c r="AR33" i="8"/>
  <c r="AJ95" i="8"/>
  <c r="AJ155" i="29" s="1"/>
  <c r="AJ33" i="27"/>
  <c r="AJ33" i="29"/>
  <c r="AJ25" i="29"/>
  <c r="AJ57" i="30"/>
  <c r="AJ25" i="33" s="1"/>
  <c r="AK67" i="29"/>
  <c r="AK99" i="30" s="1"/>
  <c r="AK67" i="33" s="1"/>
  <c r="AK59" i="27"/>
  <c r="AK59" i="29"/>
  <c r="AK91" i="30" s="1"/>
  <c r="AK59" i="33" s="1"/>
  <c r="AR59" i="8"/>
  <c r="AF95" i="8"/>
  <c r="AF155" i="29" s="1"/>
  <c r="AF75" i="29"/>
  <c r="AF107" i="30" s="1"/>
  <c r="AF75" i="33" s="1"/>
  <c r="AD41" i="29"/>
  <c r="AD73" i="30" s="1"/>
  <c r="AD41" i="33" s="1"/>
  <c r="AD33" i="29"/>
  <c r="AD65" i="30" s="1"/>
  <c r="AD33" i="33" s="1"/>
  <c r="AD95" i="8"/>
  <c r="AD139" i="29" s="1"/>
  <c r="AC17" i="29"/>
  <c r="AC49" i="30" s="1"/>
  <c r="AC17" i="33" s="1"/>
  <c r="AF59" i="29"/>
  <c r="AK41" i="27"/>
  <c r="AO41" i="8"/>
  <c r="AK41" i="29"/>
  <c r="AK73" i="30" s="1"/>
  <c r="AK41" i="33" s="1"/>
  <c r="AJ17" i="29"/>
  <c r="AD25" i="29"/>
  <c r="AD57" i="30" s="1"/>
  <c r="AD25" i="33" s="1"/>
  <c r="AK25" i="29"/>
  <c r="AK57" i="30" s="1"/>
  <c r="AK25" i="33" s="1"/>
  <c r="AD17" i="29"/>
  <c r="AD49" i="30" s="1"/>
  <c r="AD17" i="33" s="1"/>
  <c r="AC25" i="29"/>
  <c r="AC57" i="30" s="1"/>
  <c r="AC25" i="33" s="1"/>
  <c r="AC95" i="8"/>
  <c r="AC121" i="29"/>
  <c r="AC49" i="29"/>
  <c r="AC81" i="30" s="1"/>
  <c r="AC49" i="33" s="1"/>
  <c r="AC41" i="29"/>
  <c r="AC73" i="30" s="1"/>
  <c r="AC41" i="33" s="1"/>
  <c r="AC75" i="29"/>
  <c r="AC107" i="30" s="1"/>
  <c r="AC75" i="33" s="1"/>
  <c r="AC67" i="29"/>
  <c r="AC99" i="30" s="1"/>
  <c r="AC67" i="33" s="1"/>
  <c r="AC59" i="29"/>
  <c r="AC91" i="30" s="1"/>
  <c r="AC59" i="33" s="1"/>
  <c r="AH41" i="29"/>
  <c r="AH33" i="29"/>
  <c r="AH25" i="29"/>
  <c r="AH95" i="8"/>
  <c r="AH129" i="29" s="1"/>
  <c r="AH17" i="27"/>
  <c r="AR17" i="8"/>
  <c r="AH17" i="29"/>
  <c r="AH49" i="30" s="1"/>
  <c r="AH17" i="33" s="1"/>
  <c r="AI75" i="27"/>
  <c r="AR75" i="8"/>
  <c r="AI75" i="29"/>
  <c r="AI107" i="30" s="1"/>
  <c r="AI75" i="33" s="1"/>
  <c r="AB41" i="29"/>
  <c r="AB73" i="30"/>
  <c r="AB41" i="33" s="1"/>
  <c r="AB95" i="8"/>
  <c r="AB33" i="29"/>
  <c r="AB65" i="30" s="1"/>
  <c r="AB33" i="33" s="1"/>
  <c r="AB25" i="29"/>
  <c r="AB57" i="30" s="1"/>
  <c r="AB25" i="33" s="1"/>
  <c r="AI59" i="29"/>
  <c r="AI91" i="30" s="1"/>
  <c r="AI59" i="33" s="1"/>
  <c r="AI25" i="27"/>
  <c r="AR25" i="8"/>
  <c r="AI25" i="29"/>
  <c r="AI95" i="8"/>
  <c r="AI155" i="29" s="1"/>
  <c r="AB49" i="29"/>
  <c r="AB81" i="30" s="1"/>
  <c r="AB49" i="33" s="1"/>
  <c r="AK49" i="27"/>
  <c r="AK33" i="27"/>
  <c r="AK67" i="27"/>
  <c r="AK85" i="27"/>
  <c r="AG33" i="27"/>
  <c r="AI67" i="29"/>
  <c r="AI99" i="30" s="1"/>
  <c r="AI67" i="33" s="1"/>
  <c r="AE67" i="29"/>
  <c r="AE99" i="30" s="1"/>
  <c r="AE67" i="33" s="1"/>
  <c r="AJ59" i="29"/>
  <c r="AJ91" i="30"/>
  <c r="AJ59" i="33" s="1"/>
  <c r="AK49" i="29"/>
  <c r="AK81" i="30" s="1"/>
  <c r="AK49" i="33" s="1"/>
  <c r="AJ49" i="27"/>
  <c r="AJ17" i="27"/>
  <c r="AJ67" i="27"/>
  <c r="AJ85" i="27"/>
  <c r="AG75" i="27"/>
  <c r="AD85" i="29"/>
  <c r="AD117" i="30" s="1"/>
  <c r="AD85" i="33" s="1"/>
  <c r="AE75" i="29"/>
  <c r="AE107" i="30" s="1"/>
  <c r="AE75" i="33" s="1"/>
  <c r="AE59" i="29"/>
  <c r="AE91" i="30" s="1"/>
  <c r="AE59" i="33" s="1"/>
  <c r="AJ41" i="29"/>
  <c r="AJ73" i="30"/>
  <c r="AJ41" i="33" s="1"/>
  <c r="AE25" i="29"/>
  <c r="AE57" i="30" s="1"/>
  <c r="AE25" i="33" s="1"/>
  <c r="AI49" i="27"/>
  <c r="AI33" i="27"/>
  <c r="AI17" i="27"/>
  <c r="AI67" i="27"/>
  <c r="AI85" i="27"/>
  <c r="AH67" i="29"/>
  <c r="AD67" i="29"/>
  <c r="AD99" i="30" s="1"/>
  <c r="AD67" i="33" s="1"/>
  <c r="AH59" i="29"/>
  <c r="AJ49" i="29"/>
  <c r="AI33" i="29"/>
  <c r="AI65" i="30" s="1"/>
  <c r="AI33" i="33" s="1"/>
  <c r="AE33" i="29"/>
  <c r="AE65" i="30" s="1"/>
  <c r="AE33" i="33" s="1"/>
  <c r="AI17" i="29"/>
  <c r="AI49" i="30"/>
  <c r="AI17" i="33" s="1"/>
  <c r="AH49" i="27"/>
  <c r="AH33" i="27"/>
  <c r="AG25" i="27"/>
  <c r="AD75" i="29"/>
  <c r="AD107" i="30" s="1"/>
  <c r="AD75" i="33" s="1"/>
  <c r="AI41" i="29"/>
  <c r="AI73" i="30" s="1"/>
  <c r="AI41" i="33" s="1"/>
  <c r="AK75" i="27"/>
  <c r="AK17" i="29"/>
  <c r="AK49" i="30" s="1"/>
  <c r="AK17" i="33" s="1"/>
  <c r="AG41" i="27"/>
  <c r="AK75" i="29"/>
  <c r="AK107" i="30" s="1"/>
  <c r="AK75" i="33" s="1"/>
  <c r="Y66" i="29"/>
  <c r="Z84" i="29"/>
  <c r="AK48" i="27"/>
  <c r="AK40" i="27"/>
  <c r="AK32" i="27"/>
  <c r="AK24" i="27"/>
  <c r="AK16" i="27"/>
  <c r="AK74" i="27"/>
  <c r="AK66" i="27"/>
  <c r="AK58" i="27"/>
  <c r="AK84" i="27"/>
  <c r="Y40" i="29"/>
  <c r="AH24" i="29"/>
  <c r="AH56" i="30" s="1"/>
  <c r="AJ40" i="27"/>
  <c r="AJ24" i="27"/>
  <c r="AJ74" i="27"/>
  <c r="AJ66" i="27"/>
  <c r="AJ58" i="27"/>
  <c r="AK84" i="29"/>
  <c r="AC84" i="29"/>
  <c r="AC116" i="30" s="1"/>
  <c r="AC84" i="33" s="1"/>
  <c r="AK66" i="29"/>
  <c r="AG66" i="29"/>
  <c r="AF58" i="29"/>
  <c r="AF90" i="30"/>
  <c r="AF58" i="33" s="1"/>
  <c r="AI48" i="29"/>
  <c r="AE48" i="29"/>
  <c r="AE80" i="30" s="1"/>
  <c r="AE48" i="33" s="1"/>
  <c r="AH32" i="29"/>
  <c r="AH64" i="30" s="1"/>
  <c r="AD32" i="29"/>
  <c r="AD64" i="30" s="1"/>
  <c r="AD32" i="33" s="1"/>
  <c r="AK16" i="29"/>
  <c r="AK48" i="30"/>
  <c r="AK16" i="33" s="1"/>
  <c r="AC16" i="29"/>
  <c r="AC48" i="30"/>
  <c r="AC16" i="33" s="1"/>
  <c r="AI40" i="27"/>
  <c r="AI24" i="27"/>
  <c r="AI16" i="27"/>
  <c r="AI74" i="27"/>
  <c r="AI58" i="27"/>
  <c r="Z48" i="29"/>
  <c r="Z80" i="30" s="1"/>
  <c r="Z48" i="33" s="1"/>
  <c r="AG74" i="29"/>
  <c r="AH40" i="29"/>
  <c r="AK24" i="29"/>
  <c r="AG24" i="29"/>
  <c r="AD16" i="29"/>
  <c r="AD48" i="30" s="1"/>
  <c r="AD16" i="33" s="1"/>
  <c r="AH48" i="27"/>
  <c r="AH40" i="27"/>
  <c r="AH24" i="27"/>
  <c r="AH74" i="27"/>
  <c r="AH58" i="27"/>
  <c r="AG74" i="27"/>
  <c r="AG58" i="27"/>
  <c r="AG40" i="27"/>
  <c r="AG24" i="27"/>
  <c r="AE84" i="29"/>
  <c r="AE116" i="30" s="1"/>
  <c r="AE84" i="33"/>
  <c r="AJ66" i="29"/>
  <c r="AJ98" i="30" s="1"/>
  <c r="AJ66" i="33" s="1"/>
  <c r="AB66" i="29"/>
  <c r="AB98" i="30" s="1"/>
  <c r="AB66" i="33" s="1"/>
  <c r="AD48" i="29"/>
  <c r="AD80" i="30"/>
  <c r="AD48" i="33" s="1"/>
  <c r="AK32" i="29"/>
  <c r="AG32" i="29"/>
  <c r="AG64" i="30" s="1"/>
  <c r="AE16" i="29"/>
  <c r="AE48" i="30" s="1"/>
  <c r="AE16" i="33" s="1"/>
  <c r="Y24" i="29"/>
  <c r="Y56" i="30" s="1"/>
  <c r="Y24" i="33" s="1"/>
  <c r="AJ74" i="29"/>
  <c r="AJ106" i="30" s="1"/>
  <c r="AJ74" i="33" s="1"/>
  <c r="AG58" i="29"/>
  <c r="AG40" i="29"/>
  <c r="AF24" i="29"/>
  <c r="AF56" i="30" s="1"/>
  <c r="AF24" i="33" s="1"/>
  <c r="AF16" i="29"/>
  <c r="AF48" i="30" s="1"/>
  <c r="AF16" i="33" s="1"/>
  <c r="AG84" i="29"/>
  <c r="AK48" i="29"/>
  <c r="AK80" i="30" s="1"/>
  <c r="AK48" i="33" s="1"/>
  <c r="AG48" i="29"/>
  <c r="AJ32" i="29"/>
  <c r="AJ64" i="30" s="1"/>
  <c r="AJ32" i="33" s="1"/>
  <c r="AF32" i="29"/>
  <c r="AF64" i="30" s="1"/>
  <c r="AF32" i="33" s="1"/>
  <c r="AG16" i="29"/>
  <c r="AN24" i="8"/>
  <c r="AD94" i="8"/>
  <c r="AD96" i="29" s="1"/>
  <c r="AA31" i="29"/>
  <c r="AA63" i="30" s="1"/>
  <c r="AE119" i="29"/>
  <c r="AH111" i="29"/>
  <c r="AK47" i="29"/>
  <c r="AJ31" i="27"/>
  <c r="AJ15" i="27"/>
  <c r="AJ65" i="27"/>
  <c r="AJ83" i="27"/>
  <c r="AG39" i="27"/>
  <c r="Y65" i="29"/>
  <c r="AI23" i="29"/>
  <c r="AG57" i="29"/>
  <c r="AG89" i="30" s="1"/>
  <c r="AI47" i="27"/>
  <c r="AI31" i="27"/>
  <c r="AI65" i="27"/>
  <c r="AI83" i="27"/>
  <c r="AG65" i="27"/>
  <c r="AJ83" i="29"/>
  <c r="AJ115" i="30" s="1"/>
  <c r="AJ83" i="33" s="1"/>
  <c r="AB83" i="29"/>
  <c r="AB115" i="30" s="1"/>
  <c r="AJ47" i="29"/>
  <c r="AJ79" i="30" s="1"/>
  <c r="AJ47" i="33" s="1"/>
  <c r="AF73" i="29"/>
  <c r="AF105" i="30" s="1"/>
  <c r="AF73" i="33" s="1"/>
  <c r="AH47" i="27"/>
  <c r="AH15" i="27"/>
  <c r="AH65" i="27"/>
  <c r="AH83" i="27"/>
  <c r="Z39" i="29"/>
  <c r="Z71" i="30" s="1"/>
  <c r="AG83" i="29"/>
  <c r="AI39" i="29"/>
  <c r="AB15" i="29"/>
  <c r="AB47" i="30" s="1"/>
  <c r="AB15" i="33" s="1"/>
  <c r="AC65" i="29"/>
  <c r="AC97" i="30" s="1"/>
  <c r="AC65" i="33" s="1"/>
  <c r="AK39" i="27"/>
  <c r="AK23" i="27"/>
  <c r="AK73" i="27"/>
  <c r="AK57" i="27"/>
  <c r="AG47" i="27"/>
  <c r="AI47" i="29"/>
  <c r="AC15" i="29"/>
  <c r="AC47" i="30" s="1"/>
  <c r="AC15" i="33"/>
  <c r="AF57" i="29"/>
  <c r="AF89" i="30"/>
  <c r="AF57" i="33" s="1"/>
  <c r="AJ23" i="27"/>
  <c r="AQ39" i="8"/>
  <c r="Y47" i="29"/>
  <c r="AK23" i="29"/>
  <c r="AF65" i="29"/>
  <c r="AF97" i="30" s="1"/>
  <c r="AF65" i="33" s="1"/>
  <c r="AI23" i="27"/>
  <c r="AI57" i="27"/>
  <c r="Y39" i="29"/>
  <c r="AF15" i="29"/>
  <c r="AF47" i="30" s="1"/>
  <c r="AD102" i="29"/>
  <c r="AD144" i="29"/>
  <c r="AC72" i="33"/>
  <c r="AF72" i="29"/>
  <c r="AI46" i="27"/>
  <c r="AI38" i="27"/>
  <c r="AI30" i="27"/>
  <c r="AI22" i="27"/>
  <c r="AI14" i="27"/>
  <c r="AI72" i="27"/>
  <c r="AI64" i="27"/>
  <c r="AI56" i="27"/>
  <c r="AI82" i="27"/>
  <c r="AA82" i="29"/>
  <c r="AA114" i="30" s="1"/>
  <c r="AA82" i="33" s="1"/>
  <c r="AF82" i="29"/>
  <c r="AF114" i="30" s="1"/>
  <c r="AF82" i="33" s="1"/>
  <c r="AC30" i="29"/>
  <c r="AC62" i="30" s="1"/>
  <c r="AC30" i="33" s="1"/>
  <c r="AE14" i="29"/>
  <c r="AE46" i="30" s="1"/>
  <c r="AE14" i="33" s="1"/>
  <c r="AC64" i="29"/>
  <c r="AC96" i="30" s="1"/>
  <c r="AC64" i="33" s="1"/>
  <c r="AI64" i="29"/>
  <c r="AR64" i="29" s="1"/>
  <c r="AJ56" i="29"/>
  <c r="AJ88" i="30" s="1"/>
  <c r="AJ56" i="33" s="1"/>
  <c r="AH38" i="27"/>
  <c r="AH30" i="27"/>
  <c r="AH22" i="27"/>
  <c r="AH72" i="27"/>
  <c r="AH64" i="27"/>
  <c r="AH56" i="27"/>
  <c r="AH82" i="27"/>
  <c r="AG56" i="27"/>
  <c r="AG22" i="27"/>
  <c r="AG38" i="29"/>
  <c r="AF22" i="29"/>
  <c r="AF14" i="29"/>
  <c r="AF46" i="30" s="1"/>
  <c r="AF14" i="33" s="1"/>
  <c r="AK72" i="29"/>
  <c r="AC46" i="29"/>
  <c r="AC78" i="30" s="1"/>
  <c r="AC46" i="33" s="1"/>
  <c r="AF30" i="29"/>
  <c r="AF62" i="30" s="1"/>
  <c r="AF30" i="33" s="1"/>
  <c r="AB30" i="29"/>
  <c r="AB62" i="30" s="1"/>
  <c r="AB30" i="33" s="1"/>
  <c r="AF64" i="29"/>
  <c r="AF96" i="30" s="1"/>
  <c r="AF64" i="33" s="1"/>
  <c r="AB64" i="29"/>
  <c r="AH64" i="29"/>
  <c r="AF56" i="29"/>
  <c r="AF88" i="30" s="1"/>
  <c r="AG64" i="27"/>
  <c r="AG30" i="27"/>
  <c r="AF38" i="29"/>
  <c r="AF70" i="30" s="1"/>
  <c r="AF38" i="33" s="1"/>
  <c r="AI22" i="29"/>
  <c r="AE22" i="29"/>
  <c r="AE54" i="30" s="1"/>
  <c r="AE22" i="33" s="1"/>
  <c r="AK56" i="29"/>
  <c r="AK88" i="30" s="1"/>
  <c r="AK56" i="33" s="1"/>
  <c r="AJ82" i="29"/>
  <c r="AB82" i="29"/>
  <c r="AB114" i="30" s="1"/>
  <c r="AB82" i="33" s="1"/>
  <c r="AE30" i="29"/>
  <c r="AE62" i="30" s="1"/>
  <c r="AE30" i="33" s="1"/>
  <c r="AI14" i="29"/>
  <c r="AI46" i="30" s="1"/>
  <c r="AI14" i="33" s="1"/>
  <c r="AE64" i="29"/>
  <c r="AE96" i="30" s="1"/>
  <c r="AE64" i="33" s="1"/>
  <c r="AK64" i="29"/>
  <c r="AK96" i="30" s="1"/>
  <c r="AK64" i="33" s="1"/>
  <c r="AD56" i="29"/>
  <c r="AD88" i="30" s="1"/>
  <c r="AD56" i="33" s="1"/>
  <c r="AG72" i="27"/>
  <c r="AG38" i="27"/>
  <c r="AK22" i="27"/>
  <c r="AK14" i="27"/>
  <c r="AK56" i="27"/>
  <c r="AI46" i="29"/>
  <c r="AI78" i="30" s="1"/>
  <c r="AI46" i="33" s="1"/>
  <c r="AH45" i="27"/>
  <c r="AH13" i="27"/>
  <c r="AH63" i="27"/>
  <c r="AH81" i="27"/>
  <c r="AG21" i="27"/>
  <c r="AD81" i="29"/>
  <c r="AD113" i="30" s="1"/>
  <c r="AC13" i="29"/>
  <c r="AC45" i="30" s="1"/>
  <c r="AC13" i="33" s="1"/>
  <c r="AK71" i="29"/>
  <c r="AK103" i="30" s="1"/>
  <c r="AK71" i="33" s="1"/>
  <c r="AF55" i="29"/>
  <c r="AF87" i="30" s="1"/>
  <c r="AF55" i="33" s="1"/>
  <c r="AH55" i="29"/>
  <c r="AH87" i="30" s="1"/>
  <c r="AH55" i="33" s="1"/>
  <c r="AK37" i="27"/>
  <c r="AK71" i="27"/>
  <c r="AK55" i="27"/>
  <c r="AG29" i="27"/>
  <c r="AF63" i="29"/>
  <c r="AF95" i="30" s="1"/>
  <c r="AF63" i="33" s="1"/>
  <c r="AK55" i="29"/>
  <c r="AK87" i="30" s="1"/>
  <c r="AK55" i="33" s="1"/>
  <c r="AJ21" i="27"/>
  <c r="AJ55" i="27"/>
  <c r="AG37" i="27"/>
  <c r="AF81" i="29"/>
  <c r="AF113" i="30" s="1"/>
  <c r="AF81" i="33" s="1"/>
  <c r="AD71" i="29"/>
  <c r="AD103" i="30" s="1"/>
  <c r="AD71" i="33" s="1"/>
  <c r="AD55" i="29"/>
  <c r="AD87" i="30" s="1"/>
  <c r="AD55" i="33" s="1"/>
  <c r="AI37" i="27"/>
  <c r="AI55" i="27"/>
  <c r="AG45" i="27"/>
  <c r="AG55" i="27"/>
  <c r="AK45" i="29"/>
  <c r="AK77" i="30" s="1"/>
  <c r="AK45" i="33" s="1"/>
  <c r="AK29" i="27"/>
  <c r="AE81" i="29"/>
  <c r="AE113" i="30" s="1"/>
  <c r="AE81" i="33" s="1"/>
  <c r="AD63" i="29"/>
  <c r="AD95" i="30"/>
  <c r="AD63" i="33" s="1"/>
  <c r="AJ45" i="27"/>
  <c r="AJ29" i="27"/>
  <c r="AJ81" i="27"/>
  <c r="AK92" i="29"/>
  <c r="Y102" i="30"/>
  <c r="Y70" i="33" s="1"/>
  <c r="AA28" i="29"/>
  <c r="AA60" i="30" s="1"/>
  <c r="AA28" i="33" s="1"/>
  <c r="Z12" i="29"/>
  <c r="Y62" i="29"/>
  <c r="Y94" i="30" s="1"/>
  <c r="Y62" i="33" s="1"/>
  <c r="AG80" i="29"/>
  <c r="AH70" i="29"/>
  <c r="AO70" i="29" s="1"/>
  <c r="AJ62" i="29"/>
  <c r="AJ94" i="30" s="1"/>
  <c r="AJ62" i="33" s="1"/>
  <c r="AG54" i="29"/>
  <c r="AG86" i="30" s="1"/>
  <c r="AG54" i="33" s="1"/>
  <c r="AK36" i="29"/>
  <c r="AK68" i="30" s="1"/>
  <c r="AK36" i="33" s="1"/>
  <c r="AG36" i="29"/>
  <c r="AJ20" i="29"/>
  <c r="AJ54" i="29"/>
  <c r="AJ86" i="30" s="1"/>
  <c r="AJ54" i="33" s="1"/>
  <c r="AB54" i="29"/>
  <c r="AB86" i="30" s="1"/>
  <c r="AB54" i="33" s="1"/>
  <c r="AK44" i="29"/>
  <c r="AK76" i="30" s="1"/>
  <c r="AK44" i="33" s="1"/>
  <c r="AG44" i="29"/>
  <c r="AJ28" i="29"/>
  <c r="AG12" i="29"/>
  <c r="AG80" i="27"/>
  <c r="AG70" i="27"/>
  <c r="AG62" i="27"/>
  <c r="AG54" i="27"/>
  <c r="AG44" i="27"/>
  <c r="AG36" i="27"/>
  <c r="AG28" i="27"/>
  <c r="AG20" i="27"/>
  <c r="AA54" i="29"/>
  <c r="AA86" i="30" s="1"/>
  <c r="Y54" i="29"/>
  <c r="Y86" i="30" s="1"/>
  <c r="AK70" i="29"/>
  <c r="AK102" i="30"/>
  <c r="AK70" i="33" s="1"/>
  <c r="AC70" i="29"/>
  <c r="AC102" i="30" s="1"/>
  <c r="AC70" i="33" s="1"/>
  <c r="AI62" i="29"/>
  <c r="AI94" i="30" s="1"/>
  <c r="AI62" i="33" s="1"/>
  <c r="AJ36" i="29"/>
  <c r="AI20" i="29"/>
  <c r="AI52" i="30" s="1"/>
  <c r="AI20" i="33" s="1"/>
  <c r="AH12" i="29"/>
  <c r="AK12" i="27"/>
  <c r="AH54" i="27"/>
  <c r="AH80" i="27"/>
  <c r="AH54" i="29"/>
  <c r="AJ44" i="29"/>
  <c r="AJ76" i="30" s="1"/>
  <c r="AJ44" i="33" s="1"/>
  <c r="AB44" i="29"/>
  <c r="AB76" i="30" s="1"/>
  <c r="AB44" i="33" s="1"/>
  <c r="AI28" i="29"/>
  <c r="AI12" i="29"/>
  <c r="AI44" i="30" s="1"/>
  <c r="AI12" i="33" s="1"/>
  <c r="AJ12" i="27"/>
  <c r="AI54" i="27"/>
  <c r="AJ70" i="27"/>
  <c r="AI80" i="27"/>
  <c r="AA44" i="29"/>
  <c r="AA76" i="30" s="1"/>
  <c r="AA44" i="33" s="1"/>
  <c r="AK80" i="29"/>
  <c r="AC80" i="29"/>
  <c r="AK54" i="29"/>
  <c r="AK86" i="30"/>
  <c r="AK54" i="33" s="1"/>
  <c r="AC54" i="29"/>
  <c r="AC86" i="30" s="1"/>
  <c r="AC54" i="33" s="1"/>
  <c r="AI36" i="29"/>
  <c r="AH20" i="29"/>
  <c r="AO20" i="29" s="1"/>
  <c r="AD20" i="29"/>
  <c r="AD52" i="30" s="1"/>
  <c r="AD20" i="33" s="1"/>
  <c r="AJ12" i="29"/>
  <c r="AB12" i="29"/>
  <c r="AB44" i="30" s="1"/>
  <c r="AB12" i="33" s="1"/>
  <c r="AI12" i="27"/>
  <c r="AI20" i="27"/>
  <c r="AJ54" i="27"/>
  <c r="AJ80" i="27"/>
  <c r="AH28" i="29"/>
  <c r="AD28" i="29"/>
  <c r="AD60" i="30" s="1"/>
  <c r="AD28" i="33" s="1"/>
  <c r="AH12" i="27"/>
  <c r="AK54" i="27"/>
  <c r="AK80" i="27"/>
  <c r="AC110" i="29"/>
  <c r="AC152" i="29"/>
  <c r="AC144" i="29"/>
  <c r="AI141" i="29"/>
  <c r="AG113" i="29"/>
  <c r="AG165" i="29"/>
  <c r="AG155" i="29"/>
  <c r="AG105" i="29"/>
  <c r="AG147" i="29"/>
  <c r="AG129" i="29"/>
  <c r="AG139" i="29"/>
  <c r="AG97" i="29"/>
  <c r="AJ104" i="29"/>
  <c r="AE104" i="29"/>
  <c r="AJ119" i="29"/>
  <c r="AB118" i="29"/>
  <c r="AH126" i="29"/>
  <c r="AB162" i="29"/>
  <c r="AH94" i="29"/>
  <c r="AB102" i="29"/>
  <c r="AJ160" i="29"/>
  <c r="AF142" i="29"/>
  <c r="AF150" i="29"/>
  <c r="Y110" i="29"/>
  <c r="AF99" i="29"/>
  <c r="AF107" i="29"/>
  <c r="AB149" i="29"/>
  <c r="AC106" i="29"/>
  <c r="AH127" i="29"/>
  <c r="AF153" i="29"/>
  <c r="AF125" i="29"/>
  <c r="AG146" i="29"/>
  <c r="AG112" i="29"/>
  <c r="AH142" i="29"/>
  <c r="AB99" i="29"/>
  <c r="AF120" i="29"/>
  <c r="AF164" i="29"/>
  <c r="AG120" i="29"/>
  <c r="AE136" i="29"/>
  <c r="AE102" i="29"/>
  <c r="AE152" i="29"/>
  <c r="AE94" i="29"/>
  <c r="AE144" i="29"/>
  <c r="AG160" i="29"/>
  <c r="AF138" i="29"/>
  <c r="AH134" i="29"/>
  <c r="AG92" i="29"/>
  <c r="AG150" i="29"/>
  <c r="AG134" i="29"/>
  <c r="AI149" i="29"/>
  <c r="AJ100" i="29"/>
  <c r="AB115" i="29"/>
  <c r="AB131" i="29"/>
  <c r="AC99" i="29"/>
  <c r="AF106" i="29"/>
  <c r="AF156" i="29"/>
  <c r="AF166" i="29"/>
  <c r="AJ138" i="29"/>
  <c r="Y145" i="29"/>
  <c r="Y127" i="29"/>
  <c r="AG163" i="29"/>
  <c r="AG153" i="29"/>
  <c r="AG119" i="29"/>
  <c r="AG145" i="29"/>
  <c r="AI105" i="30"/>
  <c r="AI73" i="33" s="1"/>
  <c r="AK162" i="29"/>
  <c r="AE150" i="29"/>
  <c r="AD124" i="29"/>
  <c r="AD142" i="29"/>
  <c r="Y99" i="29"/>
  <c r="AG101" i="30"/>
  <c r="AG69" i="33" s="1"/>
  <c r="AI108" i="30"/>
  <c r="AI76" i="33" s="1"/>
  <c r="AO34" i="29"/>
  <c r="AH99" i="30"/>
  <c r="AH67" i="33" s="1"/>
  <c r="AH121" i="29"/>
  <c r="AF129" i="29"/>
  <c r="AF105" i="29"/>
  <c r="AH91" i="30"/>
  <c r="AH59" i="33" s="1"/>
  <c r="AI139" i="29"/>
  <c r="AI129" i="29"/>
  <c r="AD165" i="29"/>
  <c r="AD147" i="29"/>
  <c r="AD129" i="29"/>
  <c r="AC129" i="29"/>
  <c r="AC165" i="29"/>
  <c r="AC105" i="29"/>
  <c r="AC147" i="29"/>
  <c r="AC97" i="29"/>
  <c r="AC155" i="29"/>
  <c r="AC139" i="29"/>
  <c r="AC113" i="29"/>
  <c r="AG72" i="30"/>
  <c r="AG40" i="33" s="1"/>
  <c r="AD120" i="29"/>
  <c r="AD164" i="29"/>
  <c r="AD112" i="29"/>
  <c r="AG116" i="30"/>
  <c r="AG84" i="33" s="1"/>
  <c r="AO32" i="29"/>
  <c r="AG56" i="30"/>
  <c r="AG24" i="33" s="1"/>
  <c r="AG48" i="30"/>
  <c r="AG16" i="33" s="1"/>
  <c r="AI55" i="30"/>
  <c r="AI23" i="33" s="1"/>
  <c r="AH96" i="30"/>
  <c r="AH64" i="33" s="1"/>
  <c r="AB96" i="30"/>
  <c r="AB64" i="33" s="1"/>
  <c r="AJ114" i="30"/>
  <c r="AJ82" i="33" s="1"/>
  <c r="AK104" i="30"/>
  <c r="AK72" i="33" s="1"/>
  <c r="AI54" i="30"/>
  <c r="AI22" i="33" s="1"/>
  <c r="AD81" i="33"/>
  <c r="AH60" i="30"/>
  <c r="AH28" i="33" s="1"/>
  <c r="AR12" i="29"/>
  <c r="AG68" i="30"/>
  <c r="AG36" i="33" s="1"/>
  <c r="AH44" i="30"/>
  <c r="AH12" i="33" s="1"/>
  <c r="AG76" i="30"/>
  <c r="AJ44" i="30"/>
  <c r="AJ12" i="33" s="1"/>
  <c r="AH102" i="30"/>
  <c r="AH70" i="33" s="1"/>
  <c r="AG57" i="33"/>
  <c r="AO35" i="30" l="1"/>
  <c r="AQ29" i="30"/>
  <c r="AN28" i="30"/>
  <c r="AN16" i="30"/>
  <c r="AO36" i="30"/>
  <c r="AR38" i="30"/>
  <c r="AR27" i="30"/>
  <c r="AR12" i="30"/>
  <c r="AR29" i="30"/>
  <c r="AO15" i="30"/>
  <c r="AO34" i="30"/>
  <c r="AR36" i="30"/>
  <c r="AN38" i="30"/>
  <c r="AR16" i="30"/>
  <c r="AO37" i="30"/>
  <c r="AJ49" i="30"/>
  <c r="AJ17" i="33" s="1"/>
  <c r="AJ66" i="30"/>
  <c r="AJ34" i="33" s="1"/>
  <c r="AJ58" i="30"/>
  <c r="AJ26" i="33" s="1"/>
  <c r="Y96" i="30"/>
  <c r="Y64" i="33" s="1"/>
  <c r="Y68" i="30"/>
  <c r="AN36" i="30"/>
  <c r="AN15" i="30"/>
  <c r="Z68" i="30"/>
  <c r="Z36" i="33" s="1"/>
  <c r="AK112" i="30"/>
  <c r="AJ65" i="30"/>
  <c r="AJ33" i="33" s="1"/>
  <c r="AQ25" i="30"/>
  <c r="Y65" i="30"/>
  <c r="AN14" i="30"/>
  <c r="AQ34" i="30"/>
  <c r="AN64" i="33"/>
  <c r="AK55" i="30"/>
  <c r="AK23" i="33" s="1"/>
  <c r="AK79" i="30"/>
  <c r="AK47" i="33" s="1"/>
  <c r="AF57" i="30"/>
  <c r="AF25" i="33" s="1"/>
  <c r="AI117" i="30"/>
  <c r="AI85" i="33" s="1"/>
  <c r="AQ35" i="30"/>
  <c r="AQ39" i="30"/>
  <c r="AQ32" i="30"/>
  <c r="AQ19" i="30"/>
  <c r="AK56" i="30"/>
  <c r="AK24" i="33" s="1"/>
  <c r="AK94" i="33" s="1"/>
  <c r="AK106" i="33" s="1"/>
  <c r="AI112" i="30"/>
  <c r="Z44" i="30"/>
  <c r="AJ50" i="30"/>
  <c r="AJ18" i="33" s="1"/>
  <c r="AJ74" i="30"/>
  <c r="AJ42" i="33" s="1"/>
  <c r="Y118" i="30"/>
  <c r="Y86" i="33" s="1"/>
  <c r="AK93" i="30"/>
  <c r="AK61" i="33" s="1"/>
  <c r="AN39" i="30"/>
  <c r="AR32" i="30"/>
  <c r="AO18" i="30"/>
  <c r="AO26" i="30"/>
  <c r="AN17" i="30"/>
  <c r="AO16" i="30"/>
  <c r="AR28" i="30"/>
  <c r="AR18" i="30"/>
  <c r="AG106" i="30"/>
  <c r="AG74" i="33" s="1"/>
  <c r="AJ52" i="30"/>
  <c r="AJ20" i="33" s="1"/>
  <c r="Z116" i="30"/>
  <c r="Z84" i="33" s="1"/>
  <c r="AH65" i="30"/>
  <c r="AH33" i="33" s="1"/>
  <c r="AJ108" i="30"/>
  <c r="AJ76" i="33" s="1"/>
  <c r="AI64" i="30"/>
  <c r="AI32" i="33" s="1"/>
  <c r="AH82" i="30"/>
  <c r="AH50" i="33" s="1"/>
  <c r="AR37" i="30"/>
  <c r="AQ15" i="30"/>
  <c r="AO12" i="30"/>
  <c r="AA112" i="30"/>
  <c r="AA80" i="33" s="1"/>
  <c r="Z55" i="30"/>
  <c r="Z23" i="33" s="1"/>
  <c r="AH118" i="30"/>
  <c r="AH86" i="33" s="1"/>
  <c r="AE117" i="30"/>
  <c r="AE85" i="33" s="1"/>
  <c r="AD112" i="30"/>
  <c r="AB109" i="30"/>
  <c r="AB77" i="33" s="1"/>
  <c r="AK92" i="30"/>
  <c r="AK60" i="33" s="1"/>
  <c r="AF92" i="30"/>
  <c r="AF125" i="30" s="1"/>
  <c r="AC100" i="30"/>
  <c r="AC68" i="33" s="1"/>
  <c r="AK66" i="30"/>
  <c r="AK34" i="33" s="1"/>
  <c r="AH74" i="30"/>
  <c r="AH42" i="33" s="1"/>
  <c r="AE58" i="30"/>
  <c r="AE26" i="33" s="1"/>
  <c r="AK117" i="30"/>
  <c r="AK85" i="33" s="1"/>
  <c r="AI115" i="30"/>
  <c r="Y71" i="30"/>
  <c r="AK116" i="30"/>
  <c r="AK84" i="33" s="1"/>
  <c r="AD105" i="30"/>
  <c r="AH58" i="30"/>
  <c r="AH26" i="33" s="1"/>
  <c r="AI48" i="30"/>
  <c r="AH57" i="30"/>
  <c r="AH25" i="33" s="1"/>
  <c r="AI79" i="30"/>
  <c r="AI47" i="33" s="1"/>
  <c r="AI71" i="30"/>
  <c r="AI39" i="33" s="1"/>
  <c r="AG90" i="30"/>
  <c r="AI80" i="30"/>
  <c r="AO80" i="30" s="1"/>
  <c r="AF91" i="30"/>
  <c r="AF59" i="33" s="1"/>
  <c r="AK67" i="30"/>
  <c r="AK35" i="33" s="1"/>
  <c r="AI93" i="30"/>
  <c r="AI61" i="33" s="1"/>
  <c r="AG83" i="30"/>
  <c r="AF108" i="30"/>
  <c r="AF76" i="33" s="1"/>
  <c r="AB101" i="30"/>
  <c r="AB69" i="33" s="1"/>
  <c r="AO29" i="30"/>
  <c r="AQ28" i="30"/>
  <c r="AO32" i="30"/>
  <c r="AN26" i="30"/>
  <c r="AR26" i="30"/>
  <c r="AR17" i="30"/>
  <c r="AJ107" i="30"/>
  <c r="AJ75" i="33" s="1"/>
  <c r="AI56" i="30"/>
  <c r="AI24" i="33" s="1"/>
  <c r="AQ37" i="30"/>
  <c r="AQ26" i="30"/>
  <c r="AO39" i="30"/>
  <c r="AA119" i="30"/>
  <c r="AA87" i="33" s="1"/>
  <c r="AA83" i="30"/>
  <c r="AA51" i="33" s="1"/>
  <c r="AA80" i="30"/>
  <c r="AA48" i="33" s="1"/>
  <c r="AA115" i="30"/>
  <c r="AA83" i="33" s="1"/>
  <c r="Z119" i="30"/>
  <c r="Z87" i="33" s="1"/>
  <c r="Z99" i="30"/>
  <c r="Z106" i="30"/>
  <c r="AN106" i="30" s="1"/>
  <c r="Z72" i="30"/>
  <c r="Z40" i="33" s="1"/>
  <c r="Y83" i="30"/>
  <c r="Y51" i="33" s="1"/>
  <c r="Y115" i="30"/>
  <c r="AD119" i="30"/>
  <c r="AD87" i="33" s="1"/>
  <c r="AC117" i="30"/>
  <c r="AC85" i="33" s="1"/>
  <c r="AF116" i="30"/>
  <c r="AF84" i="33" s="1"/>
  <c r="AJ112" i="30"/>
  <c r="AB112" i="30"/>
  <c r="AB126" i="30" s="1"/>
  <c r="AJ68" i="30"/>
  <c r="AJ36" i="33" s="1"/>
  <c r="AJ60" i="30"/>
  <c r="Y97" i="30"/>
  <c r="AH50" i="30"/>
  <c r="AK106" i="30"/>
  <c r="AK74" i="33" s="1"/>
  <c r="AR35" i="30"/>
  <c r="AC119" i="30"/>
  <c r="AC87" i="33" s="1"/>
  <c r="AF118" i="30"/>
  <c r="AF86" i="33" s="1"/>
  <c r="AI66" i="30"/>
  <c r="AI34" i="33" s="1"/>
  <c r="AF50" i="30"/>
  <c r="AF18" i="33" s="1"/>
  <c r="AD66" i="30"/>
  <c r="AD34" i="33" s="1"/>
  <c r="AJ117" i="30"/>
  <c r="AJ85" i="33" s="1"/>
  <c r="AB117" i="30"/>
  <c r="AB85" i="33" s="1"/>
  <c r="AE114" i="30"/>
  <c r="AE82" i="33" s="1"/>
  <c r="AJ113" i="30"/>
  <c r="AJ81" i="33" s="1"/>
  <c r="AC113" i="30"/>
  <c r="AC81" i="33" s="1"/>
  <c r="AN81" i="33" s="1"/>
  <c r="AC53" i="30"/>
  <c r="AC21" i="33" s="1"/>
  <c r="AG98" i="30"/>
  <c r="AJ119" i="30"/>
  <c r="AA75" i="30"/>
  <c r="AA43" i="33" s="1"/>
  <c r="AA118" i="30"/>
  <c r="Z109" i="30"/>
  <c r="Z77" i="33" s="1"/>
  <c r="Z98" i="30"/>
  <c r="AD116" i="30"/>
  <c r="AD84" i="33" s="1"/>
  <c r="AD94" i="33" s="1"/>
  <c r="AD106" i="33" s="1"/>
  <c r="AF115" i="30"/>
  <c r="AF83" i="33" s="1"/>
  <c r="AD114" i="30"/>
  <c r="AD82" i="33" s="1"/>
  <c r="AB113" i="30"/>
  <c r="AB81" i="33" s="1"/>
  <c r="AH112" i="30"/>
  <c r="AH80" i="33" s="1"/>
  <c r="AG117" i="30"/>
  <c r="Y79" i="30"/>
  <c r="Y47" i="33" s="1"/>
  <c r="AK98" i="30"/>
  <c r="AK66" i="33" s="1"/>
  <c r="AI72" i="30"/>
  <c r="AI40" i="33" s="1"/>
  <c r="AN44" i="33"/>
  <c r="AJ46" i="30"/>
  <c r="AO14" i="30"/>
  <c r="AC114" i="30"/>
  <c r="AC82" i="33" s="1"/>
  <c r="AA117" i="30"/>
  <c r="AA85" i="33" s="1"/>
  <c r="Z117" i="30"/>
  <c r="Z85" i="33" s="1"/>
  <c r="Z113" i="30"/>
  <c r="Z81" i="33" s="1"/>
  <c r="Y108" i="30"/>
  <c r="Y76" i="33" s="1"/>
  <c r="Y113" i="30"/>
  <c r="AJ118" i="30"/>
  <c r="AJ86" i="33" s="1"/>
  <c r="AD115" i="30"/>
  <c r="AD83" i="33" s="1"/>
  <c r="AI114" i="30"/>
  <c r="AI82" i="33" s="1"/>
  <c r="AF112" i="30"/>
  <c r="AF119" i="30"/>
  <c r="AF87" i="33" s="1"/>
  <c r="AF83" i="30"/>
  <c r="AF51" i="33" s="1"/>
  <c r="AB118" i="30"/>
  <c r="AB86" i="33" s="1"/>
  <c r="AF117" i="30"/>
  <c r="AE112" i="30"/>
  <c r="Y75" i="30"/>
  <c r="AK128" i="29"/>
  <c r="AK96" i="29"/>
  <c r="AK120" i="29"/>
  <c r="AO76" i="30"/>
  <c r="AK112" i="29"/>
  <c r="AA77" i="29"/>
  <c r="AQ61" i="8"/>
  <c r="Z61" i="29"/>
  <c r="Z93" i="30" s="1"/>
  <c r="Z73" i="29"/>
  <c r="Z105" i="30" s="1"/>
  <c r="Y61" i="29"/>
  <c r="Y93" i="30" s="1"/>
  <c r="Y61" i="33" s="1"/>
  <c r="Y107" i="29"/>
  <c r="AN27" i="8"/>
  <c r="Y68" i="29"/>
  <c r="Y100" i="30" s="1"/>
  <c r="Y68" i="33" s="1"/>
  <c r="Y41" i="29"/>
  <c r="Y73" i="30" s="1"/>
  <c r="Y84" i="29"/>
  <c r="Y164" i="29"/>
  <c r="AN48" i="8"/>
  <c r="Y128" i="29"/>
  <c r="Y48" i="29"/>
  <c r="Y80" i="30" s="1"/>
  <c r="Y94" i="8"/>
  <c r="AQ16" i="8"/>
  <c r="Y103" i="29"/>
  <c r="AQ64" i="8"/>
  <c r="Y30" i="29"/>
  <c r="Y71" i="29"/>
  <c r="Y103" i="30" s="1"/>
  <c r="Y71" i="33" s="1"/>
  <c r="Y44" i="29"/>
  <c r="AQ44" i="8"/>
  <c r="AO17" i="29"/>
  <c r="Y141" i="29"/>
  <c r="AJ150" i="29"/>
  <c r="AJ108" i="29"/>
  <c r="AJ142" i="29"/>
  <c r="AJ124" i="29"/>
  <c r="AI136" i="29"/>
  <c r="AI102" i="29"/>
  <c r="AA12" i="29"/>
  <c r="AA90" i="8"/>
  <c r="AQ27" i="8"/>
  <c r="Z34" i="29"/>
  <c r="Z66" i="30" s="1"/>
  <c r="Z34" i="33" s="1"/>
  <c r="Z94" i="8"/>
  <c r="Z164" i="29" s="1"/>
  <c r="Z16" i="29"/>
  <c r="Z48" i="30" s="1"/>
  <c r="Z16" i="33" s="1"/>
  <c r="Y131" i="29"/>
  <c r="Y95" i="29"/>
  <c r="AJ116" i="29"/>
  <c r="AF96" i="29"/>
  <c r="AF112" i="29"/>
  <c r="AE96" i="29"/>
  <c r="AF94" i="33"/>
  <c r="AF106" i="33" s="1"/>
  <c r="AQ66" i="8"/>
  <c r="AC154" i="29"/>
  <c r="AM33" i="33"/>
  <c r="AB141" i="29"/>
  <c r="AB167" i="29"/>
  <c r="AB157" i="29"/>
  <c r="AG142" i="29"/>
  <c r="AG108" i="29"/>
  <c r="AG124" i="29"/>
  <c r="AG100" i="29"/>
  <c r="Y95" i="8"/>
  <c r="Y155" i="29" s="1"/>
  <c r="AN36" i="33"/>
  <c r="AR69" i="8"/>
  <c r="AJ61" i="29"/>
  <c r="AJ93" i="30" s="1"/>
  <c r="AJ61" i="33" s="1"/>
  <c r="AJ69" i="29"/>
  <c r="AJ101" i="30" s="1"/>
  <c r="AJ69" i="33" s="1"/>
  <c r="AG77" i="27"/>
  <c r="AG77" i="29"/>
  <c r="AO77" i="8"/>
  <c r="AR77" i="8"/>
  <c r="AJ43" i="27"/>
  <c r="AJ43" i="29"/>
  <c r="AJ75" i="30" s="1"/>
  <c r="AJ43" i="33" s="1"/>
  <c r="AI19" i="27"/>
  <c r="AI27" i="29"/>
  <c r="AI59" i="30" s="1"/>
  <c r="AI27" i="33" s="1"/>
  <c r="AI99" i="29"/>
  <c r="AG35" i="27"/>
  <c r="AR35" i="8"/>
  <c r="AG35" i="29"/>
  <c r="AE51" i="29"/>
  <c r="AE83" i="30" s="1"/>
  <c r="AE51" i="33" s="1"/>
  <c r="AD35" i="29"/>
  <c r="AD67" i="30" s="1"/>
  <c r="AD35" i="33" s="1"/>
  <c r="AM35" i="33" s="1"/>
  <c r="AD19" i="29"/>
  <c r="AD51" i="30" s="1"/>
  <c r="AD19" i="33" s="1"/>
  <c r="AB43" i="29"/>
  <c r="AB75" i="30" s="1"/>
  <c r="AB43" i="33" s="1"/>
  <c r="AB123" i="29"/>
  <c r="AH76" i="29"/>
  <c r="AH108" i="30" s="1"/>
  <c r="AH76" i="33" s="1"/>
  <c r="AQ63" i="8"/>
  <c r="Z29" i="29"/>
  <c r="Z61" i="30" s="1"/>
  <c r="Z29" i="33" s="1"/>
  <c r="AN51" i="8"/>
  <c r="Y19" i="29"/>
  <c r="Y51" i="30" s="1"/>
  <c r="Y19" i="33" s="1"/>
  <c r="AN60" i="8"/>
  <c r="AQ60" i="8"/>
  <c r="AQ26" i="8"/>
  <c r="Y75" i="29"/>
  <c r="Y107" i="30" s="1"/>
  <c r="Y67" i="29"/>
  <c r="Y99" i="30" s="1"/>
  <c r="AN33" i="8"/>
  <c r="Y23" i="29"/>
  <c r="Y55" i="30" s="1"/>
  <c r="Y56" i="29"/>
  <c r="Y88" i="30" s="1"/>
  <c r="Y56" i="33" s="1"/>
  <c r="AN36" i="8"/>
  <c r="AQ33" i="8"/>
  <c r="AA33" i="29"/>
  <c r="AA65" i="30" s="1"/>
  <c r="AA33" i="33" s="1"/>
  <c r="AN19" i="8"/>
  <c r="AO62" i="29"/>
  <c r="AJ105" i="29"/>
  <c r="Y167" i="29"/>
  <c r="AG59" i="30"/>
  <c r="AO59" i="30" s="1"/>
  <c r="Y111" i="29"/>
  <c r="AF146" i="29"/>
  <c r="AK104" i="29"/>
  <c r="AJ92" i="29"/>
  <c r="AR28" i="29"/>
  <c r="AA20" i="29"/>
  <c r="AA52" i="30" s="1"/>
  <c r="AA20" i="33" s="1"/>
  <c r="AI96" i="30"/>
  <c r="AO64" i="29"/>
  <c r="Z24" i="29"/>
  <c r="Z56" i="30" s="1"/>
  <c r="AN41" i="33"/>
  <c r="AF161" i="29"/>
  <c r="AF151" i="29"/>
  <c r="AF143" i="29"/>
  <c r="AF101" i="29"/>
  <c r="AI77" i="27"/>
  <c r="AI77" i="29"/>
  <c r="AI109" i="30" s="1"/>
  <c r="AI77" i="33" s="1"/>
  <c r="AK51" i="27"/>
  <c r="AK51" i="29"/>
  <c r="AK83" i="30" s="1"/>
  <c r="AK51" i="33" s="1"/>
  <c r="AJ27" i="29"/>
  <c r="AJ59" i="30" s="1"/>
  <c r="AJ27" i="33" s="1"/>
  <c r="AJ27" i="27"/>
  <c r="AJ51" i="29"/>
  <c r="AJ83" i="30" s="1"/>
  <c r="AJ51" i="33" s="1"/>
  <c r="AH51" i="29"/>
  <c r="AH83" i="30" s="1"/>
  <c r="AH51" i="33" s="1"/>
  <c r="AH43" i="27"/>
  <c r="AH43" i="29"/>
  <c r="AH75" i="30" s="1"/>
  <c r="AH43" i="33" s="1"/>
  <c r="AR43" i="8"/>
  <c r="AG19" i="27"/>
  <c r="AO19" i="8"/>
  <c r="AG43" i="29"/>
  <c r="AG75" i="30" s="1"/>
  <c r="AG43" i="33" s="1"/>
  <c r="AG97" i="8"/>
  <c r="AE19" i="29"/>
  <c r="AE51" i="30" s="1"/>
  <c r="AE19" i="33" s="1"/>
  <c r="AE97" i="8"/>
  <c r="AE35" i="29"/>
  <c r="AE67" i="30" s="1"/>
  <c r="AE35" i="33" s="1"/>
  <c r="AE97" i="33" s="1"/>
  <c r="AE109" i="33" s="1"/>
  <c r="AE43" i="29"/>
  <c r="AE75" i="30" s="1"/>
  <c r="AE43" i="33" s="1"/>
  <c r="AC19" i="29"/>
  <c r="AC51" i="30" s="1"/>
  <c r="AC19" i="33" s="1"/>
  <c r="AC51" i="29"/>
  <c r="AC83" i="30" s="1"/>
  <c r="AC51" i="33" s="1"/>
  <c r="AB107" i="29"/>
  <c r="AH60" i="27"/>
  <c r="AH60" i="29"/>
  <c r="AH92" i="30" s="1"/>
  <c r="AH60" i="33" s="1"/>
  <c r="AC114" i="29"/>
  <c r="AC156" i="29"/>
  <c r="AC148" i="29"/>
  <c r="AK145" i="29"/>
  <c r="AK111" i="29"/>
  <c r="AK119" i="29"/>
  <c r="AM44" i="33"/>
  <c r="AC137" i="29"/>
  <c r="AC103" i="29"/>
  <c r="AC153" i="29"/>
  <c r="AA63" i="29"/>
  <c r="AA95" i="30" s="1"/>
  <c r="AA63" i="33" s="1"/>
  <c r="Z43" i="29"/>
  <c r="Z75" i="30" s="1"/>
  <c r="AQ50" i="8"/>
  <c r="Z32" i="29"/>
  <c r="Z64" i="30" s="1"/>
  <c r="Z32" i="33" s="1"/>
  <c r="Z13" i="29"/>
  <c r="Z45" i="30" s="1"/>
  <c r="Z13" i="33" s="1"/>
  <c r="Z62" i="29"/>
  <c r="AN77" i="8"/>
  <c r="AN43" i="8"/>
  <c r="Y123" i="29"/>
  <c r="Y59" i="29"/>
  <c r="Y91" i="30" s="1"/>
  <c r="Y25" i="29"/>
  <c r="Y57" i="30" s="1"/>
  <c r="Y146" i="29"/>
  <c r="AQ32" i="8"/>
  <c r="Y32" i="29"/>
  <c r="Y64" i="30" s="1"/>
  <c r="AN73" i="8"/>
  <c r="AQ73" i="8"/>
  <c r="Y14" i="29"/>
  <c r="Y46" i="30" s="1"/>
  <c r="AQ28" i="8"/>
  <c r="AK138" i="29"/>
  <c r="AA45" i="29"/>
  <c r="AA77" i="30" s="1"/>
  <c r="AA45" i="33" s="1"/>
  <c r="AN86" i="8"/>
  <c r="Z28" i="29"/>
  <c r="Z60" i="30" s="1"/>
  <c r="Z28" i="33" s="1"/>
  <c r="AJ120" i="29"/>
  <c r="AK164" i="29"/>
  <c r="Y115" i="29"/>
  <c r="AK137" i="29"/>
  <c r="AO12" i="29"/>
  <c r="AE92" i="33"/>
  <c r="AE104" i="33" s="1"/>
  <c r="Y34" i="29"/>
  <c r="Y66" i="30" s="1"/>
  <c r="Y77" i="29"/>
  <c r="Y109" i="30" s="1"/>
  <c r="AA36" i="29"/>
  <c r="AA68" i="30" s="1"/>
  <c r="AA36" i="33" s="1"/>
  <c r="Y49" i="29"/>
  <c r="Y81" i="30" s="1"/>
  <c r="Y49" i="33" s="1"/>
  <c r="AK97" i="8"/>
  <c r="AQ43" i="8"/>
  <c r="AR87" i="8"/>
  <c r="AH87" i="27"/>
  <c r="AH87" i="29"/>
  <c r="AH119" i="30" s="1"/>
  <c r="AH87" i="33" s="1"/>
  <c r="AK157" i="29"/>
  <c r="AI51" i="29"/>
  <c r="AI83" i="30" s="1"/>
  <c r="AI51" i="33" s="1"/>
  <c r="AE113" i="29"/>
  <c r="AE165" i="29"/>
  <c r="AE139" i="29"/>
  <c r="AE105" i="29"/>
  <c r="AO44" i="29"/>
  <c r="AK154" i="29"/>
  <c r="Y137" i="29"/>
  <c r="AC157" i="29"/>
  <c r="AC149" i="29"/>
  <c r="AA35" i="29"/>
  <c r="AA67" i="30" s="1"/>
  <c r="AA35" i="33" s="1"/>
  <c r="AA57" i="29"/>
  <c r="AA89" i="30" s="1"/>
  <c r="Z35" i="29"/>
  <c r="Z67" i="30" s="1"/>
  <c r="Z35" i="33" s="1"/>
  <c r="AN49" i="8"/>
  <c r="Z31" i="29"/>
  <c r="Z63" i="30" s="1"/>
  <c r="Y69" i="29"/>
  <c r="Y101" i="30" s="1"/>
  <c r="AQ17" i="8"/>
  <c r="Y17" i="29"/>
  <c r="Y49" i="30" s="1"/>
  <c r="Y17" i="33" s="1"/>
  <c r="AQ58" i="8"/>
  <c r="AN58" i="8"/>
  <c r="Y58" i="29"/>
  <c r="Y90" i="30" s="1"/>
  <c r="Y58" i="33" s="1"/>
  <c r="Y104" i="29"/>
  <c r="Y31" i="29"/>
  <c r="Y63" i="30" s="1"/>
  <c r="Y31" i="33" s="1"/>
  <c r="Y152" i="29"/>
  <c r="AQ54" i="8"/>
  <c r="AK103" i="29"/>
  <c r="AF114" i="29"/>
  <c r="AF122" i="29"/>
  <c r="AB126" i="29"/>
  <c r="AB94" i="29"/>
  <c r="AB144" i="29"/>
  <c r="AB110" i="29"/>
  <c r="AB136" i="29"/>
  <c r="AG104" i="29"/>
  <c r="AG154" i="29"/>
  <c r="AG96" i="29"/>
  <c r="AG128" i="29"/>
  <c r="AA41" i="29"/>
  <c r="AA73" i="30" s="1"/>
  <c r="AA41" i="33" s="1"/>
  <c r="Z58" i="29"/>
  <c r="Z90" i="30" s="1"/>
  <c r="Z58" i="33" s="1"/>
  <c r="Z65" i="29"/>
  <c r="Z97" i="30" s="1"/>
  <c r="Z72" i="29"/>
  <c r="Z104" i="30" s="1"/>
  <c r="Z72" i="33" s="1"/>
  <c r="Z91" i="8"/>
  <c r="Z151" i="29" s="1"/>
  <c r="Y35" i="29"/>
  <c r="Y67" i="30" s="1"/>
  <c r="AN35" i="8"/>
  <c r="AR44" i="29"/>
  <c r="Y149" i="29"/>
  <c r="AE108" i="29"/>
  <c r="AG127" i="29"/>
  <c r="AF98" i="29"/>
  <c r="AJ134" i="29"/>
  <c r="AE112" i="29"/>
  <c r="AG164" i="29"/>
  <c r="AE97" i="29"/>
  <c r="AK146" i="29"/>
  <c r="AA84" i="29"/>
  <c r="AA116" i="30" s="1"/>
  <c r="AA84" i="33" s="1"/>
  <c r="AE155" i="29"/>
  <c r="AJ97" i="8"/>
  <c r="AJ141" i="29" s="1"/>
  <c r="Y27" i="29"/>
  <c r="Y59" i="30" s="1"/>
  <c r="Y27" i="33" s="1"/>
  <c r="AR34" i="29"/>
  <c r="AB61" i="29"/>
  <c r="AB93" i="30" s="1"/>
  <c r="AB61" i="33" s="1"/>
  <c r="AA70" i="29"/>
  <c r="AA102" i="30" s="1"/>
  <c r="AA70" i="33" s="1"/>
  <c r="AI162" i="29"/>
  <c r="AK61" i="27"/>
  <c r="AK69" i="29"/>
  <c r="AK101" i="30" s="1"/>
  <c r="AK69" i="33" s="1"/>
  <c r="AO69" i="8"/>
  <c r="AH61" i="29"/>
  <c r="AH93" i="30" s="1"/>
  <c r="AH61" i="33" s="1"/>
  <c r="AP61" i="33" s="1"/>
  <c r="AQ61" i="33" s="1"/>
  <c r="AH69" i="27"/>
  <c r="AE77" i="29"/>
  <c r="AE109" i="30" s="1"/>
  <c r="AE77" i="33" s="1"/>
  <c r="AC69" i="29"/>
  <c r="AC101" i="30" s="1"/>
  <c r="AC69" i="33" s="1"/>
  <c r="AM69" i="33" s="1"/>
  <c r="AC61" i="29"/>
  <c r="AC93" i="30" s="1"/>
  <c r="AC61" i="33" s="1"/>
  <c r="AN61" i="33" s="1"/>
  <c r="AK27" i="29"/>
  <c r="AK59" i="30" s="1"/>
  <c r="AK27" i="33" s="1"/>
  <c r="AK19" i="27"/>
  <c r="AK19" i="29"/>
  <c r="AO51" i="8"/>
  <c r="AC35" i="29"/>
  <c r="AC67" i="30" s="1"/>
  <c r="AC35" i="33" s="1"/>
  <c r="AR54" i="29"/>
  <c r="AO72" i="33"/>
  <c r="AK26" i="27"/>
  <c r="AF35" i="29"/>
  <c r="AF67" i="30" s="1"/>
  <c r="AF35" i="33" s="1"/>
  <c r="AG51" i="27"/>
  <c r="AK76" i="29"/>
  <c r="AK108" i="30" s="1"/>
  <c r="AK76" i="33" s="1"/>
  <c r="AF34" i="29"/>
  <c r="AF66" i="30" s="1"/>
  <c r="AF34" i="33" s="1"/>
  <c r="AC27" i="29"/>
  <c r="AC59" i="30" s="1"/>
  <c r="AC27" i="33" s="1"/>
  <c r="AH27" i="29"/>
  <c r="AH59" i="30" s="1"/>
  <c r="AH27" i="33" s="1"/>
  <c r="AF26" i="29"/>
  <c r="AF58" i="30" s="1"/>
  <c r="AF26" i="33" s="1"/>
  <c r="AO26" i="8"/>
  <c r="AE21" i="29"/>
  <c r="AE53" i="30" s="1"/>
  <c r="AE21" i="33" s="1"/>
  <c r="AD21" i="29"/>
  <c r="AD53" i="30" s="1"/>
  <c r="AD21" i="33" s="1"/>
  <c r="AB91" i="8"/>
  <c r="AB57" i="29"/>
  <c r="AB89" i="30" s="1"/>
  <c r="AB57" i="33" s="1"/>
  <c r="AR23" i="8"/>
  <c r="AI37" i="29"/>
  <c r="AI69" i="30" s="1"/>
  <c r="AI37" i="33" s="1"/>
  <c r="AK73" i="29"/>
  <c r="AK105" i="30" s="1"/>
  <c r="AK73" i="33" s="1"/>
  <c r="AO16" i="29"/>
  <c r="AR40" i="29"/>
  <c r="AK50" i="29"/>
  <c r="AK82" i="30" s="1"/>
  <c r="AK50" i="33" s="1"/>
  <c r="AH97" i="8"/>
  <c r="AI51" i="27"/>
  <c r="AK96" i="8"/>
  <c r="AJ137" i="29"/>
  <c r="AO27" i="8"/>
  <c r="AK13" i="29"/>
  <c r="AK45" i="30" s="1"/>
  <c r="AK13" i="33" s="1"/>
  <c r="AK42" i="29"/>
  <c r="AK74" i="30" s="1"/>
  <c r="AK42" i="33" s="1"/>
  <c r="AO36" i="29"/>
  <c r="AM56" i="33"/>
  <c r="AI69" i="29"/>
  <c r="AR69" i="29" s="1"/>
  <c r="AE118" i="29"/>
  <c r="AR51" i="8"/>
  <c r="AN33" i="33"/>
  <c r="AR59" i="29"/>
  <c r="AR85" i="8"/>
  <c r="AG19" i="33"/>
  <c r="AQ77" i="29"/>
  <c r="AA109" i="30"/>
  <c r="AA77" i="33" s="1"/>
  <c r="Y77" i="33"/>
  <c r="Z83" i="30"/>
  <c r="AN83" i="30" s="1"/>
  <c r="AQ51" i="29"/>
  <c r="AI119" i="30"/>
  <c r="AI87" i="33" s="1"/>
  <c r="AO87" i="29"/>
  <c r="AI131" i="29"/>
  <c r="AG93" i="30"/>
  <c r="AG61" i="33" s="1"/>
  <c r="AA19" i="29"/>
  <c r="AQ75" i="30"/>
  <c r="AN87" i="8"/>
  <c r="AR43" i="29"/>
  <c r="AR35" i="29"/>
  <c r="AH141" i="29"/>
  <c r="AR87" i="29"/>
  <c r="AC167" i="29"/>
  <c r="AI167" i="29"/>
  <c r="AF141" i="29"/>
  <c r="AI157" i="29"/>
  <c r="AQ19" i="8"/>
  <c r="Z69" i="29"/>
  <c r="Z97" i="8"/>
  <c r="Z131" i="29" s="1"/>
  <c r="Z27" i="29"/>
  <c r="AF123" i="29"/>
  <c r="AO43" i="29"/>
  <c r="AN77" i="29"/>
  <c r="AC115" i="29"/>
  <c r="AC131" i="29"/>
  <c r="AG107" i="29"/>
  <c r="AE123" i="29"/>
  <c r="AF149" i="29"/>
  <c r="AE99" i="29"/>
  <c r="AG141" i="29"/>
  <c r="AQ51" i="8"/>
  <c r="AQ87" i="8"/>
  <c r="AD167" i="29"/>
  <c r="AD97" i="8"/>
  <c r="AR77" i="29"/>
  <c r="AH123" i="29"/>
  <c r="AE141" i="29"/>
  <c r="AG99" i="29"/>
  <c r="AI115" i="29"/>
  <c r="AN61" i="8"/>
  <c r="AA97" i="8"/>
  <c r="AF115" i="29"/>
  <c r="AA27" i="29"/>
  <c r="AA59" i="30" s="1"/>
  <c r="AA27" i="33" s="1"/>
  <c r="AQ35" i="29"/>
  <c r="AC107" i="29"/>
  <c r="AE115" i="29"/>
  <c r="AA167" i="29"/>
  <c r="AR61" i="29"/>
  <c r="AH99" i="29"/>
  <c r="AN35" i="29"/>
  <c r="AC123" i="29"/>
  <c r="AE149" i="29"/>
  <c r="AE157" i="29"/>
  <c r="AF131" i="29"/>
  <c r="AF157" i="29"/>
  <c r="AA69" i="29"/>
  <c r="AA101" i="30" s="1"/>
  <c r="AA69" i="33" s="1"/>
  <c r="AN43" i="29"/>
  <c r="AI107" i="29"/>
  <c r="Z19" i="29"/>
  <c r="Z51" i="30" s="1"/>
  <c r="AQ35" i="8"/>
  <c r="AE98" i="29"/>
  <c r="AO34" i="8"/>
  <c r="AA42" i="29"/>
  <c r="AA74" i="30" s="1"/>
  <c r="AA34" i="29"/>
  <c r="AA66" i="30" s="1"/>
  <c r="AC76" i="29"/>
  <c r="AC108" i="30" s="1"/>
  <c r="AC76" i="33" s="1"/>
  <c r="AB42" i="29"/>
  <c r="AB74" i="30" s="1"/>
  <c r="AB42" i="33" s="1"/>
  <c r="AE148" i="29"/>
  <c r="AH148" i="29"/>
  <c r="AN26" i="8"/>
  <c r="AE130" i="29"/>
  <c r="AH66" i="30"/>
  <c r="AH34" i="33" s="1"/>
  <c r="AF42" i="29"/>
  <c r="AF74" i="30" s="1"/>
  <c r="AF42" i="33" s="1"/>
  <c r="AE50" i="29"/>
  <c r="AE82" i="30" s="1"/>
  <c r="AE50" i="33" s="1"/>
  <c r="AM50" i="33" s="1"/>
  <c r="AC42" i="29"/>
  <c r="AC74" i="30" s="1"/>
  <c r="AC42" i="33" s="1"/>
  <c r="AJ96" i="8"/>
  <c r="AE140" i="29"/>
  <c r="AQ86" i="8"/>
  <c r="AQ76" i="8"/>
  <c r="AO68" i="8"/>
  <c r="AR60" i="8"/>
  <c r="AH165" i="29"/>
  <c r="AH97" i="29"/>
  <c r="AI105" i="29"/>
  <c r="AO59" i="29"/>
  <c r="AH113" i="29"/>
  <c r="AN67" i="29"/>
  <c r="AE147" i="29"/>
  <c r="Z75" i="29"/>
  <c r="Z107" i="30" s="1"/>
  <c r="Z75" i="33" s="1"/>
  <c r="AE121" i="29"/>
  <c r="AK95" i="8"/>
  <c r="AF67" i="29"/>
  <c r="AF99" i="30" s="1"/>
  <c r="AF67" i="33" s="1"/>
  <c r="AO67" i="33" s="1"/>
  <c r="AA49" i="29"/>
  <c r="AA81" i="30" s="1"/>
  <c r="AA49" i="33" s="1"/>
  <c r="AH155" i="29"/>
  <c r="AO49" i="33"/>
  <c r="AN59" i="8"/>
  <c r="AQ25" i="8"/>
  <c r="AN59" i="33"/>
  <c r="AO49" i="29"/>
  <c r="AI97" i="29"/>
  <c r="AR85" i="29"/>
  <c r="AI147" i="29"/>
  <c r="AH105" i="29"/>
  <c r="AQ49" i="8"/>
  <c r="Y139" i="29"/>
  <c r="Y121" i="29"/>
  <c r="AQ67" i="8"/>
  <c r="AG91" i="30"/>
  <c r="AO107" i="30"/>
  <c r="AD155" i="29"/>
  <c r="AI165" i="29"/>
  <c r="AF97" i="29"/>
  <c r="AH139" i="29"/>
  <c r="AE129" i="29"/>
  <c r="AN85" i="8"/>
  <c r="Y97" i="29"/>
  <c r="AN17" i="8"/>
  <c r="AJ67" i="29"/>
  <c r="AJ99" i="30" s="1"/>
  <c r="AJ67" i="33" s="1"/>
  <c r="AH147" i="29"/>
  <c r="AQ85" i="8"/>
  <c r="AO41" i="33"/>
  <c r="Z25" i="29"/>
  <c r="AA59" i="29"/>
  <c r="AA91" i="30" s="1"/>
  <c r="AA59" i="33" s="1"/>
  <c r="AN75" i="8"/>
  <c r="Z41" i="29"/>
  <c r="Z73" i="30" s="1"/>
  <c r="Z41" i="33" s="1"/>
  <c r="AO33" i="29"/>
  <c r="AI121" i="29"/>
  <c r="AO75" i="29"/>
  <c r="AR33" i="29"/>
  <c r="AR41" i="29"/>
  <c r="AI113" i="29"/>
  <c r="AF165" i="29"/>
  <c r="AR49" i="29"/>
  <c r="AA95" i="8"/>
  <c r="Y105" i="29"/>
  <c r="Y165" i="29"/>
  <c r="AO67" i="8"/>
  <c r="AR91" i="30"/>
  <c r="AD95" i="33"/>
  <c r="AD107" i="33" s="1"/>
  <c r="Y67" i="33"/>
  <c r="AR64" i="30"/>
  <c r="AG66" i="33"/>
  <c r="AA106" i="30"/>
  <c r="AA74" i="33" s="1"/>
  <c r="AQ74" i="29"/>
  <c r="AN74" i="29"/>
  <c r="AR16" i="29"/>
  <c r="AR32" i="29"/>
  <c r="AJ146" i="29"/>
  <c r="AR48" i="29"/>
  <c r="AH72" i="30"/>
  <c r="AA66" i="29"/>
  <c r="AA98" i="30" s="1"/>
  <c r="AA66" i="33" s="1"/>
  <c r="Z146" i="29"/>
  <c r="Z96" i="29"/>
  <c r="AN40" i="8"/>
  <c r="AC104" i="29"/>
  <c r="AI94" i="8"/>
  <c r="AR40" i="8"/>
  <c r="Y72" i="30"/>
  <c r="AN72" i="30" s="1"/>
  <c r="AD154" i="29"/>
  <c r="AO40" i="29"/>
  <c r="AF154" i="29"/>
  <c r="AC164" i="29"/>
  <c r="AC120" i="29"/>
  <c r="AI58" i="29"/>
  <c r="AI66" i="27"/>
  <c r="Z120" i="29"/>
  <c r="AI74" i="29"/>
  <c r="AO74" i="29" s="1"/>
  <c r="AJ84" i="29"/>
  <c r="AJ116" i="30" s="1"/>
  <c r="AB94" i="8"/>
  <c r="AB164" i="29" s="1"/>
  <c r="AQ74" i="8"/>
  <c r="AN84" i="8"/>
  <c r="AR84" i="8"/>
  <c r="AI66" i="29"/>
  <c r="AI98" i="30" s="1"/>
  <c r="AI66" i="33" s="1"/>
  <c r="AN74" i="8"/>
  <c r="AA94" i="8"/>
  <c r="AA24" i="29"/>
  <c r="AA56" i="30" s="1"/>
  <c r="AA24" i="33" s="1"/>
  <c r="AH94" i="8"/>
  <c r="AA58" i="29"/>
  <c r="AN66" i="8"/>
  <c r="AR66" i="8"/>
  <c r="AH84" i="29"/>
  <c r="Y98" i="30"/>
  <c r="Y66" i="33" s="1"/>
  <c r="AJ96" i="29"/>
  <c r="AC128" i="29"/>
  <c r="AA40" i="29"/>
  <c r="AA72" i="30" s="1"/>
  <c r="AO48" i="29"/>
  <c r="AJ112" i="29"/>
  <c r="AF104" i="29"/>
  <c r="AE164" i="29"/>
  <c r="AC138" i="29"/>
  <c r="AN48" i="29"/>
  <c r="AI146" i="29"/>
  <c r="AB84" i="29"/>
  <c r="AB116" i="30" s="1"/>
  <c r="AB84" i="33" s="1"/>
  <c r="AQ48" i="29"/>
  <c r="AG80" i="30"/>
  <c r="AJ154" i="29"/>
  <c r="AC96" i="29"/>
  <c r="AC112" i="29"/>
  <c r="AR24" i="29"/>
  <c r="AA16" i="29"/>
  <c r="AQ40" i="8"/>
  <c r="AJ164" i="29"/>
  <c r="AA32" i="29"/>
  <c r="AO84" i="8"/>
  <c r="AH115" i="30"/>
  <c r="AH83" i="33" s="1"/>
  <c r="AA39" i="29"/>
  <c r="AA73" i="29"/>
  <c r="AA105" i="30" s="1"/>
  <c r="AA73" i="33" s="1"/>
  <c r="AC145" i="29"/>
  <c r="AQ47" i="8"/>
  <c r="AC119" i="29"/>
  <c r="AG103" i="29"/>
  <c r="AK95" i="29"/>
  <c r="AH153" i="29"/>
  <c r="AC127" i="29"/>
  <c r="Z93" i="8"/>
  <c r="AR83" i="8"/>
  <c r="AQ83" i="8"/>
  <c r="AJ145" i="29"/>
  <c r="AH163" i="29"/>
  <c r="AJ127" i="29"/>
  <c r="Y73" i="29"/>
  <c r="Y105" i="30" s="1"/>
  <c r="Y73" i="33" s="1"/>
  <c r="AN39" i="8"/>
  <c r="Y163" i="29"/>
  <c r="AK83" i="29"/>
  <c r="AK115" i="30" s="1"/>
  <c r="AK83" i="33" s="1"/>
  <c r="AC111" i="29"/>
  <c r="AJ31" i="29"/>
  <c r="AJ63" i="30" s="1"/>
  <c r="AJ31" i="33" s="1"/>
  <c r="AO83" i="8"/>
  <c r="AC95" i="29"/>
  <c r="AO23" i="8"/>
  <c r="AD93" i="8"/>
  <c r="AB92" i="33"/>
  <c r="AB104" i="33" s="1"/>
  <c r="AN38" i="33"/>
  <c r="AO38" i="33"/>
  <c r="AN30" i="33"/>
  <c r="AN82" i="33"/>
  <c r="AM82" i="33"/>
  <c r="AI64" i="33"/>
  <c r="AO96" i="30"/>
  <c r="AM64" i="33"/>
  <c r="AF92" i="8"/>
  <c r="AD92" i="33"/>
  <c r="AD104" i="33" s="1"/>
  <c r="AG22" i="29"/>
  <c r="AC94" i="29"/>
  <c r="AO82" i="33"/>
  <c r="AC162" i="29"/>
  <c r="AN30" i="8"/>
  <c r="AC126" i="29"/>
  <c r="AC102" i="29"/>
  <c r="AO72" i="29"/>
  <c r="AC118" i="29"/>
  <c r="AO64" i="33"/>
  <c r="AG37" i="33"/>
  <c r="AN21" i="33"/>
  <c r="AB117" i="29"/>
  <c r="AB125" i="29"/>
  <c r="AB135" i="29"/>
  <c r="AB101" i="29"/>
  <c r="AB109" i="29"/>
  <c r="AA55" i="29"/>
  <c r="AA87" i="30" s="1"/>
  <c r="AA55" i="33" s="1"/>
  <c r="AI45" i="29"/>
  <c r="AI77" i="30" s="1"/>
  <c r="AI45" i="33" s="1"/>
  <c r="AH37" i="29"/>
  <c r="AH69" i="30" s="1"/>
  <c r="AH37" i="33" s="1"/>
  <c r="AA71" i="29"/>
  <c r="AA103" i="30" s="1"/>
  <c r="AA71" i="33" s="1"/>
  <c r="AO81" i="8"/>
  <c r="AQ21" i="8"/>
  <c r="Z117" i="29"/>
  <c r="AB161" i="29"/>
  <c r="AB55" i="29"/>
  <c r="AB87" i="30" s="1"/>
  <c r="AB55" i="33" s="1"/>
  <c r="AN21" i="8"/>
  <c r="AG63" i="29"/>
  <c r="AG95" i="30" s="1"/>
  <c r="AB71" i="29"/>
  <c r="AB103" i="30" s="1"/>
  <c r="AB71" i="33" s="1"/>
  <c r="AN37" i="8"/>
  <c r="AR13" i="8"/>
  <c r="Z101" i="29"/>
  <c r="AK21" i="29"/>
  <c r="AK53" i="30" s="1"/>
  <c r="AK21" i="33" s="1"/>
  <c r="AK37" i="29"/>
  <c r="AK69" i="30" s="1"/>
  <c r="AK37" i="33" s="1"/>
  <c r="AH91" i="8"/>
  <c r="AN29" i="8"/>
  <c r="AO13" i="8"/>
  <c r="AK13" i="27"/>
  <c r="AI45" i="27"/>
  <c r="AN63" i="8"/>
  <c r="AE37" i="29"/>
  <c r="AE69" i="30" s="1"/>
  <c r="AR45" i="8"/>
  <c r="AO45" i="8"/>
  <c r="AF91" i="33"/>
  <c r="AF103" i="33" s="1"/>
  <c r="AA21" i="29"/>
  <c r="AA53" i="30" s="1"/>
  <c r="AA21" i="33" s="1"/>
  <c r="AA29" i="29"/>
  <c r="AA61" i="30" s="1"/>
  <c r="AA29" i="33" s="1"/>
  <c r="AB63" i="29"/>
  <c r="AB95" i="30" s="1"/>
  <c r="AB63" i="33" s="1"/>
  <c r="AI13" i="29"/>
  <c r="AI45" i="30" s="1"/>
  <c r="AI13" i="33" s="1"/>
  <c r="AI21" i="29"/>
  <c r="AI53" i="30" s="1"/>
  <c r="AI21" i="33" s="1"/>
  <c r="AK29" i="29"/>
  <c r="AK61" i="30" s="1"/>
  <c r="AK29" i="33" s="1"/>
  <c r="Z45" i="29"/>
  <c r="Z77" i="30" s="1"/>
  <c r="Z45" i="33" s="1"/>
  <c r="Z37" i="29"/>
  <c r="Z69" i="30" s="1"/>
  <c r="Z37" i="33" s="1"/>
  <c r="Y55" i="29"/>
  <c r="Y91" i="8"/>
  <c r="Z143" i="29"/>
  <c r="AI29" i="29"/>
  <c r="AI61" i="30" s="1"/>
  <c r="AI29" i="33" s="1"/>
  <c r="Z55" i="29"/>
  <c r="Z87" i="30" s="1"/>
  <c r="Z55" i="33" s="1"/>
  <c r="Z21" i="29"/>
  <c r="Z53" i="30" s="1"/>
  <c r="Z21" i="33" s="1"/>
  <c r="Z112" i="30"/>
  <c r="AN80" i="29"/>
  <c r="AP70" i="33"/>
  <c r="AQ70" i="33" s="1"/>
  <c r="Y20" i="29"/>
  <c r="AA116" i="29"/>
  <c r="AR70" i="29"/>
  <c r="AG44" i="30"/>
  <c r="AE92" i="29"/>
  <c r="AH100" i="29"/>
  <c r="AF108" i="29"/>
  <c r="AI60" i="30"/>
  <c r="AI28" i="33" s="1"/>
  <c r="AA62" i="29"/>
  <c r="AA94" i="30" s="1"/>
  <c r="AA62" i="33" s="1"/>
  <c r="AR12" i="8"/>
  <c r="AA160" i="29"/>
  <c r="AE116" i="29"/>
  <c r="AH160" i="29"/>
  <c r="AA150" i="29"/>
  <c r="AF116" i="29"/>
  <c r="AF124" i="29"/>
  <c r="AA92" i="29"/>
  <c r="AO28" i="29"/>
  <c r="AE142" i="29"/>
  <c r="AH150" i="29"/>
  <c r="AF160" i="29"/>
  <c r="AE134" i="29"/>
  <c r="AA124" i="29"/>
  <c r="AE124" i="29"/>
  <c r="AQ20" i="8"/>
  <c r="AA134" i="29"/>
  <c r="AE160" i="29"/>
  <c r="AH116" i="29"/>
  <c r="AF92" i="29"/>
  <c r="AQ36" i="29"/>
  <c r="AH108" i="29"/>
  <c r="AN80" i="8"/>
  <c r="AQ80" i="8"/>
  <c r="AO80" i="8"/>
  <c r="AR36" i="29"/>
  <c r="AH92" i="29"/>
  <c r="AC100" i="29"/>
  <c r="AM87" i="33"/>
  <c r="AN87" i="33"/>
  <c r="AO87" i="33"/>
  <c r="AO51" i="33"/>
  <c r="AN51" i="33"/>
  <c r="Y69" i="33"/>
  <c r="AN87" i="29"/>
  <c r="AQ87" i="29"/>
  <c r="Y119" i="30"/>
  <c r="AF97" i="33"/>
  <c r="AF109" i="33" s="1"/>
  <c r="AM61" i="33"/>
  <c r="AO61" i="33"/>
  <c r="AQ93" i="30"/>
  <c r="AN93" i="30"/>
  <c r="Z61" i="33"/>
  <c r="AJ87" i="33"/>
  <c r="AP87" i="33" s="1"/>
  <c r="AQ87" i="33" s="1"/>
  <c r="AO119" i="30"/>
  <c r="AR119" i="30"/>
  <c r="AO77" i="33"/>
  <c r="AN77" i="33"/>
  <c r="Z19" i="33"/>
  <c r="AM51" i="33"/>
  <c r="AG51" i="33"/>
  <c r="AR83" i="30"/>
  <c r="AO83" i="30"/>
  <c r="AN43" i="33"/>
  <c r="AO43" i="33"/>
  <c r="AD27" i="33"/>
  <c r="AO69" i="33"/>
  <c r="AM43" i="33"/>
  <c r="AM77" i="33"/>
  <c r="AM19" i="33"/>
  <c r="AB97" i="33"/>
  <c r="AB109" i="33" s="1"/>
  <c r="AH77" i="33"/>
  <c r="Y35" i="33"/>
  <c r="AN67" i="30"/>
  <c r="Z51" i="33"/>
  <c r="AQ83" i="30"/>
  <c r="AN19" i="33"/>
  <c r="AO19" i="33"/>
  <c r="AH35" i="33"/>
  <c r="AO35" i="33"/>
  <c r="Z43" i="33"/>
  <c r="AN75" i="30"/>
  <c r="AI43" i="33"/>
  <c r="AQ19" i="29"/>
  <c r="AN19" i="29"/>
  <c r="AA51" i="30"/>
  <c r="AA19" i="33" s="1"/>
  <c r="AN109" i="30"/>
  <c r="AN61" i="29"/>
  <c r="AA149" i="29"/>
  <c r="AK167" i="29"/>
  <c r="Y43" i="33"/>
  <c r="AN51" i="29"/>
  <c r="AA131" i="29"/>
  <c r="AQ61" i="29"/>
  <c r="AA107" i="29"/>
  <c r="AK131" i="29"/>
  <c r="AG131" i="29"/>
  <c r="AG167" i="29"/>
  <c r="AO18" i="33"/>
  <c r="AN18" i="33"/>
  <c r="Y18" i="33"/>
  <c r="AN26" i="33"/>
  <c r="AH18" i="33"/>
  <c r="AO50" i="30"/>
  <c r="AN50" i="33"/>
  <c r="Y50" i="33"/>
  <c r="AM26" i="33"/>
  <c r="AN76" i="8"/>
  <c r="AA18" i="29"/>
  <c r="AA50" i="30" s="1"/>
  <c r="AA18" i="33" s="1"/>
  <c r="AG34" i="33"/>
  <c r="AO66" i="30"/>
  <c r="AA50" i="29"/>
  <c r="AA82" i="30" s="1"/>
  <c r="AA50" i="33" s="1"/>
  <c r="AD86" i="29"/>
  <c r="AD118" i="30" s="1"/>
  <c r="AD86" i="33" s="1"/>
  <c r="AO26" i="33"/>
  <c r="AR18" i="29"/>
  <c r="AO18" i="29"/>
  <c r="AA26" i="29"/>
  <c r="AA58" i="30" s="1"/>
  <c r="AA26" i="33" s="1"/>
  <c r="AH114" i="29"/>
  <c r="AH106" i="29"/>
  <c r="AH140" i="29"/>
  <c r="AH122" i="29"/>
  <c r="AH130" i="29"/>
  <c r="AH166" i="29"/>
  <c r="AH98" i="29"/>
  <c r="AG82" i="30"/>
  <c r="AG50" i="33" s="1"/>
  <c r="Y60" i="29"/>
  <c r="Y96" i="8"/>
  <c r="Y148" i="29" s="1"/>
  <c r="Y34" i="33"/>
  <c r="AN34" i="8"/>
  <c r="Y26" i="29"/>
  <c r="AC166" i="29"/>
  <c r="AR66" i="30"/>
  <c r="AA68" i="33"/>
  <c r="AG74" i="30"/>
  <c r="AE114" i="29"/>
  <c r="AE122" i="29"/>
  <c r="AE166" i="29"/>
  <c r="AA42" i="33"/>
  <c r="Z50" i="29"/>
  <c r="Z96" i="8"/>
  <c r="Z156" i="29" s="1"/>
  <c r="Z108" i="30"/>
  <c r="Z76" i="33" s="1"/>
  <c r="AA68" i="29"/>
  <c r="AA100" i="30" s="1"/>
  <c r="AK98" i="29"/>
  <c r="AK106" i="29"/>
  <c r="AK140" i="29"/>
  <c r="AK122" i="29"/>
  <c r="AA34" i="33"/>
  <c r="AA96" i="8"/>
  <c r="AA148" i="29" s="1"/>
  <c r="Z68" i="29"/>
  <c r="Z100" i="30" s="1"/>
  <c r="Z68" i="33" s="1"/>
  <c r="Z60" i="29"/>
  <c r="Z92" i="30" s="1"/>
  <c r="Z60" i="33" s="1"/>
  <c r="AN42" i="8"/>
  <c r="Z42" i="29"/>
  <c r="AD76" i="29"/>
  <c r="AD108" i="30" s="1"/>
  <c r="AD76" i="33" s="1"/>
  <c r="AD68" i="29"/>
  <c r="AD100" i="30" s="1"/>
  <c r="AD68" i="33" s="1"/>
  <c r="AD60" i="29"/>
  <c r="AD92" i="30" s="1"/>
  <c r="AD60" i="33" s="1"/>
  <c r="AD96" i="8"/>
  <c r="AB68" i="29"/>
  <c r="AB100" i="30" s="1"/>
  <c r="AB68" i="33" s="1"/>
  <c r="AB76" i="29"/>
  <c r="AB108" i="30" s="1"/>
  <c r="AB76" i="33" s="1"/>
  <c r="AB96" i="8"/>
  <c r="AB140" i="29" s="1"/>
  <c r="AB60" i="29"/>
  <c r="AB92" i="30" s="1"/>
  <c r="AB60" i="33" s="1"/>
  <c r="AJ114" i="29"/>
  <c r="AJ130" i="29"/>
  <c r="AM18" i="33"/>
  <c r="AG92" i="30"/>
  <c r="AO76" i="29"/>
  <c r="AR76" i="29"/>
  <c r="AG108" i="30"/>
  <c r="AG96" i="8"/>
  <c r="AR50" i="8"/>
  <c r="AG50" i="27"/>
  <c r="AR50" i="30"/>
  <c r="AA60" i="29"/>
  <c r="AA92" i="30" s="1"/>
  <c r="AA60" i="33" s="1"/>
  <c r="AH100" i="30"/>
  <c r="AH68" i="33" s="1"/>
  <c r="AA76" i="29"/>
  <c r="AA108" i="30" s="1"/>
  <c r="AA76" i="33" s="1"/>
  <c r="AQ34" i="8"/>
  <c r="AQ42" i="8"/>
  <c r="AI42" i="29"/>
  <c r="AR42" i="29" s="1"/>
  <c r="AI18" i="27"/>
  <c r="AI18" i="33"/>
  <c r="AP18" i="33" s="1"/>
  <c r="AQ18" i="33" s="1"/>
  <c r="AI96" i="8"/>
  <c r="AI50" i="29"/>
  <c r="AR18" i="8"/>
  <c r="AI26" i="29"/>
  <c r="AI58" i="30" s="1"/>
  <c r="AI26" i="33" s="1"/>
  <c r="AP26" i="33" s="1"/>
  <c r="AQ26" i="33" s="1"/>
  <c r="AQ68" i="8"/>
  <c r="AC98" i="29"/>
  <c r="AC130" i="29"/>
  <c r="AC140" i="29"/>
  <c r="AK86" i="27"/>
  <c r="AK86" i="29"/>
  <c r="AO76" i="8"/>
  <c r="AF148" i="29"/>
  <c r="AO18" i="8"/>
  <c r="AF130" i="29"/>
  <c r="AE34" i="29"/>
  <c r="AE66" i="30" s="1"/>
  <c r="AE34" i="33" s="1"/>
  <c r="Z18" i="29"/>
  <c r="AE106" i="29"/>
  <c r="AF68" i="29"/>
  <c r="AF100" i="30" s="1"/>
  <c r="AF68" i="33" s="1"/>
  <c r="AF50" i="29"/>
  <c r="AF82" i="30" s="1"/>
  <c r="AF50" i="33" s="1"/>
  <c r="AO50" i="33" s="1"/>
  <c r="AJ60" i="29"/>
  <c r="AR60" i="29" s="1"/>
  <c r="AC34" i="29"/>
  <c r="AC66" i="30" s="1"/>
  <c r="AC34" i="33" s="1"/>
  <c r="AE42" i="29"/>
  <c r="AE74" i="30" s="1"/>
  <c r="AE42" i="33" s="1"/>
  <c r="AC86" i="29"/>
  <c r="AQ86" i="29" s="1"/>
  <c r="AK42" i="27"/>
  <c r="AJ42" i="27"/>
  <c r="AG34" i="27"/>
  <c r="AC122" i="29"/>
  <c r="AQ18" i="8"/>
  <c r="Z26" i="29"/>
  <c r="Z58" i="30" s="1"/>
  <c r="Z26" i="33" s="1"/>
  <c r="AN18" i="8"/>
  <c r="AA86" i="33"/>
  <c r="AR76" i="8"/>
  <c r="AJ68" i="29"/>
  <c r="AJ100" i="30" s="1"/>
  <c r="AJ68" i="33" s="1"/>
  <c r="AC60" i="29"/>
  <c r="AC92" i="30" s="1"/>
  <c r="AC60" i="33" s="1"/>
  <c r="Y25" i="33"/>
  <c r="AO59" i="33"/>
  <c r="AN49" i="33"/>
  <c r="AB95" i="33"/>
  <c r="AB107" i="33" s="1"/>
  <c r="AM17" i="33"/>
  <c r="AG67" i="33"/>
  <c r="AM75" i="33"/>
  <c r="Y33" i="33"/>
  <c r="AN85" i="33"/>
  <c r="AB165" i="29"/>
  <c r="AB113" i="29"/>
  <c r="AB155" i="29"/>
  <c r="AB121" i="29"/>
  <c r="AB147" i="29"/>
  <c r="AB105" i="29"/>
  <c r="AB139" i="29"/>
  <c r="AG41" i="33"/>
  <c r="AP41" i="33" s="1"/>
  <c r="AQ41" i="33" s="1"/>
  <c r="AR73" i="30"/>
  <c r="AO73" i="30"/>
  <c r="AM41" i="33"/>
  <c r="AN67" i="33"/>
  <c r="AJ121" i="29"/>
  <c r="AJ139" i="29"/>
  <c r="AJ165" i="29"/>
  <c r="AJ129" i="29"/>
  <c r="AJ113" i="29"/>
  <c r="AJ97" i="29"/>
  <c r="AJ147" i="29"/>
  <c r="AO95" i="8"/>
  <c r="AR95" i="8"/>
  <c r="AO33" i="33"/>
  <c r="AG33" i="33"/>
  <c r="AP33" i="33" s="1"/>
  <c r="AQ33" i="33" s="1"/>
  <c r="AR65" i="30"/>
  <c r="AB97" i="29"/>
  <c r="AN25" i="33"/>
  <c r="AN17" i="33"/>
  <c r="AC95" i="33"/>
  <c r="AC107" i="33" s="1"/>
  <c r="AO17" i="33"/>
  <c r="AM59" i="33"/>
  <c r="AK165" i="29"/>
  <c r="AK97" i="29"/>
  <c r="AK129" i="29"/>
  <c r="AK121" i="29"/>
  <c r="AR121" i="29" s="1"/>
  <c r="AK139" i="29"/>
  <c r="AK147" i="29"/>
  <c r="AK155" i="29"/>
  <c r="AO155" i="29" s="1"/>
  <c r="AB129" i="29"/>
  <c r="AM25" i="33"/>
  <c r="AN75" i="33"/>
  <c r="AO75" i="33"/>
  <c r="AM67" i="33"/>
  <c r="AM85" i="33"/>
  <c r="AM49" i="33"/>
  <c r="Y41" i="33"/>
  <c r="AR25" i="29"/>
  <c r="AO25" i="29"/>
  <c r="AI57" i="30"/>
  <c r="AR57" i="30" s="1"/>
  <c r="AG85" i="33"/>
  <c r="AO117" i="30"/>
  <c r="AR117" i="30"/>
  <c r="AO65" i="30"/>
  <c r="AO25" i="33"/>
  <c r="AG17" i="33"/>
  <c r="AO49" i="30"/>
  <c r="AR49" i="30"/>
  <c r="AR107" i="30"/>
  <c r="Z67" i="33"/>
  <c r="Y75" i="33"/>
  <c r="AE95" i="33"/>
  <c r="AE107" i="33" s="1"/>
  <c r="AQ67" i="29"/>
  <c r="AA99" i="30"/>
  <c r="AQ99" i="30" s="1"/>
  <c r="AK95" i="33"/>
  <c r="AK107" i="33" s="1"/>
  <c r="Z57" i="30"/>
  <c r="Z25" i="33" s="1"/>
  <c r="Y117" i="30"/>
  <c r="AQ85" i="29"/>
  <c r="AN85" i="29"/>
  <c r="AA113" i="29"/>
  <c r="AO41" i="29"/>
  <c r="AD97" i="29"/>
  <c r="AF113" i="29"/>
  <c r="AO85" i="29"/>
  <c r="AR75" i="29"/>
  <c r="AA147" i="29"/>
  <c r="AA25" i="29"/>
  <c r="AA57" i="30" s="1"/>
  <c r="AA25" i="33" s="1"/>
  <c r="AQ59" i="8"/>
  <c r="AG25" i="33"/>
  <c r="AA75" i="29"/>
  <c r="AA107" i="30" s="1"/>
  <c r="AA75" i="33" s="1"/>
  <c r="AD113" i="29"/>
  <c r="AD105" i="29"/>
  <c r="AJ81" i="30"/>
  <c r="AF121" i="29"/>
  <c r="AR17" i="29"/>
  <c r="AQ41" i="8"/>
  <c r="Y113" i="29"/>
  <c r="AA17" i="29"/>
  <c r="AA49" i="30" s="1"/>
  <c r="AA17" i="33" s="1"/>
  <c r="AQ75" i="8"/>
  <c r="AF147" i="29"/>
  <c r="Y147" i="29"/>
  <c r="Z59" i="29"/>
  <c r="AA165" i="29"/>
  <c r="AD121" i="29"/>
  <c r="AF139" i="29"/>
  <c r="AO67" i="29"/>
  <c r="AF85" i="33"/>
  <c r="AO85" i="33" s="1"/>
  <c r="Y59" i="33"/>
  <c r="Z17" i="29"/>
  <c r="Z33" i="29"/>
  <c r="AQ33" i="29" s="1"/>
  <c r="AH75" i="33"/>
  <c r="AH95" i="33" s="1"/>
  <c r="AH107" i="33" s="1"/>
  <c r="AN25" i="8"/>
  <c r="AA155" i="29"/>
  <c r="Z49" i="29"/>
  <c r="AN67" i="8"/>
  <c r="Z95" i="8"/>
  <c r="AG58" i="33"/>
  <c r="AA40" i="33"/>
  <c r="AQ80" i="30"/>
  <c r="AN80" i="30"/>
  <c r="Y48" i="33"/>
  <c r="Y32" i="33"/>
  <c r="AM58" i="33"/>
  <c r="AJ84" i="33"/>
  <c r="AB94" i="33"/>
  <c r="AB106" i="33" s="1"/>
  <c r="AM16" i="33"/>
  <c r="AN58" i="33"/>
  <c r="AO58" i="33"/>
  <c r="AI16" i="33"/>
  <c r="AP16" i="33" s="1"/>
  <c r="AQ16" i="33" s="1"/>
  <c r="AO48" i="30"/>
  <c r="AR48" i="30"/>
  <c r="AM48" i="33"/>
  <c r="AA90" i="30"/>
  <c r="AA58" i="33" s="1"/>
  <c r="AQ58" i="29"/>
  <c r="AE94" i="33"/>
  <c r="AE106" i="33" s="1"/>
  <c r="AM66" i="33"/>
  <c r="AN74" i="33"/>
  <c r="AO74" i="33"/>
  <c r="AN32" i="33"/>
  <c r="AO32" i="33"/>
  <c r="Z66" i="33"/>
  <c r="AM84" i="33"/>
  <c r="AM24" i="33"/>
  <c r="AH74" i="33"/>
  <c r="AC94" i="33"/>
  <c r="AC106" i="33" s="1"/>
  <c r="AO16" i="33"/>
  <c r="AN16" i="33"/>
  <c r="AH32" i="33"/>
  <c r="AO64" i="30"/>
  <c r="AH24" i="33"/>
  <c r="AP24" i="33" s="1"/>
  <c r="AQ24" i="33" s="1"/>
  <c r="AJ94" i="33"/>
  <c r="AJ106" i="33" s="1"/>
  <c r="AO66" i="33"/>
  <c r="AN66" i="33"/>
  <c r="AN24" i="33"/>
  <c r="AO24" i="33"/>
  <c r="AN56" i="30"/>
  <c r="AQ56" i="30"/>
  <c r="Z24" i="33"/>
  <c r="AM40" i="33"/>
  <c r="AN48" i="33"/>
  <c r="AO48" i="33"/>
  <c r="AN84" i="29"/>
  <c r="Y116" i="30"/>
  <c r="AQ84" i="29"/>
  <c r="AI48" i="33"/>
  <c r="AM74" i="33"/>
  <c r="Y16" i="33"/>
  <c r="AO40" i="33"/>
  <c r="AN40" i="33"/>
  <c r="AM32" i="33"/>
  <c r="AN58" i="29"/>
  <c r="AR58" i="29"/>
  <c r="AD138" i="29"/>
  <c r="AE128" i="29"/>
  <c r="Z154" i="29"/>
  <c r="Z112" i="29"/>
  <c r="AO24" i="29"/>
  <c r="AQ40" i="29"/>
  <c r="AD104" i="29"/>
  <c r="AE138" i="29"/>
  <c r="AE154" i="29"/>
  <c r="AG48" i="33"/>
  <c r="AG32" i="33"/>
  <c r="AD128" i="29"/>
  <c r="Z128" i="29"/>
  <c r="AQ66" i="29"/>
  <c r="AD146" i="29"/>
  <c r="AE146" i="29"/>
  <c r="Z138" i="29"/>
  <c r="Z104" i="29"/>
  <c r="AM15" i="33"/>
  <c r="AA71" i="30"/>
  <c r="AA39" i="33" s="1"/>
  <c r="AN39" i="29"/>
  <c r="AQ39" i="29"/>
  <c r="Z79" i="30"/>
  <c r="Z119" i="29"/>
  <c r="Z163" i="29"/>
  <c r="Z127" i="29"/>
  <c r="Z111" i="29"/>
  <c r="Z103" i="29"/>
  <c r="Z95" i="29"/>
  <c r="Z145" i="29"/>
  <c r="Z137" i="29"/>
  <c r="AG73" i="33"/>
  <c r="Z31" i="33"/>
  <c r="AF95" i="29"/>
  <c r="AH103" i="29"/>
  <c r="AH95" i="29"/>
  <c r="AH137" i="29"/>
  <c r="AH145" i="29"/>
  <c r="Y57" i="29"/>
  <c r="Y23" i="33"/>
  <c r="AE163" i="29"/>
  <c r="AF23" i="29"/>
  <c r="AF55" i="30" s="1"/>
  <c r="AF23" i="33" s="1"/>
  <c r="AD39" i="33"/>
  <c r="AN39" i="33" s="1"/>
  <c r="AC31" i="29"/>
  <c r="AC63" i="30" s="1"/>
  <c r="AC31" i="33" s="1"/>
  <c r="AC47" i="29"/>
  <c r="AC79" i="30" s="1"/>
  <c r="AC47" i="33" s="1"/>
  <c r="AQ73" i="29"/>
  <c r="AN15" i="33"/>
  <c r="AF137" i="29"/>
  <c r="AE153" i="29"/>
  <c r="AE95" i="29"/>
  <c r="AE127" i="29"/>
  <c r="AE145" i="29"/>
  <c r="AE111" i="29"/>
  <c r="AR47" i="8"/>
  <c r="AG15" i="29"/>
  <c r="AG111" i="29"/>
  <c r="AG31" i="29"/>
  <c r="AG39" i="29"/>
  <c r="AF15" i="33"/>
  <c r="AD23" i="29"/>
  <c r="AD55" i="30" s="1"/>
  <c r="AD23" i="33" s="1"/>
  <c r="AD111" i="29"/>
  <c r="AR57" i="8"/>
  <c r="AG137" i="29"/>
  <c r="Y83" i="33"/>
  <c r="Y39" i="33"/>
  <c r="Y65" i="33"/>
  <c r="AG115" i="30"/>
  <c r="AA15" i="29"/>
  <c r="AA47" i="30" s="1"/>
  <c r="AA15" i="33" s="1"/>
  <c r="AF163" i="29"/>
  <c r="AI83" i="33"/>
  <c r="AC83" i="29"/>
  <c r="AC115" i="30" s="1"/>
  <c r="AC83" i="33" s="1"/>
  <c r="AC163" i="29"/>
  <c r="AH39" i="29"/>
  <c r="AH71" i="30" s="1"/>
  <c r="AH39" i="33" s="1"/>
  <c r="AA65" i="29"/>
  <c r="AN65" i="8"/>
  <c r="AA31" i="33"/>
  <c r="Z47" i="33"/>
  <c r="Z15" i="29"/>
  <c r="Z47" i="30" s="1"/>
  <c r="Z15" i="33" s="1"/>
  <c r="AN15" i="8"/>
  <c r="AB83" i="33"/>
  <c r="AK15" i="29"/>
  <c r="AK47" i="30" s="1"/>
  <c r="AK15" i="33" s="1"/>
  <c r="AO15" i="8"/>
  <c r="AK31" i="29"/>
  <c r="AK63" i="30" s="1"/>
  <c r="AK31" i="33" s="1"/>
  <c r="AI31" i="29"/>
  <c r="AI63" i="30" s="1"/>
  <c r="AI31" i="33" s="1"/>
  <c r="AI93" i="8"/>
  <c r="AI127" i="29" s="1"/>
  <c r="AI15" i="29"/>
  <c r="AI47" i="30" s="1"/>
  <c r="AI15" i="33" s="1"/>
  <c r="AH15" i="29"/>
  <c r="AH47" i="30" s="1"/>
  <c r="AH15" i="33" s="1"/>
  <c r="AH31" i="33"/>
  <c r="AH31" i="27"/>
  <c r="AB31" i="29"/>
  <c r="AN31" i="29" s="1"/>
  <c r="AH73" i="29"/>
  <c r="AH65" i="29"/>
  <c r="AH57" i="29"/>
  <c r="Z83" i="29"/>
  <c r="AA93" i="8"/>
  <c r="AF103" i="29"/>
  <c r="AR47" i="29"/>
  <c r="AO47" i="29"/>
  <c r="AG79" i="30"/>
  <c r="AN73" i="29"/>
  <c r="AJ23" i="29"/>
  <c r="AJ47" i="27"/>
  <c r="AJ39" i="29"/>
  <c r="AJ71" i="30" s="1"/>
  <c r="AJ39" i="33" s="1"/>
  <c r="AJ15" i="29"/>
  <c r="AJ47" i="30" s="1"/>
  <c r="AJ15" i="33" s="1"/>
  <c r="AR65" i="8"/>
  <c r="AJ57" i="29"/>
  <c r="AJ89" i="30" s="1"/>
  <c r="AJ57" i="33" s="1"/>
  <c r="AJ65" i="29"/>
  <c r="AJ97" i="30" s="1"/>
  <c r="AJ65" i="33" s="1"/>
  <c r="AQ65" i="8"/>
  <c r="AQ31" i="8"/>
  <c r="AN47" i="8"/>
  <c r="AA57" i="33"/>
  <c r="Z73" i="33"/>
  <c r="Z153" i="29"/>
  <c r="Z39" i="33"/>
  <c r="AB93" i="8"/>
  <c r="AB163" i="29" s="1"/>
  <c r="AE137" i="29"/>
  <c r="AE65" i="29"/>
  <c r="AE97" i="30" s="1"/>
  <c r="AE65" i="33" s="1"/>
  <c r="AE57" i="29"/>
  <c r="AE89" i="30" s="1"/>
  <c r="AE57" i="33" s="1"/>
  <c r="AB65" i="33"/>
  <c r="AF119" i="29"/>
  <c r="AA23" i="29"/>
  <c r="AE103" i="29"/>
  <c r="AN83" i="8"/>
  <c r="AG97" i="30"/>
  <c r="AK163" i="29"/>
  <c r="AK153" i="29"/>
  <c r="AK127" i="29"/>
  <c r="AD145" i="29"/>
  <c r="AD163" i="29"/>
  <c r="AD95" i="29"/>
  <c r="AQ15" i="8"/>
  <c r="AJ103" i="29"/>
  <c r="AJ163" i="29"/>
  <c r="AJ111" i="29"/>
  <c r="AJ153" i="29"/>
  <c r="AD153" i="29"/>
  <c r="AD65" i="29"/>
  <c r="AD97" i="30" s="1"/>
  <c r="AD65" i="33" s="1"/>
  <c r="AD57" i="29"/>
  <c r="AD89" i="30" s="1"/>
  <c r="AD57" i="33" s="1"/>
  <c r="AD73" i="33"/>
  <c r="AM73" i="33" s="1"/>
  <c r="Y153" i="29"/>
  <c r="AQ23" i="29"/>
  <c r="AA47" i="29"/>
  <c r="AA79" i="30" s="1"/>
  <c r="AA47" i="33" s="1"/>
  <c r="Z57" i="29"/>
  <c r="Z89" i="30" s="1"/>
  <c r="Z57" i="33" s="1"/>
  <c r="AN31" i="8"/>
  <c r="AE83" i="29"/>
  <c r="AE115" i="30" s="1"/>
  <c r="AE83" i="33" s="1"/>
  <c r="AF111" i="29"/>
  <c r="AD127" i="29"/>
  <c r="AC23" i="33"/>
  <c r="AQ57" i="8"/>
  <c r="Y15" i="29"/>
  <c r="AN23" i="8"/>
  <c r="Z65" i="33"/>
  <c r="AD47" i="33"/>
  <c r="AN22" i="33"/>
  <c r="AM22" i="33"/>
  <c r="AC92" i="33"/>
  <c r="AC104" i="33" s="1"/>
  <c r="AO14" i="33"/>
  <c r="AN14" i="33"/>
  <c r="AI92" i="33"/>
  <c r="AI104" i="33" s="1"/>
  <c r="Y78" i="30"/>
  <c r="AM46" i="33"/>
  <c r="AM14" i="33"/>
  <c r="Y54" i="30"/>
  <c r="Y114" i="30"/>
  <c r="AO46" i="8"/>
  <c r="Y14" i="33"/>
  <c r="AR96" i="30"/>
  <c r="AG64" i="33"/>
  <c r="AQ82" i="8"/>
  <c r="AN82" i="8"/>
  <c r="Z82" i="29"/>
  <c r="AQ46" i="8"/>
  <c r="Z46" i="29"/>
  <c r="Z78" i="30" s="1"/>
  <c r="Z46" i="33" s="1"/>
  <c r="AN46" i="8"/>
  <c r="Z38" i="29"/>
  <c r="Z14" i="29"/>
  <c r="Z22" i="29"/>
  <c r="AQ14" i="8"/>
  <c r="Z92" i="8"/>
  <c r="Z30" i="29"/>
  <c r="Z62" i="30" s="1"/>
  <c r="Z30" i="33" s="1"/>
  <c r="AN56" i="33"/>
  <c r="AM30" i="33"/>
  <c r="Y62" i="30"/>
  <c r="AR56" i="29"/>
  <c r="AG88" i="30"/>
  <c r="AO56" i="29"/>
  <c r="AM38" i="33"/>
  <c r="AD110" i="29"/>
  <c r="AD162" i="29"/>
  <c r="AD136" i="29"/>
  <c r="AD94" i="29"/>
  <c r="AD126" i="29"/>
  <c r="AD118" i="29"/>
  <c r="AD152" i="29"/>
  <c r="AM72" i="33"/>
  <c r="AK14" i="29"/>
  <c r="AK46" i="30" s="1"/>
  <c r="AK14" i="33" s="1"/>
  <c r="AK22" i="29"/>
  <c r="AK54" i="30" s="1"/>
  <c r="AK22" i="33" s="1"/>
  <c r="AK30" i="29"/>
  <c r="AK62" i="30" s="1"/>
  <c r="AK30" i="33" s="1"/>
  <c r="AK126" i="29"/>
  <c r="AK38" i="29"/>
  <c r="AK70" i="30" s="1"/>
  <c r="AK38" i="33" s="1"/>
  <c r="AK46" i="29"/>
  <c r="AK78" i="30" s="1"/>
  <c r="AK46" i="33" s="1"/>
  <c r="AK46" i="27"/>
  <c r="AG82" i="33"/>
  <c r="AK144" i="29"/>
  <c r="AK110" i="29"/>
  <c r="AK118" i="29"/>
  <c r="AK102" i="29"/>
  <c r="AK94" i="29"/>
  <c r="AK152" i="29"/>
  <c r="Y104" i="30"/>
  <c r="AN56" i="8"/>
  <c r="AA56" i="29"/>
  <c r="AA88" i="30" s="1"/>
  <c r="AA56" i="33" s="1"/>
  <c r="AQ56" i="8"/>
  <c r="AA64" i="29"/>
  <c r="AA96" i="30" s="1"/>
  <c r="AA64" i="33" s="1"/>
  <c r="AA22" i="29"/>
  <c r="AA54" i="30" s="1"/>
  <c r="AA22" i="33" s="1"/>
  <c r="AA46" i="29"/>
  <c r="AA78" i="30" s="1"/>
  <c r="AA46" i="33" s="1"/>
  <c r="AA30" i="29"/>
  <c r="AA62" i="30" s="1"/>
  <c r="AA30" i="33" s="1"/>
  <c r="AA14" i="29"/>
  <c r="AA46" i="30" s="1"/>
  <c r="AA14" i="33" s="1"/>
  <c r="AA38" i="29"/>
  <c r="AA70" i="30" s="1"/>
  <c r="AA38" i="33" s="1"/>
  <c r="AA92" i="8"/>
  <c r="AA118" i="29" s="1"/>
  <c r="AF126" i="29"/>
  <c r="AF102" i="29"/>
  <c r="AF136" i="29"/>
  <c r="AF162" i="29"/>
  <c r="AF144" i="29"/>
  <c r="AF152" i="29"/>
  <c r="AF118" i="29"/>
  <c r="AF54" i="30"/>
  <c r="AF22" i="33" s="1"/>
  <c r="AO22" i="33" s="1"/>
  <c r="AF172" i="29"/>
  <c r="Y70" i="30"/>
  <c r="AG54" i="30"/>
  <c r="AF56" i="33"/>
  <c r="AO56" i="33" s="1"/>
  <c r="AN46" i="33"/>
  <c r="AO46" i="33"/>
  <c r="AG70" i="30"/>
  <c r="AO30" i="33"/>
  <c r="AN72" i="33"/>
  <c r="AH162" i="29"/>
  <c r="AH144" i="29"/>
  <c r="AH110" i="29"/>
  <c r="AH152" i="29"/>
  <c r="AH102" i="29"/>
  <c r="AH136" i="29"/>
  <c r="Y94" i="29"/>
  <c r="Y162" i="29"/>
  <c r="Y102" i="29"/>
  <c r="Y144" i="29"/>
  <c r="Y118" i="29"/>
  <c r="Y136" i="29"/>
  <c r="Y126" i="29"/>
  <c r="AR82" i="29"/>
  <c r="AO82" i="29"/>
  <c r="AH114" i="30"/>
  <c r="AO114" i="30" s="1"/>
  <c r="AJ14" i="33"/>
  <c r="AP64" i="33"/>
  <c r="AQ64" i="33" s="1"/>
  <c r="AA152" i="29"/>
  <c r="AJ94" i="29"/>
  <c r="AH14" i="29"/>
  <c r="AH46" i="30" s="1"/>
  <c r="AH14" i="33" s="1"/>
  <c r="AJ38" i="29"/>
  <c r="AJ70" i="30" s="1"/>
  <c r="AJ38" i="33" s="1"/>
  <c r="AG46" i="29"/>
  <c r="AJ22" i="29"/>
  <c r="AJ54" i="30" s="1"/>
  <c r="AJ22" i="33" s="1"/>
  <c r="Z64" i="29"/>
  <c r="AI118" i="29"/>
  <c r="AR30" i="8"/>
  <c r="AJ46" i="27"/>
  <c r="AJ14" i="27"/>
  <c r="AN14" i="29"/>
  <c r="AH118" i="29"/>
  <c r="AH46" i="29"/>
  <c r="AH78" i="30" s="1"/>
  <c r="AH46" i="33" s="1"/>
  <c r="AO30" i="8"/>
  <c r="AQ30" i="8"/>
  <c r="AQ72" i="8"/>
  <c r="AN38" i="8"/>
  <c r="AI110" i="29"/>
  <c r="AI152" i="29"/>
  <c r="AJ46" i="29"/>
  <c r="AJ78" i="30" s="1"/>
  <c r="AJ46" i="33" s="1"/>
  <c r="AG14" i="29"/>
  <c r="AH22" i="29"/>
  <c r="AN64" i="8"/>
  <c r="AG92" i="8"/>
  <c r="AJ30" i="29"/>
  <c r="AJ62" i="30" s="1"/>
  <c r="AJ30" i="33" s="1"/>
  <c r="AG30" i="29"/>
  <c r="AG104" i="30"/>
  <c r="AA72" i="29"/>
  <c r="AN72" i="29" s="1"/>
  <c r="AJ92" i="8"/>
  <c r="AI144" i="29"/>
  <c r="AR38" i="8"/>
  <c r="AO14" i="8"/>
  <c r="AR14" i="8"/>
  <c r="AR46" i="8"/>
  <c r="AH38" i="29"/>
  <c r="Z56" i="29"/>
  <c r="AI94" i="29"/>
  <c r="AN72" i="8"/>
  <c r="AG110" i="29"/>
  <c r="AI126" i="29"/>
  <c r="Y135" i="29"/>
  <c r="Y117" i="29"/>
  <c r="Y101" i="29"/>
  <c r="Y109" i="29"/>
  <c r="Y151" i="29"/>
  <c r="Y93" i="29"/>
  <c r="Y161" i="29"/>
  <c r="Y143" i="29"/>
  <c r="Z93" i="29"/>
  <c r="AG13" i="33"/>
  <c r="AG63" i="33"/>
  <c r="AO63" i="8"/>
  <c r="AG63" i="27"/>
  <c r="AG55" i="29"/>
  <c r="AR63" i="8"/>
  <c r="AG91" i="8"/>
  <c r="AG143" i="29" s="1"/>
  <c r="AE29" i="29"/>
  <c r="AE61" i="30" s="1"/>
  <c r="AE29" i="33" s="1"/>
  <c r="AE37" i="33"/>
  <c r="AE91" i="8"/>
  <c r="AE117" i="29" s="1"/>
  <c r="AQ37" i="8"/>
  <c r="AE13" i="29"/>
  <c r="AE45" i="30" s="1"/>
  <c r="AE13" i="33" s="1"/>
  <c r="AE45" i="29"/>
  <c r="AE77" i="30" s="1"/>
  <c r="AE45" i="33" s="1"/>
  <c r="AD13" i="29"/>
  <c r="AD91" i="8"/>
  <c r="AD29" i="29"/>
  <c r="AD61" i="30" s="1"/>
  <c r="AD29" i="33" s="1"/>
  <c r="AO29" i="33" s="1"/>
  <c r="AD37" i="29"/>
  <c r="AD69" i="30" s="1"/>
  <c r="AD37" i="33" s="1"/>
  <c r="AD45" i="29"/>
  <c r="AD77" i="30" s="1"/>
  <c r="AD45" i="33" s="1"/>
  <c r="AO37" i="29"/>
  <c r="AN81" i="8"/>
  <c r="AR37" i="8"/>
  <c r="AH21" i="29"/>
  <c r="AH29" i="29"/>
  <c r="AH45" i="29"/>
  <c r="AH13" i="29"/>
  <c r="AO29" i="8"/>
  <c r="AR29" i="8"/>
  <c r="AH29" i="27"/>
  <c r="AQ45" i="8"/>
  <c r="Y45" i="29"/>
  <c r="Y125" i="29"/>
  <c r="AQ13" i="8"/>
  <c r="Y13" i="29"/>
  <c r="Y29" i="29"/>
  <c r="AN13" i="8"/>
  <c r="Y21" i="29"/>
  <c r="AJ37" i="33"/>
  <c r="AJ91" i="8"/>
  <c r="AJ117" i="29" s="1"/>
  <c r="AJ37" i="27"/>
  <c r="AJ29" i="29"/>
  <c r="AJ61" i="30" s="1"/>
  <c r="AJ29" i="33" s="1"/>
  <c r="AJ21" i="29"/>
  <c r="AJ53" i="30" s="1"/>
  <c r="AJ21" i="33" s="1"/>
  <c r="AJ13" i="29"/>
  <c r="AI55" i="29"/>
  <c r="AI87" i="30" s="1"/>
  <c r="AI55" i="33" s="1"/>
  <c r="AI91" i="8"/>
  <c r="AO55" i="8"/>
  <c r="AI63" i="29"/>
  <c r="AI95" i="30" s="1"/>
  <c r="AI63" i="33" s="1"/>
  <c r="AI71" i="29"/>
  <c r="Z135" i="29"/>
  <c r="AQ81" i="8"/>
  <c r="AA81" i="29"/>
  <c r="AQ71" i="8"/>
  <c r="Y37" i="29"/>
  <c r="AK91" i="33"/>
  <c r="AK103" i="33" s="1"/>
  <c r="Z125" i="29"/>
  <c r="Z161" i="29"/>
  <c r="Z109" i="29"/>
  <c r="AO21" i="33"/>
  <c r="AE63" i="29"/>
  <c r="AE95" i="30" s="1"/>
  <c r="AE63" i="33" s="1"/>
  <c r="AE71" i="33"/>
  <c r="AE151" i="29"/>
  <c r="AE55" i="29"/>
  <c r="AE87" i="30" s="1"/>
  <c r="AE55" i="33" s="1"/>
  <c r="AC91" i="8"/>
  <c r="AC135" i="29" s="1"/>
  <c r="AC55" i="33"/>
  <c r="AC63" i="29"/>
  <c r="AC95" i="30" s="1"/>
  <c r="AC63" i="33" s="1"/>
  <c r="AN55" i="8"/>
  <c r="AQ55" i="8"/>
  <c r="AC71" i="29"/>
  <c r="AC103" i="30" s="1"/>
  <c r="AC71" i="33" s="1"/>
  <c r="AJ63" i="29"/>
  <c r="AJ95" i="30" s="1"/>
  <c r="AJ63" i="33" s="1"/>
  <c r="AR71" i="8"/>
  <c r="AJ55" i="29"/>
  <c r="AJ87" i="30" s="1"/>
  <c r="AJ55" i="33" s="1"/>
  <c r="AJ71" i="29"/>
  <c r="AJ103" i="30" s="1"/>
  <c r="AJ71" i="33" s="1"/>
  <c r="AO71" i="8"/>
  <c r="AJ71" i="27"/>
  <c r="Y81" i="33"/>
  <c r="Y87" i="30"/>
  <c r="AB143" i="29"/>
  <c r="AB93" i="29"/>
  <c r="AB151" i="29"/>
  <c r="AB45" i="29"/>
  <c r="AB77" i="30" s="1"/>
  <c r="AB45" i="33" s="1"/>
  <c r="AB13" i="29"/>
  <c r="AB45" i="30" s="1"/>
  <c r="AB13" i="33" s="1"/>
  <c r="AB21" i="29"/>
  <c r="AB53" i="30" s="1"/>
  <c r="AB21" i="33" s="1"/>
  <c r="AB37" i="29"/>
  <c r="AB69" i="30" s="1"/>
  <c r="AB37" i="33" s="1"/>
  <c r="AB29" i="29"/>
  <c r="AB61" i="30" s="1"/>
  <c r="AB29" i="33" s="1"/>
  <c r="AF102" i="8"/>
  <c r="AA37" i="29"/>
  <c r="AA69" i="30" s="1"/>
  <c r="AA37" i="33" s="1"/>
  <c r="AF93" i="29"/>
  <c r="AF135" i="29"/>
  <c r="AF117" i="29"/>
  <c r="AF109" i="29"/>
  <c r="AA13" i="29"/>
  <c r="AA45" i="30" s="1"/>
  <c r="AA13" i="33" s="1"/>
  <c r="AN71" i="8"/>
  <c r="Y63" i="29"/>
  <c r="AA91" i="8"/>
  <c r="AR81" i="8"/>
  <c r="Z71" i="29"/>
  <c r="Z63" i="29"/>
  <c r="Z95" i="30" s="1"/>
  <c r="Z63" i="33" s="1"/>
  <c r="AK91" i="8"/>
  <c r="AI81" i="29"/>
  <c r="AI113" i="30" s="1"/>
  <c r="AI81" i="33" s="1"/>
  <c r="AK92" i="27"/>
  <c r="AG70" i="28"/>
  <c r="AH70" i="28"/>
  <c r="AJ70" i="28"/>
  <c r="AI70" i="28"/>
  <c r="AK70" i="28"/>
  <c r="AH52" i="30"/>
  <c r="AR20" i="29"/>
  <c r="AA44" i="30"/>
  <c r="Z12" i="33"/>
  <c r="AK12" i="33"/>
  <c r="AD80" i="33"/>
  <c r="AD90" i="33" s="1"/>
  <c r="AD102" i="33" s="1"/>
  <c r="AE20" i="33"/>
  <c r="AN20" i="33" s="1"/>
  <c r="AR102" i="30"/>
  <c r="AO102" i="30"/>
  <c r="AH86" i="30"/>
  <c r="AO54" i="29"/>
  <c r="AQ80" i="29"/>
  <c r="Y112" i="30"/>
  <c r="Y76" i="30"/>
  <c r="Y52" i="30"/>
  <c r="AK80" i="33"/>
  <c r="AA54" i="33"/>
  <c r="AK62" i="33"/>
  <c r="AO44" i="33"/>
  <c r="Y54" i="33"/>
  <c r="AN70" i="33"/>
  <c r="AO70" i="33"/>
  <c r="AB62" i="33"/>
  <c r="AB125" i="30"/>
  <c r="AE54" i="33"/>
  <c r="AI80" i="33"/>
  <c r="AN62" i="29"/>
  <c r="Z94" i="30"/>
  <c r="AQ62" i="29"/>
  <c r="AB80" i="33"/>
  <c r="Y36" i="33"/>
  <c r="AF80" i="33"/>
  <c r="AM28" i="33"/>
  <c r="AN28" i="33"/>
  <c r="AO28" i="33"/>
  <c r="AJ28" i="33"/>
  <c r="AP28" i="33" s="1"/>
  <c r="AQ28" i="33" s="1"/>
  <c r="AR60" i="30"/>
  <c r="AO60" i="30"/>
  <c r="AC12" i="33"/>
  <c r="AC62" i="33"/>
  <c r="AM36" i="33"/>
  <c r="AO36" i="33"/>
  <c r="AJ126" i="30"/>
  <c r="AJ80" i="33"/>
  <c r="AR76" i="30"/>
  <c r="AG44" i="33"/>
  <c r="AC112" i="30"/>
  <c r="AO80" i="29"/>
  <c r="AG112" i="30"/>
  <c r="AR80" i="29"/>
  <c r="AH36" i="33"/>
  <c r="AF12" i="33"/>
  <c r="AF90" i="33" s="1"/>
  <c r="AF102" i="33" s="1"/>
  <c r="AG62" i="33"/>
  <c r="AR94" i="30"/>
  <c r="AO94" i="30"/>
  <c r="AM70" i="33"/>
  <c r="Z80" i="33"/>
  <c r="AE80" i="33"/>
  <c r="AD100" i="29"/>
  <c r="AC102" i="8"/>
  <c r="AC160" i="29"/>
  <c r="Y28" i="29"/>
  <c r="AK134" i="29"/>
  <c r="AK108" i="29"/>
  <c r="AN62" i="8"/>
  <c r="AG116" i="29"/>
  <c r="AO70" i="8"/>
  <c r="AN28" i="8"/>
  <c r="AI90" i="8"/>
  <c r="AQ12" i="8"/>
  <c r="AN44" i="8"/>
  <c r="AD116" i="29"/>
  <c r="AC124" i="29"/>
  <c r="AI68" i="30"/>
  <c r="AO68" i="30" s="1"/>
  <c r="AK150" i="29"/>
  <c r="AK142" i="29"/>
  <c r="Z20" i="29"/>
  <c r="AQ62" i="8"/>
  <c r="Y90" i="8"/>
  <c r="Y160" i="29" s="1"/>
  <c r="AD92" i="29"/>
  <c r="AK102" i="8"/>
  <c r="AK160" i="29"/>
  <c r="AR62" i="29"/>
  <c r="AN36" i="29"/>
  <c r="AD108" i="29"/>
  <c r="Z90" i="8"/>
  <c r="Z44" i="29"/>
  <c r="Z76" i="30" s="1"/>
  <c r="Z44" i="33" s="1"/>
  <c r="AK100" i="29"/>
  <c r="Z54" i="29"/>
  <c r="AB90" i="8"/>
  <c r="Y12" i="29"/>
  <c r="AD160" i="29"/>
  <c r="AC134" i="29"/>
  <c r="AC108" i="29"/>
  <c r="AN12" i="8"/>
  <c r="AD150" i="29"/>
  <c r="Z70" i="29"/>
  <c r="AC142" i="29"/>
  <c r="AC150" i="29"/>
  <c r="AK116" i="29"/>
  <c r="AC92" i="29"/>
  <c r="AK125" i="30" l="1"/>
  <c r="AP81" i="33"/>
  <c r="AQ81" i="33" s="1"/>
  <c r="AO52" i="30"/>
  <c r="AN105" i="30"/>
  <c r="AO84" i="33"/>
  <c r="AO56" i="30"/>
  <c r="AN35" i="33"/>
  <c r="AD126" i="30"/>
  <c r="AM81" i="33"/>
  <c r="AQ98" i="30"/>
  <c r="AO99" i="30"/>
  <c r="AO75" i="30"/>
  <c r="AN69" i="33"/>
  <c r="AF126" i="30"/>
  <c r="AO81" i="33"/>
  <c r="Z74" i="33"/>
  <c r="AN98" i="30"/>
  <c r="AR99" i="30"/>
  <c r="AR75" i="30"/>
  <c r="AC97" i="33"/>
  <c r="AC109" i="33" s="1"/>
  <c r="AQ67" i="30"/>
  <c r="AD97" i="33"/>
  <c r="AD109" i="33" s="1"/>
  <c r="AR80" i="30"/>
  <c r="AQ106" i="30"/>
  <c r="AP67" i="33"/>
  <c r="AQ67" i="33" s="1"/>
  <c r="AR93" i="30"/>
  <c r="AF60" i="33"/>
  <c r="AM57" i="33"/>
  <c r="AO93" i="30"/>
  <c r="AN68" i="30"/>
  <c r="AR56" i="30"/>
  <c r="AF124" i="30"/>
  <c r="AR52" i="30"/>
  <c r="AQ68" i="30"/>
  <c r="AQ105" i="30"/>
  <c r="AN84" i="33"/>
  <c r="AE126" i="30"/>
  <c r="AH97" i="33"/>
  <c r="AH109" i="33" s="1"/>
  <c r="AG94" i="33"/>
  <c r="AG106" i="33" s="1"/>
  <c r="AP48" i="33"/>
  <c r="AQ48" i="33" s="1"/>
  <c r="AR165" i="29"/>
  <c r="AA166" i="29"/>
  <c r="AD96" i="33"/>
  <c r="AD108" i="33" s="1"/>
  <c r="AA114" i="29"/>
  <c r="Z167" i="29"/>
  <c r="AH157" i="29"/>
  <c r="AH131" i="29"/>
  <c r="AR131" i="29" s="1"/>
  <c r="AH167" i="29"/>
  <c r="AR167" i="29" s="1"/>
  <c r="AH115" i="29"/>
  <c r="AO77" i="29"/>
  <c r="AG109" i="30"/>
  <c r="AO19" i="29"/>
  <c r="AK51" i="30"/>
  <c r="AK124" i="30" s="1"/>
  <c r="AJ123" i="29"/>
  <c r="AJ167" i="29"/>
  <c r="AJ157" i="29"/>
  <c r="AJ131" i="29"/>
  <c r="AB90" i="33"/>
  <c r="AB102" i="33" s="1"/>
  <c r="AF92" i="33"/>
  <c r="AF104" i="33" s="1"/>
  <c r="AO165" i="29"/>
  <c r="AQ94" i="8"/>
  <c r="AR59" i="30"/>
  <c r="AG27" i="33"/>
  <c r="AO97" i="8"/>
  <c r="AE107" i="29"/>
  <c r="AE131" i="29"/>
  <c r="AE167" i="29"/>
  <c r="AQ167" i="29" s="1"/>
  <c r="AE102" i="8"/>
  <c r="AN92" i="8"/>
  <c r="AO65" i="29"/>
  <c r="AM47" i="33"/>
  <c r="AO121" i="29"/>
  <c r="Z122" i="29"/>
  <c r="AO27" i="33"/>
  <c r="AP66" i="33"/>
  <c r="AQ66" i="33" s="1"/>
  <c r="AN66" i="29"/>
  <c r="AR67" i="29"/>
  <c r="AQ109" i="30"/>
  <c r="AR19" i="29"/>
  <c r="AA142" i="29"/>
  <c r="AA100" i="29"/>
  <c r="Y129" i="29"/>
  <c r="AG92" i="27"/>
  <c r="AQ90" i="30"/>
  <c r="AM27" i="33"/>
  <c r="AQ24" i="29"/>
  <c r="AG157" i="29"/>
  <c r="AG115" i="29"/>
  <c r="AO115" i="29" s="1"/>
  <c r="AG123" i="29"/>
  <c r="AG149" i="29"/>
  <c r="AR27" i="29"/>
  <c r="AQ43" i="29"/>
  <c r="AK90" i="33"/>
  <c r="AK102" i="33" s="1"/>
  <c r="AQ91" i="8"/>
  <c r="AE96" i="33"/>
  <c r="AE108" i="33" s="1"/>
  <c r="AN27" i="33"/>
  <c r="AA120" i="29"/>
  <c r="AO147" i="29"/>
  <c r="AR97" i="8"/>
  <c r="AH107" i="29"/>
  <c r="AR51" i="29"/>
  <c r="AH149" i="29"/>
  <c r="AJ115" i="29"/>
  <c r="AO51" i="29"/>
  <c r="AK114" i="29"/>
  <c r="AK130" i="29"/>
  <c r="AK156" i="29"/>
  <c r="AK148" i="29"/>
  <c r="AK166" i="29"/>
  <c r="AO35" i="29"/>
  <c r="AG67" i="30"/>
  <c r="AO61" i="29"/>
  <c r="Y154" i="29"/>
  <c r="Y120" i="29"/>
  <c r="Y96" i="29"/>
  <c r="Y138" i="29"/>
  <c r="Y112" i="29"/>
  <c r="AO27" i="29"/>
  <c r="AK93" i="33"/>
  <c r="AK105" i="33" s="1"/>
  <c r="AO97" i="29"/>
  <c r="AP27" i="33"/>
  <c r="AQ27" i="33" s="1"/>
  <c r="AG27" i="28" s="1"/>
  <c r="AJ149" i="29"/>
  <c r="AJ99" i="29"/>
  <c r="AR99" i="29" s="1"/>
  <c r="AJ107" i="29"/>
  <c r="AR107" i="29" s="1"/>
  <c r="AI101" i="30"/>
  <c r="AO69" i="29"/>
  <c r="AK149" i="29"/>
  <c r="AK141" i="29"/>
  <c r="AR141" i="29" s="1"/>
  <c r="AK107" i="29"/>
  <c r="AK115" i="29"/>
  <c r="AR115" i="29" s="1"/>
  <c r="AK99" i="29"/>
  <c r="AK123" i="29"/>
  <c r="AA108" i="29"/>
  <c r="AA97" i="33"/>
  <c r="AA109" i="33" s="1"/>
  <c r="AA123" i="29"/>
  <c r="AA115" i="29"/>
  <c r="AA157" i="29"/>
  <c r="AA141" i="29"/>
  <c r="AD115" i="29"/>
  <c r="AD123" i="29"/>
  <c r="AD157" i="29"/>
  <c r="AD141" i="29"/>
  <c r="AD99" i="29"/>
  <c r="AD131" i="29"/>
  <c r="AD107" i="29"/>
  <c r="AD149" i="29"/>
  <c r="AP51" i="33"/>
  <c r="AQ51" i="33" s="1"/>
  <c r="AH51" i="28" s="1"/>
  <c r="AQ157" i="29"/>
  <c r="AN27" i="29"/>
  <c r="AQ27" i="29"/>
  <c r="Z59" i="30"/>
  <c r="Z115" i="29"/>
  <c r="Z141" i="29"/>
  <c r="AQ97" i="8"/>
  <c r="AN97" i="8"/>
  <c r="Z107" i="29"/>
  <c r="Z157" i="29"/>
  <c r="Z99" i="29"/>
  <c r="Z149" i="29"/>
  <c r="AN149" i="29" s="1"/>
  <c r="Z123" i="29"/>
  <c r="AO141" i="29"/>
  <c r="AA99" i="29"/>
  <c r="AQ69" i="29"/>
  <c r="AN69" i="29"/>
  <c r="Z101" i="30"/>
  <c r="AJ140" i="29"/>
  <c r="AJ148" i="29"/>
  <c r="AJ156" i="29"/>
  <c r="AJ122" i="29"/>
  <c r="AJ98" i="29"/>
  <c r="AJ166" i="29"/>
  <c r="AJ106" i="29"/>
  <c r="Y114" i="29"/>
  <c r="AO26" i="29"/>
  <c r="AO68" i="33"/>
  <c r="AO91" i="30"/>
  <c r="AG59" i="33"/>
  <c r="AP59" i="33" s="1"/>
  <c r="AQ59" i="33" s="1"/>
  <c r="AJ59" i="28" s="1"/>
  <c r="AQ41" i="29"/>
  <c r="AQ73" i="30"/>
  <c r="AF95" i="33"/>
  <c r="AF107" i="33" s="1"/>
  <c r="AN41" i="29"/>
  <c r="AR147" i="29"/>
  <c r="AN99" i="30"/>
  <c r="AN73" i="30"/>
  <c r="AP75" i="33"/>
  <c r="AQ75" i="33" s="1"/>
  <c r="AJ75" i="28" s="1"/>
  <c r="AK113" i="29"/>
  <c r="AR113" i="29" s="1"/>
  <c r="AK105" i="29"/>
  <c r="AR105" i="29" s="1"/>
  <c r="AQ25" i="29"/>
  <c r="AQ57" i="30"/>
  <c r="AR97" i="29"/>
  <c r="AA129" i="29"/>
  <c r="AA97" i="29"/>
  <c r="AA121" i="29"/>
  <c r="AA105" i="29"/>
  <c r="AA139" i="29"/>
  <c r="AO84" i="29"/>
  <c r="AH116" i="30"/>
  <c r="AA48" i="30"/>
  <c r="AN16" i="29"/>
  <c r="AQ16" i="29"/>
  <c r="AQ72" i="30"/>
  <c r="Y40" i="33"/>
  <c r="AR84" i="29"/>
  <c r="AR98" i="30"/>
  <c r="AO58" i="29"/>
  <c r="AI90" i="30"/>
  <c r="AN24" i="29"/>
  <c r="AA64" i="30"/>
  <c r="AQ32" i="29"/>
  <c r="AN32" i="29"/>
  <c r="AR66" i="29"/>
  <c r="AO98" i="30"/>
  <c r="AP32" i="33"/>
  <c r="AQ32" i="33" s="1"/>
  <c r="AH164" i="29"/>
  <c r="AH146" i="29"/>
  <c r="AO146" i="29" s="1"/>
  <c r="AH128" i="29"/>
  <c r="AH120" i="29"/>
  <c r="AH154" i="29"/>
  <c r="AH104" i="29"/>
  <c r="AH96" i="29"/>
  <c r="AH138" i="29"/>
  <c r="AH112" i="29"/>
  <c r="AO94" i="8"/>
  <c r="AR94" i="8"/>
  <c r="AI172" i="29"/>
  <c r="AB112" i="29"/>
  <c r="AB146" i="29"/>
  <c r="AB128" i="29"/>
  <c r="AB104" i="29"/>
  <c r="AB96" i="29"/>
  <c r="AB120" i="29"/>
  <c r="AN120" i="29" s="1"/>
  <c r="AB154" i="29"/>
  <c r="AB138" i="29"/>
  <c r="Z94" i="33"/>
  <c r="Z106" i="33" s="1"/>
  <c r="AO66" i="29"/>
  <c r="AN94" i="8"/>
  <c r="AA112" i="29"/>
  <c r="AA104" i="29"/>
  <c r="AA164" i="29"/>
  <c r="AA128" i="29"/>
  <c r="AA154" i="29"/>
  <c r="AN154" i="29" s="1"/>
  <c r="AA146" i="29"/>
  <c r="AN146" i="29" s="1"/>
  <c r="AA138" i="29"/>
  <c r="AA96" i="29"/>
  <c r="AR74" i="29"/>
  <c r="AI106" i="30"/>
  <c r="AI164" i="29"/>
  <c r="AI154" i="29"/>
  <c r="AI104" i="29"/>
  <c r="AI138" i="29"/>
  <c r="AR138" i="29" s="1"/>
  <c r="AI128" i="29"/>
  <c r="AI96" i="29"/>
  <c r="AI112" i="29"/>
  <c r="AI120" i="29"/>
  <c r="AH40" i="33"/>
  <c r="AP40" i="33" s="1"/>
  <c r="AQ40" i="33" s="1"/>
  <c r="AI40" i="28" s="1"/>
  <c r="AO72" i="30"/>
  <c r="AR72" i="30"/>
  <c r="AN40" i="29"/>
  <c r="AD93" i="33"/>
  <c r="AD105" i="33" s="1"/>
  <c r="AD125" i="30"/>
  <c r="AD137" i="29"/>
  <c r="AD103" i="29"/>
  <c r="AD119" i="29"/>
  <c r="AB172" i="29"/>
  <c r="AE93" i="33"/>
  <c r="AE105" i="33" s="1"/>
  <c r="AM39" i="33"/>
  <c r="AR83" i="29"/>
  <c r="AO83" i="29"/>
  <c r="AO39" i="33"/>
  <c r="AJ92" i="27"/>
  <c r="AN22" i="29"/>
  <c r="AQ30" i="29"/>
  <c r="Z126" i="29"/>
  <c r="AK92" i="33"/>
  <c r="AK104" i="33" s="1"/>
  <c r="AF110" i="29"/>
  <c r="AF94" i="29"/>
  <c r="AK172" i="29"/>
  <c r="AR38" i="29"/>
  <c r="AQ38" i="29"/>
  <c r="AH151" i="29"/>
  <c r="AH101" i="29"/>
  <c r="AH173" i="29" s="1"/>
  <c r="AH125" i="29"/>
  <c r="AH117" i="29"/>
  <c r="AE124" i="30"/>
  <c r="AH143" i="29"/>
  <c r="AH102" i="8"/>
  <c r="AR37" i="29"/>
  <c r="AH135" i="29"/>
  <c r="AR69" i="30"/>
  <c r="AE172" i="29"/>
  <c r="AE125" i="30"/>
  <c r="AH161" i="29"/>
  <c r="AH109" i="29"/>
  <c r="AO69" i="30"/>
  <c r="AH93" i="29"/>
  <c r="AJ151" i="29"/>
  <c r="AH92" i="27"/>
  <c r="AO37" i="33"/>
  <c r="AG12" i="33"/>
  <c r="AP12" i="33" s="1"/>
  <c r="AQ12" i="33" s="1"/>
  <c r="AO44" i="30"/>
  <c r="AR68" i="30"/>
  <c r="AJ90" i="33"/>
  <c r="AJ102" i="33" s="1"/>
  <c r="AR44" i="30"/>
  <c r="AG87" i="28"/>
  <c r="AH87" i="28"/>
  <c r="AI87" i="28"/>
  <c r="AJ87" i="28"/>
  <c r="AK87" i="28"/>
  <c r="AP43" i="33"/>
  <c r="AQ43" i="33" s="1"/>
  <c r="AG61" i="28"/>
  <c r="AH61" i="28"/>
  <c r="AI61" i="28"/>
  <c r="AJ61" i="28"/>
  <c r="AK61" i="28"/>
  <c r="AQ131" i="29"/>
  <c r="AN131" i="29"/>
  <c r="AK27" i="28"/>
  <c r="AH27" i="28"/>
  <c r="AI27" i="28"/>
  <c r="AO167" i="29"/>
  <c r="AO131" i="29"/>
  <c r="AQ119" i="30"/>
  <c r="AN119" i="30"/>
  <c r="Y87" i="33"/>
  <c r="Y97" i="33" s="1"/>
  <c r="Y109" i="33" s="1"/>
  <c r="AQ51" i="30"/>
  <c r="AQ149" i="29"/>
  <c r="AJ97" i="33"/>
  <c r="AJ109" i="33" s="1"/>
  <c r="AN51" i="30"/>
  <c r="AH26" i="28"/>
  <c r="AI26" i="28"/>
  <c r="AJ26" i="28"/>
  <c r="AK26" i="28"/>
  <c r="AG26" i="28"/>
  <c r="AG18" i="28"/>
  <c r="AK18" i="28"/>
  <c r="AH18" i="28"/>
  <c r="AI18" i="28"/>
  <c r="AJ18" i="28"/>
  <c r="AR26" i="29"/>
  <c r="AG140" i="29"/>
  <c r="AG156" i="29"/>
  <c r="AG148" i="29"/>
  <c r="AR96" i="8"/>
  <c r="AG114" i="29"/>
  <c r="AO96" i="8"/>
  <c r="AG130" i="29"/>
  <c r="AG166" i="29"/>
  <c r="AG106" i="29"/>
  <c r="AG98" i="29"/>
  <c r="AG122" i="29"/>
  <c r="AM76" i="33"/>
  <c r="AN34" i="29"/>
  <c r="AN68" i="29"/>
  <c r="AQ60" i="29"/>
  <c r="AN60" i="29"/>
  <c r="Y92" i="30"/>
  <c r="AN108" i="30"/>
  <c r="AO100" i="30"/>
  <c r="AG76" i="33"/>
  <c r="AP76" i="33" s="1"/>
  <c r="AQ76" i="33" s="1"/>
  <c r="AR108" i="30"/>
  <c r="AO108" i="30"/>
  <c r="AQ34" i="29"/>
  <c r="AR100" i="30"/>
  <c r="AK118" i="30"/>
  <c r="AO86" i="29"/>
  <c r="AI82" i="30"/>
  <c r="AI50" i="33" s="1"/>
  <c r="AP50" i="33" s="1"/>
  <c r="AQ50" i="33" s="1"/>
  <c r="AO50" i="29"/>
  <c r="AR58" i="30"/>
  <c r="AO58" i="30"/>
  <c r="AM68" i="33"/>
  <c r="AP68" i="33"/>
  <c r="AQ68" i="33" s="1"/>
  <c r="AN66" i="30"/>
  <c r="AR50" i="29"/>
  <c r="AA98" i="29"/>
  <c r="AC118" i="30"/>
  <c r="AN86" i="29"/>
  <c r="AI156" i="29"/>
  <c r="AI166" i="29"/>
  <c r="AI148" i="29"/>
  <c r="AI98" i="29"/>
  <c r="AI114" i="29"/>
  <c r="AI140" i="29"/>
  <c r="AI122" i="29"/>
  <c r="AI130" i="29"/>
  <c r="AI106" i="29"/>
  <c r="AD114" i="29"/>
  <c r="AD98" i="29"/>
  <c r="AD106" i="29"/>
  <c r="AD140" i="29"/>
  <c r="AD148" i="29"/>
  <c r="AD130" i="29"/>
  <c r="AD156" i="29"/>
  <c r="AD122" i="29"/>
  <c r="AD166" i="29"/>
  <c r="AQ66" i="30"/>
  <c r="AQ26" i="29"/>
  <c r="Y58" i="30"/>
  <c r="AN26" i="29"/>
  <c r="AN100" i="30"/>
  <c r="AN42" i="33"/>
  <c r="AM42" i="33"/>
  <c r="AQ18" i="29"/>
  <c r="Z50" i="30"/>
  <c r="AN18" i="29"/>
  <c r="AQ108" i="30"/>
  <c r="AN76" i="29"/>
  <c r="AF96" i="33"/>
  <c r="AF108" i="33" s="1"/>
  <c r="AN68" i="33"/>
  <c r="AO34" i="33"/>
  <c r="AN34" i="33"/>
  <c r="AM34" i="33"/>
  <c r="AP34" i="33"/>
  <c r="AQ34" i="33" s="1"/>
  <c r="AR68" i="29"/>
  <c r="AG60" i="33"/>
  <c r="Z114" i="29"/>
  <c r="AQ114" i="29" s="1"/>
  <c r="Z106" i="29"/>
  <c r="Z140" i="29"/>
  <c r="Z98" i="29"/>
  <c r="Z148" i="29"/>
  <c r="Z130" i="29"/>
  <c r="AG42" i="33"/>
  <c r="AJ92" i="30"/>
  <c r="AR92" i="30" s="1"/>
  <c r="AO60" i="29"/>
  <c r="AI74" i="30"/>
  <c r="AI42" i="33" s="1"/>
  <c r="AO42" i="29"/>
  <c r="AO68" i="29"/>
  <c r="AM60" i="33"/>
  <c r="AN76" i="33"/>
  <c r="AO76" i="33"/>
  <c r="AO42" i="33"/>
  <c r="AN50" i="29"/>
  <c r="AQ50" i="29"/>
  <c r="Z82" i="30"/>
  <c r="AA96" i="33"/>
  <c r="AA108" i="33" s="1"/>
  <c r="AH96" i="33"/>
  <c r="AH108" i="33" s="1"/>
  <c r="AQ68" i="29"/>
  <c r="AO60" i="33"/>
  <c r="AN60" i="33"/>
  <c r="AB96" i="33"/>
  <c r="AB108" i="33" s="1"/>
  <c r="AB130" i="29"/>
  <c r="AB114" i="29"/>
  <c r="AB106" i="29"/>
  <c r="AB156" i="29"/>
  <c r="AB98" i="29"/>
  <c r="AB148" i="29"/>
  <c r="AB122" i="29"/>
  <c r="AB166" i="29"/>
  <c r="Z74" i="30"/>
  <c r="AN42" i="29"/>
  <c r="AA140" i="29"/>
  <c r="AA122" i="29"/>
  <c r="AA130" i="29"/>
  <c r="AA106" i="29"/>
  <c r="AA156" i="29"/>
  <c r="Z166" i="29"/>
  <c r="AR86" i="29"/>
  <c r="Y140" i="29"/>
  <c r="Y130" i="29"/>
  <c r="Y166" i="29"/>
  <c r="Y156" i="29"/>
  <c r="Y122" i="29"/>
  <c r="Y106" i="29"/>
  <c r="Y98" i="29"/>
  <c r="AN96" i="8"/>
  <c r="AQ96" i="8"/>
  <c r="AQ42" i="29"/>
  <c r="AQ76" i="29"/>
  <c r="AQ100" i="30"/>
  <c r="AG33" i="28"/>
  <c r="AK33" i="28"/>
  <c r="AH33" i="28"/>
  <c r="AJ33" i="28"/>
  <c r="AI33" i="28"/>
  <c r="AJ41" i="28"/>
  <c r="AG41" i="28"/>
  <c r="AH41" i="28"/>
  <c r="AI41" i="28"/>
  <c r="AK41" i="28"/>
  <c r="AO129" i="29"/>
  <c r="AR129" i="29"/>
  <c r="AQ117" i="30"/>
  <c r="Y85" i="33"/>
  <c r="Y95" i="33" s="1"/>
  <c r="Y107" i="33" s="1"/>
  <c r="AN117" i="30"/>
  <c r="AP85" i="33"/>
  <c r="AQ85" i="33" s="1"/>
  <c r="AQ75" i="29"/>
  <c r="AN95" i="8"/>
  <c r="Z105" i="29"/>
  <c r="Z147" i="29"/>
  <c r="AN147" i="29" s="1"/>
  <c r="AQ95" i="8"/>
  <c r="Z139" i="29"/>
  <c r="Z97" i="29"/>
  <c r="Z155" i="29"/>
  <c r="Z121" i="29"/>
  <c r="Z165" i="29"/>
  <c r="Z113" i="29"/>
  <c r="AN113" i="29" s="1"/>
  <c r="Z129" i="29"/>
  <c r="Z49" i="30"/>
  <c r="AQ17" i="29"/>
  <c r="AN17" i="29"/>
  <c r="AN59" i="29"/>
  <c r="AQ59" i="29"/>
  <c r="Z91" i="30"/>
  <c r="AQ113" i="29"/>
  <c r="AI25" i="33"/>
  <c r="AI95" i="33" s="1"/>
  <c r="AI107" i="33" s="1"/>
  <c r="AO57" i="30"/>
  <c r="AO113" i="29"/>
  <c r="AQ147" i="29"/>
  <c r="AN25" i="29"/>
  <c r="AN107" i="30"/>
  <c r="AO139" i="29"/>
  <c r="AR139" i="29"/>
  <c r="AN75" i="29"/>
  <c r="Z81" i="30"/>
  <c r="AQ49" i="29"/>
  <c r="AN49" i="29"/>
  <c r="AQ107" i="30"/>
  <c r="AG95" i="33"/>
  <c r="AG107" i="33" s="1"/>
  <c r="AK67" i="28"/>
  <c r="AI67" i="28"/>
  <c r="AG67" i="28"/>
  <c r="AJ67" i="28"/>
  <c r="AH67" i="28"/>
  <c r="AN57" i="30"/>
  <c r="Z65" i="30"/>
  <c r="AN33" i="29"/>
  <c r="AA67" i="33"/>
  <c r="AA95" i="33" s="1"/>
  <c r="AA107" i="33" s="1"/>
  <c r="AO81" i="30"/>
  <c r="AJ49" i="33"/>
  <c r="AR81" i="30"/>
  <c r="AR155" i="29"/>
  <c r="AP17" i="33"/>
  <c r="AQ17" i="33" s="1"/>
  <c r="AH75" i="28"/>
  <c r="AI32" i="28"/>
  <c r="AH32" i="28"/>
  <c r="AK32" i="28"/>
  <c r="AG32" i="28"/>
  <c r="AJ32" i="28"/>
  <c r="AH48" i="28"/>
  <c r="AK48" i="28"/>
  <c r="AJ48" i="28"/>
  <c r="AG48" i="28"/>
  <c r="AI48" i="28"/>
  <c r="AQ104" i="29"/>
  <c r="AN104" i="29"/>
  <c r="AN112" i="29"/>
  <c r="AQ112" i="29"/>
  <c r="AI24" i="28"/>
  <c r="AG24" i="28"/>
  <c r="AJ24" i="28"/>
  <c r="AH24" i="28"/>
  <c r="AK24" i="28"/>
  <c r="AN90" i="30"/>
  <c r="AQ138" i="29"/>
  <c r="AN138" i="29"/>
  <c r="AQ154" i="29"/>
  <c r="AN116" i="30"/>
  <c r="AQ116" i="30"/>
  <c r="Y84" i="33"/>
  <c r="AI16" i="28"/>
  <c r="AH16" i="28"/>
  <c r="AG16" i="28"/>
  <c r="AK16" i="28"/>
  <c r="AJ16" i="28"/>
  <c r="AQ128" i="29"/>
  <c r="AN128" i="29"/>
  <c r="AK40" i="28"/>
  <c r="AG40" i="28"/>
  <c r="AI66" i="28"/>
  <c r="AH66" i="28"/>
  <c r="AK66" i="28"/>
  <c r="AG66" i="28"/>
  <c r="AJ66" i="28"/>
  <c r="AQ146" i="29"/>
  <c r="Y94" i="33"/>
  <c r="Y106" i="33" s="1"/>
  <c r="AO127" i="29"/>
  <c r="AR127" i="29"/>
  <c r="AO39" i="29"/>
  <c r="AG71" i="30"/>
  <c r="AR39" i="29"/>
  <c r="AC124" i="30"/>
  <c r="AO57" i="33"/>
  <c r="AN79" i="30"/>
  <c r="AG47" i="33"/>
  <c r="AP47" i="33" s="1"/>
  <c r="AQ47" i="33" s="1"/>
  <c r="AO79" i="30"/>
  <c r="AR79" i="30"/>
  <c r="AM65" i="33"/>
  <c r="AA153" i="29"/>
  <c r="AA119" i="29"/>
  <c r="AA137" i="29"/>
  <c r="AA163" i="29"/>
  <c r="AQ163" i="29" s="1"/>
  <c r="AA103" i="29"/>
  <c r="AA127" i="29"/>
  <c r="AA95" i="29"/>
  <c r="AQ95" i="29" s="1"/>
  <c r="AA111" i="29"/>
  <c r="AM83" i="33"/>
  <c r="AA97" i="30"/>
  <c r="AN65" i="29"/>
  <c r="AQ65" i="29"/>
  <c r="AO15" i="29"/>
  <c r="AG47" i="30"/>
  <c r="AR15" i="29"/>
  <c r="AQ93" i="8"/>
  <c r="AN57" i="33"/>
  <c r="AN47" i="29"/>
  <c r="AQ15" i="29"/>
  <c r="Y47" i="30"/>
  <c r="AN15" i="29"/>
  <c r="Z115" i="30"/>
  <c r="AN83" i="29"/>
  <c r="AQ83" i="29"/>
  <c r="AO73" i="33"/>
  <c r="AO65" i="33"/>
  <c r="AN65" i="33"/>
  <c r="AG65" i="33"/>
  <c r="AR23" i="29"/>
  <c r="AJ55" i="30"/>
  <c r="AO23" i="29"/>
  <c r="AO57" i="29"/>
  <c r="AR57" i="29"/>
  <c r="AH89" i="30"/>
  <c r="AI93" i="33"/>
  <c r="AI105" i="33" s="1"/>
  <c r="AN73" i="33"/>
  <c r="AO15" i="33"/>
  <c r="AQ57" i="29"/>
  <c r="AN57" i="29"/>
  <c r="Y89" i="30"/>
  <c r="AA145" i="29"/>
  <c r="AQ145" i="29" s="1"/>
  <c r="AG172" i="29"/>
  <c r="AH172" i="29"/>
  <c r="AO23" i="33"/>
  <c r="AC93" i="33"/>
  <c r="AC105" i="33" s="1"/>
  <c r="AN23" i="33"/>
  <c r="AM23" i="33"/>
  <c r="AI153" i="29"/>
  <c r="AI103" i="29"/>
  <c r="AO103" i="29" s="1"/>
  <c r="AI137" i="29"/>
  <c r="AO137" i="29" s="1"/>
  <c r="AI145" i="29"/>
  <c r="AR145" i="29" s="1"/>
  <c r="AI163" i="29"/>
  <c r="AI111" i="29"/>
  <c r="AR111" i="29" s="1"/>
  <c r="AI119" i="29"/>
  <c r="AI95" i="29"/>
  <c r="AR95" i="29" s="1"/>
  <c r="AR93" i="8"/>
  <c r="AG83" i="33"/>
  <c r="AP83" i="33" s="1"/>
  <c r="AQ83" i="33" s="1"/>
  <c r="AO115" i="30"/>
  <c r="AR115" i="30"/>
  <c r="AF93" i="33"/>
  <c r="AF105" i="33" s="1"/>
  <c r="AQ79" i="30"/>
  <c r="AH97" i="30"/>
  <c r="AH65" i="33" s="1"/>
  <c r="AP65" i="33" s="1"/>
  <c r="AQ65" i="33" s="1"/>
  <c r="AR65" i="29"/>
  <c r="AN47" i="33"/>
  <c r="AO47" i="33"/>
  <c r="AC172" i="29"/>
  <c r="AR73" i="29"/>
  <c r="AO73" i="29"/>
  <c r="AH105" i="30"/>
  <c r="AO31" i="33"/>
  <c r="AN31" i="33"/>
  <c r="AO93" i="8"/>
  <c r="AN93" i="8"/>
  <c r="AO95" i="29"/>
  <c r="AQ71" i="30"/>
  <c r="AQ153" i="29"/>
  <c r="AN153" i="29"/>
  <c r="AB103" i="29"/>
  <c r="AB153" i="29"/>
  <c r="AB145" i="29"/>
  <c r="AB137" i="29"/>
  <c r="AQ137" i="29" s="1"/>
  <c r="AB111" i="29"/>
  <c r="AN111" i="29" s="1"/>
  <c r="AB127" i="29"/>
  <c r="AB119" i="29"/>
  <c r="AN119" i="29" s="1"/>
  <c r="AB95" i="29"/>
  <c r="AN23" i="29"/>
  <c r="AA55" i="30"/>
  <c r="AB63" i="30"/>
  <c r="AQ31" i="29"/>
  <c r="AO83" i="33"/>
  <c r="AN83" i="33"/>
  <c r="AR31" i="29"/>
  <c r="AO31" i="29"/>
  <c r="AG63" i="30"/>
  <c r="AN71" i="30"/>
  <c r="AQ47" i="29"/>
  <c r="AJ136" i="29"/>
  <c r="AJ102" i="29"/>
  <c r="AJ162" i="29"/>
  <c r="AJ110" i="29"/>
  <c r="AJ118" i="29"/>
  <c r="AJ152" i="29"/>
  <c r="AJ144" i="29"/>
  <c r="AJ126" i="29"/>
  <c r="AH54" i="30"/>
  <c r="AH22" i="33" s="1"/>
  <c r="AR22" i="29"/>
  <c r="AO22" i="29"/>
  <c r="AA94" i="29"/>
  <c r="AA110" i="29"/>
  <c r="AA162" i="29"/>
  <c r="AA144" i="29"/>
  <c r="AA126" i="29"/>
  <c r="AQ126" i="29" s="1"/>
  <c r="AA102" i="29"/>
  <c r="AA136" i="29"/>
  <c r="AG56" i="33"/>
  <c r="AP56" i="33" s="1"/>
  <c r="AQ56" i="33" s="1"/>
  <c r="AO88" i="30"/>
  <c r="AR88" i="30"/>
  <c r="AN56" i="29"/>
  <c r="Z88" i="30"/>
  <c r="AQ56" i="29"/>
  <c r="AA104" i="30"/>
  <c r="AN104" i="30" s="1"/>
  <c r="AQ72" i="29"/>
  <c r="AR14" i="29"/>
  <c r="AG46" i="30"/>
  <c r="AO14" i="29"/>
  <c r="AH64" i="28"/>
  <c r="AG64" i="28"/>
  <c r="AK64" i="28"/>
  <c r="AJ64" i="28"/>
  <c r="AI64" i="28"/>
  <c r="AQ144" i="29"/>
  <c r="AG22" i="33"/>
  <c r="AH70" i="30"/>
  <c r="AH38" i="33" s="1"/>
  <c r="AO38" i="29"/>
  <c r="AO104" i="30"/>
  <c r="AG72" i="33"/>
  <c r="AP72" i="33" s="1"/>
  <c r="AQ72" i="33" s="1"/>
  <c r="AR104" i="30"/>
  <c r="Z96" i="30"/>
  <c r="AQ64" i="29"/>
  <c r="AN64" i="29"/>
  <c r="AJ92" i="33"/>
  <c r="AJ104" i="33" s="1"/>
  <c r="AG38" i="33"/>
  <c r="Y30" i="33"/>
  <c r="AN62" i="30"/>
  <c r="AQ62" i="30"/>
  <c r="Z118" i="29"/>
  <c r="AN118" i="29" s="1"/>
  <c r="Z152" i="29"/>
  <c r="Z102" i="29"/>
  <c r="Z136" i="29"/>
  <c r="AN136" i="29" s="1"/>
  <c r="Z110" i="29"/>
  <c r="Z144" i="29"/>
  <c r="Z94" i="29"/>
  <c r="AQ92" i="8"/>
  <c r="AH82" i="33"/>
  <c r="AP82" i="33" s="1"/>
  <c r="AQ82" i="33" s="1"/>
  <c r="AH126" i="30"/>
  <c r="AR114" i="30"/>
  <c r="Y38" i="33"/>
  <c r="AN30" i="29"/>
  <c r="AG78" i="30"/>
  <c r="AO46" i="29"/>
  <c r="AR46" i="29"/>
  <c r="Z54" i="30"/>
  <c r="Z22" i="33" s="1"/>
  <c r="AQ22" i="29"/>
  <c r="Z114" i="30"/>
  <c r="AN114" i="30" s="1"/>
  <c r="AQ82" i="29"/>
  <c r="AN46" i="29"/>
  <c r="AG62" i="30"/>
  <c r="AO30" i="29"/>
  <c r="AR30" i="29"/>
  <c r="Y72" i="33"/>
  <c r="Z46" i="30"/>
  <c r="AQ14" i="29"/>
  <c r="Z162" i="29"/>
  <c r="Y82" i="33"/>
  <c r="Y46" i="33"/>
  <c r="AN78" i="30"/>
  <c r="AQ78" i="30"/>
  <c r="AO110" i="29"/>
  <c r="AR110" i="29"/>
  <c r="AO92" i="8"/>
  <c r="AR92" i="8"/>
  <c r="AG144" i="29"/>
  <c r="AG94" i="29"/>
  <c r="AG118" i="29"/>
  <c r="AG152" i="29"/>
  <c r="AG136" i="29"/>
  <c r="AG126" i="29"/>
  <c r="AG162" i="29"/>
  <c r="AG102" i="29"/>
  <c r="Z70" i="30"/>
  <c r="Z38" i="33" s="1"/>
  <c r="AN38" i="29"/>
  <c r="AN82" i="29"/>
  <c r="AQ46" i="29"/>
  <c r="Y22" i="33"/>
  <c r="AK81" i="28"/>
  <c r="AG81" i="28"/>
  <c r="AH81" i="28"/>
  <c r="AJ81" i="28"/>
  <c r="AI81" i="28"/>
  <c r="AM37" i="33"/>
  <c r="AP37" i="33"/>
  <c r="AQ37" i="33" s="1"/>
  <c r="AN55" i="29"/>
  <c r="AN91" i="8"/>
  <c r="AM45" i="33"/>
  <c r="AN87" i="30"/>
  <c r="Y55" i="33"/>
  <c r="AQ87" i="30"/>
  <c r="AA161" i="29"/>
  <c r="AI103" i="30"/>
  <c r="AI125" i="30" s="1"/>
  <c r="AR71" i="29"/>
  <c r="AO71" i="29"/>
  <c r="AN29" i="29"/>
  <c r="Y61" i="30"/>
  <c r="AQ29" i="29"/>
  <c r="AO63" i="29"/>
  <c r="AH45" i="30"/>
  <c r="AR13" i="29"/>
  <c r="AO13" i="29"/>
  <c r="AD101" i="29"/>
  <c r="AD117" i="29"/>
  <c r="AD161" i="29"/>
  <c r="AD135" i="29"/>
  <c r="AD109" i="29"/>
  <c r="AD125" i="29"/>
  <c r="AD143" i="29"/>
  <c r="AD151" i="29"/>
  <c r="AG87" i="30"/>
  <c r="AO55" i="29"/>
  <c r="AR55" i="29"/>
  <c r="AN37" i="33"/>
  <c r="AK143" i="29"/>
  <c r="AK109" i="29"/>
  <c r="AK93" i="29"/>
  <c r="AK117" i="29"/>
  <c r="AK135" i="29"/>
  <c r="AK161" i="29"/>
  <c r="AK101" i="29"/>
  <c r="AK125" i="29"/>
  <c r="AK151" i="29"/>
  <c r="AM21" i="33"/>
  <c r="AO63" i="33"/>
  <c r="AN63" i="33"/>
  <c r="AQ13" i="29"/>
  <c r="Y45" i="30"/>
  <c r="AN13" i="29"/>
  <c r="AR63" i="29"/>
  <c r="AO45" i="29"/>
  <c r="AH77" i="30"/>
  <c r="AR45" i="29"/>
  <c r="AB124" i="30"/>
  <c r="AD45" i="30"/>
  <c r="AD172" i="29"/>
  <c r="AB91" i="33"/>
  <c r="AB103" i="33" s="1"/>
  <c r="AO55" i="33"/>
  <c r="AN55" i="33"/>
  <c r="AA113" i="30"/>
  <c r="AQ81" i="29"/>
  <c r="AN81" i="29"/>
  <c r="AR29" i="29"/>
  <c r="AO29" i="29"/>
  <c r="AH61" i="30"/>
  <c r="AO45" i="33"/>
  <c r="AN45" i="33"/>
  <c r="AQ55" i="29"/>
  <c r="AI126" i="30"/>
  <c r="AA172" i="29"/>
  <c r="Z103" i="30"/>
  <c r="AN71" i="29"/>
  <c r="AC117" i="29"/>
  <c r="AC109" i="29"/>
  <c r="AC101" i="29"/>
  <c r="AC143" i="29"/>
  <c r="AC161" i="29"/>
  <c r="AC125" i="29"/>
  <c r="AC93" i="29"/>
  <c r="AC151" i="29"/>
  <c r="AQ71" i="29"/>
  <c r="AJ109" i="29"/>
  <c r="AJ101" i="29"/>
  <c r="AJ93" i="29"/>
  <c r="AJ161" i="29"/>
  <c r="AJ143" i="29"/>
  <c r="AJ135" i="29"/>
  <c r="AJ125" i="29"/>
  <c r="AJ102" i="8"/>
  <c r="AH53" i="30"/>
  <c r="AO21" i="29"/>
  <c r="AR21" i="29"/>
  <c r="AD102" i="8"/>
  <c r="AE91" i="33"/>
  <c r="AE103" i="33" s="1"/>
  <c r="AR113" i="30"/>
  <c r="AM55" i="33"/>
  <c r="AN29" i="33"/>
  <c r="AC125" i="30"/>
  <c r="AI161" i="29"/>
  <c r="AI143" i="29"/>
  <c r="AI117" i="29"/>
  <c r="AI93" i="29"/>
  <c r="AI101" i="29"/>
  <c r="AI151" i="29"/>
  <c r="AI135" i="29"/>
  <c r="AI109" i="29"/>
  <c r="AI125" i="29"/>
  <c r="AD93" i="29"/>
  <c r="AO113" i="30"/>
  <c r="AA151" i="29"/>
  <c r="AQ151" i="29" s="1"/>
  <c r="AA93" i="29"/>
  <c r="AA109" i="29"/>
  <c r="AA117" i="29"/>
  <c r="AN117" i="29" s="1"/>
  <c r="AA135" i="29"/>
  <c r="AA125" i="29"/>
  <c r="AA101" i="29"/>
  <c r="AA143" i="29"/>
  <c r="AQ143" i="29" s="1"/>
  <c r="AA102" i="8"/>
  <c r="AN71" i="33"/>
  <c r="AM71" i="33"/>
  <c r="AO71" i="33"/>
  <c r="Y77" i="30"/>
  <c r="AN45" i="29"/>
  <c r="AQ45" i="29"/>
  <c r="AR81" i="29"/>
  <c r="AE143" i="29"/>
  <c r="AN143" i="29" s="1"/>
  <c r="AE109" i="29"/>
  <c r="AE161" i="29"/>
  <c r="AE135" i="29"/>
  <c r="AE101" i="29"/>
  <c r="AE93" i="29"/>
  <c r="AE125" i="29"/>
  <c r="AM63" i="33"/>
  <c r="AO95" i="30"/>
  <c r="Y95" i="30"/>
  <c r="AQ63" i="29"/>
  <c r="AN63" i="29"/>
  <c r="AM29" i="33"/>
  <c r="Y69" i="30"/>
  <c r="AQ37" i="29"/>
  <c r="AN37" i="29"/>
  <c r="AC91" i="33"/>
  <c r="AC103" i="33" s="1"/>
  <c r="AJ172" i="29"/>
  <c r="AJ45" i="30"/>
  <c r="Y53" i="30"/>
  <c r="AQ21" i="29"/>
  <c r="AN21" i="29"/>
  <c r="AO81" i="29"/>
  <c r="AG161" i="29"/>
  <c r="AR91" i="8"/>
  <c r="AG135" i="29"/>
  <c r="AG109" i="29"/>
  <c r="AO91" i="8"/>
  <c r="AG151" i="29"/>
  <c r="AG93" i="29"/>
  <c r="AG102" i="8"/>
  <c r="AG117" i="29"/>
  <c r="AG101" i="29"/>
  <c r="AG125" i="29"/>
  <c r="AP63" i="33"/>
  <c r="AQ63" i="33" s="1"/>
  <c r="AR95" i="30"/>
  <c r="Y126" i="30"/>
  <c r="AN112" i="30"/>
  <c r="AQ112" i="30"/>
  <c r="AM54" i="33"/>
  <c r="AQ12" i="29"/>
  <c r="Y44" i="30"/>
  <c r="AN12" i="29"/>
  <c r="Y172" i="29"/>
  <c r="Z52" i="30"/>
  <c r="AN52" i="30" s="1"/>
  <c r="Z172" i="29"/>
  <c r="AQ20" i="29"/>
  <c r="AO20" i="33"/>
  <c r="AN76" i="30"/>
  <c r="AQ76" i="30"/>
  <c r="AO12" i="33"/>
  <c r="AM12" i="33"/>
  <c r="AN12" i="33"/>
  <c r="AG28" i="28"/>
  <c r="AJ28" i="28"/>
  <c r="AK28" i="28"/>
  <c r="AH28" i="28"/>
  <c r="AI28" i="28"/>
  <c r="AQ94" i="30"/>
  <c r="Z62" i="33"/>
  <c r="AN94" i="30"/>
  <c r="AM62" i="33"/>
  <c r="AP62" i="33"/>
  <c r="AQ62" i="33" s="1"/>
  <c r="AO54" i="33"/>
  <c r="AO62" i="33"/>
  <c r="AN62" i="33"/>
  <c r="AN54" i="29"/>
  <c r="Z86" i="30"/>
  <c r="AQ54" i="29"/>
  <c r="AM20" i="33"/>
  <c r="AE90" i="33"/>
  <c r="AE102" i="33" s="1"/>
  <c r="AN20" i="29"/>
  <c r="Y44" i="33"/>
  <c r="AI124" i="30"/>
  <c r="AI36" i="33"/>
  <c r="AI90" i="33" s="1"/>
  <c r="AI102" i="33" s="1"/>
  <c r="Y80" i="33"/>
  <c r="AR112" i="30"/>
  <c r="AO112" i="30"/>
  <c r="AG80" i="33"/>
  <c r="AG90" i="33" s="1"/>
  <c r="AG102" i="33" s="1"/>
  <c r="AG126" i="30"/>
  <c r="AP44" i="33"/>
  <c r="AQ44" i="33" s="1"/>
  <c r="Y20" i="33"/>
  <c r="AH54" i="33"/>
  <c r="AP54" i="33" s="1"/>
  <c r="AQ54" i="33" s="1"/>
  <c r="AH125" i="30"/>
  <c r="AO86" i="30"/>
  <c r="AR86" i="30"/>
  <c r="AA124" i="30"/>
  <c r="AA12" i="33"/>
  <c r="AA90" i="33" s="1"/>
  <c r="AA102" i="33" s="1"/>
  <c r="Z102" i="30"/>
  <c r="AN70" i="29"/>
  <c r="AQ70" i="29"/>
  <c r="AC80" i="33"/>
  <c r="AC90" i="33" s="1"/>
  <c r="AC102" i="33" s="1"/>
  <c r="AC126" i="30"/>
  <c r="AB150" i="29"/>
  <c r="AB124" i="29"/>
  <c r="AB134" i="29"/>
  <c r="AB100" i="29"/>
  <c r="AB116" i="29"/>
  <c r="AB160" i="29"/>
  <c r="AB108" i="29"/>
  <c r="AB142" i="29"/>
  <c r="AB92" i="29"/>
  <c r="AB102" i="8"/>
  <c r="AI160" i="29"/>
  <c r="AR90" i="8"/>
  <c r="AI102" i="8"/>
  <c r="AI108" i="29"/>
  <c r="AO90" i="8"/>
  <c r="AI150" i="29"/>
  <c r="AI116" i="29"/>
  <c r="AR116" i="29" s="1"/>
  <c r="AI134" i="29"/>
  <c r="AI142" i="29"/>
  <c r="AI100" i="29"/>
  <c r="AI92" i="29"/>
  <c r="AI124" i="29"/>
  <c r="AN54" i="33"/>
  <c r="AI92" i="27"/>
  <c r="AQ44" i="29"/>
  <c r="AN90" i="8"/>
  <c r="Y124" i="29"/>
  <c r="Y116" i="29"/>
  <c r="Y102" i="8"/>
  <c r="Y134" i="29"/>
  <c r="Y108" i="29"/>
  <c r="Y92" i="29"/>
  <c r="Y142" i="29"/>
  <c r="Y100" i="29"/>
  <c r="Y150" i="29"/>
  <c r="AQ90" i="8"/>
  <c r="Z116" i="29"/>
  <c r="Z108" i="29"/>
  <c r="Z92" i="29"/>
  <c r="Z124" i="29"/>
  <c r="Z142" i="29"/>
  <c r="Z160" i="29"/>
  <c r="AN160" i="29" s="1"/>
  <c r="Z150" i="29"/>
  <c r="Z100" i="29"/>
  <c r="Z102" i="8"/>
  <c r="Z134" i="29"/>
  <c r="AQ28" i="29"/>
  <c r="AN28" i="29"/>
  <c r="Y60" i="30"/>
  <c r="AN44" i="29"/>
  <c r="AH20" i="33"/>
  <c r="AH90" i="33" s="1"/>
  <c r="AH102" i="33" s="1"/>
  <c r="AN54" i="30" l="1"/>
  <c r="AH124" i="30"/>
  <c r="AI96" i="33"/>
  <c r="AI108" i="33" s="1"/>
  <c r="AQ104" i="30"/>
  <c r="AO82" i="30"/>
  <c r="AJ27" i="28"/>
  <c r="AP42" i="33"/>
  <c r="AQ42" i="33" s="1"/>
  <c r="AH42" i="28" s="1"/>
  <c r="AH92" i="33"/>
  <c r="AH104" i="33" s="1"/>
  <c r="AD173" i="29"/>
  <c r="AQ52" i="30"/>
  <c r="AJ40" i="28"/>
  <c r="AF173" i="29"/>
  <c r="AQ107" i="29"/>
  <c r="AO99" i="29"/>
  <c r="AK19" i="33"/>
  <c r="AO51" i="30"/>
  <c r="AR51" i="30"/>
  <c r="AC173" i="29"/>
  <c r="AQ135" i="29"/>
  <c r="AR54" i="30"/>
  <c r="AG35" i="33"/>
  <c r="AO67" i="30"/>
  <c r="AR67" i="30"/>
  <c r="AO157" i="29"/>
  <c r="AR157" i="29"/>
  <c r="AN167" i="29"/>
  <c r="AI69" i="33"/>
  <c r="AR101" i="30"/>
  <c r="AO101" i="30"/>
  <c r="AG77" i="33"/>
  <c r="AP77" i="33" s="1"/>
  <c r="AQ77" i="33" s="1"/>
  <c r="AR109" i="30"/>
  <c r="AO109" i="30"/>
  <c r="Y92" i="33"/>
  <c r="Y104" i="33" s="1"/>
  <c r="AO116" i="29"/>
  <c r="AN162" i="29"/>
  <c r="AN144" i="29"/>
  <c r="AN163" i="29"/>
  <c r="AR74" i="30"/>
  <c r="AN123" i="29"/>
  <c r="AN107" i="29"/>
  <c r="AO107" i="29"/>
  <c r="AO149" i="29"/>
  <c r="AR149" i="29"/>
  <c r="AN101" i="29"/>
  <c r="AR143" i="29"/>
  <c r="AQ54" i="30"/>
  <c r="AO54" i="30"/>
  <c r="AN145" i="29"/>
  <c r="AN137" i="29"/>
  <c r="AO123" i="29"/>
  <c r="AR123" i="29"/>
  <c r="AH40" i="28"/>
  <c r="AK51" i="28"/>
  <c r="AG75" i="28"/>
  <c r="AG51" i="28"/>
  <c r="AI59" i="28"/>
  <c r="AI75" i="28"/>
  <c r="AI51" i="28"/>
  <c r="AH59" i="28"/>
  <c r="AK75" i="28"/>
  <c r="AK59" i="28"/>
  <c r="AG59" i="28"/>
  <c r="AJ51" i="28"/>
  <c r="AQ141" i="29"/>
  <c r="AN141" i="29"/>
  <c r="AQ115" i="29"/>
  <c r="AN115" i="29"/>
  <c r="Z27" i="33"/>
  <c r="AQ59" i="30"/>
  <c r="AN59" i="30"/>
  <c r="AN99" i="29"/>
  <c r="AQ99" i="29"/>
  <c r="Z69" i="33"/>
  <c r="AQ101" i="30"/>
  <c r="AN101" i="30"/>
  <c r="AN157" i="29"/>
  <c r="AQ123" i="29"/>
  <c r="AR82" i="30"/>
  <c r="AN114" i="29"/>
  <c r="AN148" i="29"/>
  <c r="AO105" i="29"/>
  <c r="AK173" i="29"/>
  <c r="R92" i="27"/>
  <c r="R94" i="27" s="1"/>
  <c r="R4" i="27" s="1"/>
  <c r="AR128" i="29"/>
  <c r="AO128" i="29"/>
  <c r="AA32" i="33"/>
  <c r="AN64" i="30"/>
  <c r="AQ64" i="30"/>
  <c r="AQ164" i="29"/>
  <c r="AN164" i="29"/>
  <c r="AI74" i="33"/>
  <c r="AP74" i="33" s="1"/>
  <c r="AQ74" i="33" s="1"/>
  <c r="AO106" i="30"/>
  <c r="AR106" i="30"/>
  <c r="AR112" i="29"/>
  <c r="AO112" i="29"/>
  <c r="AO164" i="29"/>
  <c r="AR164" i="29"/>
  <c r="AI58" i="33"/>
  <c r="AR90" i="30"/>
  <c r="AO90" i="30"/>
  <c r="AO138" i="29"/>
  <c r="AQ96" i="29"/>
  <c r="AN96" i="29"/>
  <c r="AR96" i="29"/>
  <c r="AO96" i="29"/>
  <c r="AA16" i="33"/>
  <c r="AQ48" i="30"/>
  <c r="AN48" i="30"/>
  <c r="AO104" i="29"/>
  <c r="AR104" i="29"/>
  <c r="AH84" i="33"/>
  <c r="AR116" i="30"/>
  <c r="AO116" i="30"/>
  <c r="AO154" i="29"/>
  <c r="AR154" i="29"/>
  <c r="AO120" i="29"/>
  <c r="AR120" i="29"/>
  <c r="AR146" i="29"/>
  <c r="AQ120" i="29"/>
  <c r="AQ111" i="29"/>
  <c r="AN103" i="29"/>
  <c r="AQ119" i="29"/>
  <c r="AO111" i="29"/>
  <c r="AN95" i="29"/>
  <c r="AP22" i="33"/>
  <c r="AQ22" i="33" s="1"/>
  <c r="AH22" i="28" s="1"/>
  <c r="AQ94" i="29"/>
  <c r="AN126" i="29"/>
  <c r="AP38" i="33"/>
  <c r="AQ38" i="33" s="1"/>
  <c r="AJ38" i="28" s="1"/>
  <c r="AQ114" i="30"/>
  <c r="AQ162" i="29"/>
  <c r="AO70" i="30"/>
  <c r="AN94" i="29"/>
  <c r="AN102" i="29"/>
  <c r="AR70" i="30"/>
  <c r="AQ101" i="29"/>
  <c r="AQ125" i="29"/>
  <c r="AQ161" i="29"/>
  <c r="AN135" i="29"/>
  <c r="AN109" i="29"/>
  <c r="AQ117" i="29"/>
  <c r="AQ93" i="29"/>
  <c r="AH12" i="28"/>
  <c r="AG12" i="28"/>
  <c r="AK12" i="28"/>
  <c r="AI12" i="28"/>
  <c r="AJ12" i="28"/>
  <c r="Z173" i="29"/>
  <c r="AH43" i="28"/>
  <c r="AG43" i="28"/>
  <c r="AI43" i="28"/>
  <c r="AJ43" i="28"/>
  <c r="AK43" i="28"/>
  <c r="AH76" i="28"/>
  <c r="AI76" i="28"/>
  <c r="AJ76" i="28"/>
  <c r="AG76" i="28"/>
  <c r="AK76" i="28"/>
  <c r="AN106" i="29"/>
  <c r="AQ106" i="29"/>
  <c r="AJ50" i="28"/>
  <c r="AG50" i="28"/>
  <c r="AK50" i="28"/>
  <c r="AH50" i="28"/>
  <c r="AI50" i="28"/>
  <c r="AI68" i="28"/>
  <c r="AJ68" i="28"/>
  <c r="AK68" i="28"/>
  <c r="AG68" i="28"/>
  <c r="AH68" i="28"/>
  <c r="AQ148" i="29"/>
  <c r="AR122" i="29"/>
  <c r="AO122" i="29"/>
  <c r="AO148" i="29"/>
  <c r="AR148" i="29"/>
  <c r="AQ122" i="29"/>
  <c r="AN122" i="29"/>
  <c r="AJ34" i="28"/>
  <c r="AK34" i="28"/>
  <c r="AH34" i="28"/>
  <c r="AG34" i="28"/>
  <c r="AI34" i="28"/>
  <c r="Y60" i="33"/>
  <c r="AN92" i="30"/>
  <c r="AQ92" i="30"/>
  <c r="AO98" i="29"/>
  <c r="AR98" i="29"/>
  <c r="AR156" i="29"/>
  <c r="AO156" i="29"/>
  <c r="AG96" i="33"/>
  <c r="AG108" i="33" s="1"/>
  <c r="AN156" i="29"/>
  <c r="AQ156" i="29"/>
  <c r="AO106" i="29"/>
  <c r="AR106" i="29"/>
  <c r="AO140" i="29"/>
  <c r="AR140" i="29"/>
  <c r="AQ166" i="29"/>
  <c r="AN166" i="29"/>
  <c r="AJ60" i="33"/>
  <c r="AJ125" i="30"/>
  <c r="AN118" i="30"/>
  <c r="AC86" i="33"/>
  <c r="AQ118" i="30"/>
  <c r="AR166" i="29"/>
  <c r="AO166" i="29"/>
  <c r="AQ130" i="29"/>
  <c r="AN130" i="29"/>
  <c r="Z18" i="33"/>
  <c r="AN50" i="30"/>
  <c r="AQ50" i="30"/>
  <c r="AR130" i="29"/>
  <c r="AO130" i="29"/>
  <c r="AQ140" i="29"/>
  <c r="AN140" i="29"/>
  <c r="AO74" i="30"/>
  <c r="AO92" i="30"/>
  <c r="AN58" i="30"/>
  <c r="AQ58" i="30"/>
  <c r="Y26" i="33"/>
  <c r="Y96" i="33" s="1"/>
  <c r="Y108" i="33" s="1"/>
  <c r="AN74" i="30"/>
  <c r="Z42" i="33"/>
  <c r="AQ74" i="30"/>
  <c r="AO114" i="29"/>
  <c r="AR114" i="29"/>
  <c r="AQ98" i="29"/>
  <c r="AN98" i="29"/>
  <c r="Z50" i="33"/>
  <c r="AN82" i="30"/>
  <c r="AQ82" i="30"/>
  <c r="AK86" i="33"/>
  <c r="AK96" i="33" s="1"/>
  <c r="AK108" i="33" s="1"/>
  <c r="AR118" i="30"/>
  <c r="AO118" i="30"/>
  <c r="AK126" i="30"/>
  <c r="AN97" i="29"/>
  <c r="AQ97" i="29"/>
  <c r="AQ139" i="29"/>
  <c r="AN139" i="29"/>
  <c r="Z17" i="33"/>
  <c r="AN49" i="30"/>
  <c r="AQ49" i="30"/>
  <c r="Z33" i="33"/>
  <c r="AN65" i="30"/>
  <c r="AQ65" i="30"/>
  <c r="AN129" i="29"/>
  <c r="AQ129" i="29"/>
  <c r="AI17" i="28"/>
  <c r="AJ17" i="28"/>
  <c r="AH17" i="28"/>
  <c r="AG17" i="28"/>
  <c r="AK17" i="28"/>
  <c r="AQ105" i="29"/>
  <c r="AN105" i="29"/>
  <c r="Z59" i="33"/>
  <c r="AQ91" i="30"/>
  <c r="AN91" i="30"/>
  <c r="AN165" i="29"/>
  <c r="AQ165" i="29"/>
  <c r="AQ121" i="29"/>
  <c r="AN121" i="29"/>
  <c r="AJ95" i="33"/>
  <c r="AJ107" i="33" s="1"/>
  <c r="AP49" i="33"/>
  <c r="AQ49" i="33" s="1"/>
  <c r="Z49" i="33"/>
  <c r="AN81" i="30"/>
  <c r="AQ81" i="30"/>
  <c r="AN155" i="29"/>
  <c r="AQ155" i="29"/>
  <c r="AK85" i="28"/>
  <c r="AI85" i="28"/>
  <c r="AG85" i="28"/>
  <c r="AH85" i="28"/>
  <c r="AJ85" i="28"/>
  <c r="AP25" i="33"/>
  <c r="AQ25" i="33" s="1"/>
  <c r="AH83" i="28"/>
  <c r="AJ83" i="28"/>
  <c r="AG83" i="28"/>
  <c r="AI83" i="28"/>
  <c r="AK83" i="28"/>
  <c r="AK65" i="28"/>
  <c r="AH65" i="28"/>
  <c r="AG65" i="28"/>
  <c r="AJ65" i="28"/>
  <c r="AI65" i="28"/>
  <c r="R102" i="8"/>
  <c r="R104" i="8" s="1"/>
  <c r="R4" i="8" s="1"/>
  <c r="AO145" i="29"/>
  <c r="AO55" i="30"/>
  <c r="AR55" i="30"/>
  <c r="AJ23" i="33"/>
  <c r="AR47" i="30"/>
  <c r="AG15" i="33"/>
  <c r="AO47" i="30"/>
  <c r="AO163" i="29"/>
  <c r="AR163" i="29"/>
  <c r="AR71" i="30"/>
  <c r="AO71" i="30"/>
  <c r="AG39" i="33"/>
  <c r="AP39" i="33" s="1"/>
  <c r="AQ39" i="33" s="1"/>
  <c r="AO97" i="30"/>
  <c r="AH47" i="28"/>
  <c r="AI47" i="28"/>
  <c r="AJ47" i="28"/>
  <c r="AG47" i="28"/>
  <c r="AK47" i="28"/>
  <c r="AN127" i="29"/>
  <c r="R172" i="29"/>
  <c r="AR137" i="29"/>
  <c r="AB31" i="33"/>
  <c r="AN63" i="30"/>
  <c r="AQ63" i="30"/>
  <c r="AH73" i="33"/>
  <c r="AP73" i="33" s="1"/>
  <c r="AQ73" i="33" s="1"/>
  <c r="AO105" i="30"/>
  <c r="AR105" i="30"/>
  <c r="AR153" i="29"/>
  <c r="AO153" i="29"/>
  <c r="AQ127" i="29"/>
  <c r="AH57" i="33"/>
  <c r="AR89" i="30"/>
  <c r="AO89" i="30"/>
  <c r="AR97" i="30"/>
  <c r="AQ103" i="29"/>
  <c r="Y15" i="33"/>
  <c r="AN47" i="30"/>
  <c r="AQ47" i="30"/>
  <c r="AR103" i="29"/>
  <c r="AA23" i="33"/>
  <c r="AA93" i="33" s="1"/>
  <c r="AA105" i="33" s="1"/>
  <c r="AQ55" i="30"/>
  <c r="AN55" i="30"/>
  <c r="Z83" i="33"/>
  <c r="Z93" i="33" s="1"/>
  <c r="Z105" i="33" s="1"/>
  <c r="AQ115" i="30"/>
  <c r="AN115" i="30"/>
  <c r="AQ97" i="30"/>
  <c r="AA65" i="33"/>
  <c r="AN97" i="30"/>
  <c r="AR63" i="30"/>
  <c r="AO63" i="30"/>
  <c r="AG31" i="33"/>
  <c r="AO119" i="29"/>
  <c r="AR119" i="29"/>
  <c r="AQ89" i="30"/>
  <c r="Y57" i="33"/>
  <c r="AN89" i="30"/>
  <c r="AO152" i="29"/>
  <c r="AR152" i="29"/>
  <c r="AG22" i="28"/>
  <c r="AI22" i="28"/>
  <c r="AI38" i="28"/>
  <c r="AH38" i="28"/>
  <c r="AN96" i="30"/>
  <c r="AQ96" i="30"/>
  <c r="Z64" i="33"/>
  <c r="AG56" i="28"/>
  <c r="AJ56" i="28"/>
  <c r="AI56" i="28"/>
  <c r="AH56" i="28"/>
  <c r="AK56" i="28"/>
  <c r="AO118" i="29"/>
  <c r="AR118" i="29"/>
  <c r="AN46" i="30"/>
  <c r="AQ46" i="30"/>
  <c r="Z14" i="33"/>
  <c r="AG30" i="33"/>
  <c r="AP30" i="33" s="1"/>
  <c r="AQ30" i="33" s="1"/>
  <c r="AO62" i="30"/>
  <c r="AR62" i="30"/>
  <c r="AG46" i="33"/>
  <c r="AP46" i="33" s="1"/>
  <c r="AQ46" i="33" s="1"/>
  <c r="AR78" i="30"/>
  <c r="AO78" i="30"/>
  <c r="AR46" i="30"/>
  <c r="AO46" i="30"/>
  <c r="AG14" i="33"/>
  <c r="AG124" i="30"/>
  <c r="AR94" i="29"/>
  <c r="AO94" i="29"/>
  <c r="AN152" i="29"/>
  <c r="AQ152" i="29"/>
  <c r="AG72" i="28"/>
  <c r="AH72" i="28"/>
  <c r="AK72" i="28"/>
  <c r="AJ72" i="28"/>
  <c r="AI72" i="28"/>
  <c r="AQ136" i="29"/>
  <c r="AO144" i="29"/>
  <c r="AR144" i="29"/>
  <c r="AG82" i="28"/>
  <c r="AK82" i="28"/>
  <c r="AJ82" i="28"/>
  <c r="AI82" i="28"/>
  <c r="AH82" i="28"/>
  <c r="AQ102" i="29"/>
  <c r="AO102" i="29"/>
  <c r="AR102" i="29"/>
  <c r="Z82" i="33"/>
  <c r="Z126" i="30"/>
  <c r="AN70" i="30"/>
  <c r="AA72" i="33"/>
  <c r="AA92" i="33" s="1"/>
  <c r="AA104" i="33" s="1"/>
  <c r="AA125" i="30"/>
  <c r="AQ118" i="29"/>
  <c r="AO162" i="29"/>
  <c r="AR162" i="29"/>
  <c r="AQ70" i="30"/>
  <c r="AR126" i="29"/>
  <c r="AO126" i="29"/>
  <c r="Z56" i="33"/>
  <c r="AN88" i="30"/>
  <c r="AQ88" i="30"/>
  <c r="AR136" i="29"/>
  <c r="AO136" i="29"/>
  <c r="AQ110" i="29"/>
  <c r="AN110" i="29"/>
  <c r="AO109" i="29"/>
  <c r="AR109" i="29"/>
  <c r="AJ13" i="33"/>
  <c r="AJ91" i="33" s="1"/>
  <c r="AJ103" i="33" s="1"/>
  <c r="AJ124" i="30"/>
  <c r="AE173" i="29"/>
  <c r="AH21" i="33"/>
  <c r="AP21" i="33" s="1"/>
  <c r="AQ21" i="33" s="1"/>
  <c r="AO53" i="30"/>
  <c r="AR53" i="30"/>
  <c r="AJ173" i="29"/>
  <c r="AR125" i="29"/>
  <c r="AO125" i="29"/>
  <c r="AO135" i="29"/>
  <c r="AR135" i="29"/>
  <c r="AQ77" i="30"/>
  <c r="AN77" i="30"/>
  <c r="Y45" i="33"/>
  <c r="AN125" i="29"/>
  <c r="AQ109" i="29"/>
  <c r="AN151" i="29"/>
  <c r="AH45" i="33"/>
  <c r="AP45" i="33" s="1"/>
  <c r="AQ45" i="33" s="1"/>
  <c r="AR77" i="30"/>
  <c r="AO77" i="30"/>
  <c r="AG55" i="33"/>
  <c r="AR87" i="30"/>
  <c r="AO87" i="30"/>
  <c r="AG125" i="30"/>
  <c r="AR101" i="29"/>
  <c r="AO101" i="29"/>
  <c r="Y63" i="33"/>
  <c r="AN95" i="30"/>
  <c r="AQ95" i="30"/>
  <c r="AI63" i="28"/>
  <c r="AG63" i="28"/>
  <c r="AH63" i="28"/>
  <c r="AJ63" i="28"/>
  <c r="AK63" i="28"/>
  <c r="AR117" i="29"/>
  <c r="AO117" i="29"/>
  <c r="AR161" i="29"/>
  <c r="AO161" i="29"/>
  <c r="AA126" i="30"/>
  <c r="AQ113" i="30"/>
  <c r="AA81" i="33"/>
  <c r="AA91" i="33" s="1"/>
  <c r="AA103" i="33" s="1"/>
  <c r="AN113" i="30"/>
  <c r="AO143" i="29"/>
  <c r="AI71" i="33"/>
  <c r="AO103" i="30"/>
  <c r="AR103" i="30"/>
  <c r="AH13" i="33"/>
  <c r="AR45" i="30"/>
  <c r="AO45" i="30"/>
  <c r="AN161" i="29"/>
  <c r="AR93" i="29"/>
  <c r="AO93" i="29"/>
  <c r="AG173" i="29"/>
  <c r="AQ69" i="30"/>
  <c r="AN69" i="30"/>
  <c r="Y37" i="33"/>
  <c r="AN103" i="30"/>
  <c r="Z71" i="33"/>
  <c r="Z91" i="33" s="1"/>
  <c r="Z103" i="33" s="1"/>
  <c r="AQ103" i="30"/>
  <c r="AQ45" i="30"/>
  <c r="AN45" i="30"/>
  <c r="Y13" i="33"/>
  <c r="AN93" i="29"/>
  <c r="AO151" i="29"/>
  <c r="AR151" i="29"/>
  <c r="AR61" i="30"/>
  <c r="AO61" i="30"/>
  <c r="AH29" i="33"/>
  <c r="AP29" i="33" s="1"/>
  <c r="AQ29" i="33" s="1"/>
  <c r="AD13" i="33"/>
  <c r="AD124" i="30"/>
  <c r="Y21" i="33"/>
  <c r="AQ53" i="30"/>
  <c r="AN53" i="30"/>
  <c r="AA173" i="29"/>
  <c r="AQ61" i="30"/>
  <c r="Y29" i="33"/>
  <c r="AN61" i="30"/>
  <c r="Y125" i="30"/>
  <c r="AK37" i="28"/>
  <c r="AH37" i="28"/>
  <c r="AG37" i="28"/>
  <c r="AJ37" i="28"/>
  <c r="AI37" i="28"/>
  <c r="AJ54" i="28"/>
  <c r="AK54" i="28"/>
  <c r="AI54" i="28"/>
  <c r="AG54" i="28"/>
  <c r="AH54" i="28"/>
  <c r="AQ134" i="29"/>
  <c r="AN134" i="29"/>
  <c r="AR124" i="29"/>
  <c r="AO124" i="29"/>
  <c r="AO108" i="29"/>
  <c r="AR108" i="29"/>
  <c r="AM80" i="33"/>
  <c r="AN80" i="33"/>
  <c r="AO80" i="33"/>
  <c r="AP80" i="33"/>
  <c r="AQ80" i="33" s="1"/>
  <c r="AI173" i="29"/>
  <c r="AR92" i="29"/>
  <c r="AO92" i="29"/>
  <c r="AP20" i="33"/>
  <c r="AQ20" i="33" s="1"/>
  <c r="AN102" i="30"/>
  <c r="AQ102" i="30"/>
  <c r="Z70" i="33"/>
  <c r="Z20" i="33"/>
  <c r="Z124" i="30"/>
  <c r="AI62" i="28"/>
  <c r="AJ62" i="28"/>
  <c r="AG62" i="28"/>
  <c r="AH62" i="28"/>
  <c r="AK62" i="28"/>
  <c r="AQ108" i="29"/>
  <c r="AN108" i="29"/>
  <c r="AN116" i="29"/>
  <c r="AQ116" i="29"/>
  <c r="AN150" i="29"/>
  <c r="AQ150" i="29"/>
  <c r="AR142" i="29"/>
  <c r="AO142" i="29"/>
  <c r="AN60" i="30"/>
  <c r="AQ60" i="30"/>
  <c r="Y28" i="33"/>
  <c r="AQ160" i="29"/>
  <c r="AO100" i="29"/>
  <c r="AR100" i="29"/>
  <c r="AB173" i="29"/>
  <c r="Z125" i="30"/>
  <c r="Z54" i="33"/>
  <c r="AQ86" i="30"/>
  <c r="AN86" i="30"/>
  <c r="AN44" i="30"/>
  <c r="Y124" i="30"/>
  <c r="AQ44" i="30"/>
  <c r="Y12" i="33"/>
  <c r="AN124" i="29"/>
  <c r="AQ124" i="29"/>
  <c r="AO160" i="29"/>
  <c r="AR160" i="29"/>
  <c r="AQ100" i="29"/>
  <c r="AN100" i="29"/>
  <c r="AO134" i="29"/>
  <c r="AR134" i="29"/>
  <c r="AG44" i="28"/>
  <c r="AI44" i="28"/>
  <c r="AH44" i="28"/>
  <c r="AJ44" i="28"/>
  <c r="AK44" i="28"/>
  <c r="AQ142" i="29"/>
  <c r="AN142" i="29"/>
  <c r="Y173" i="29"/>
  <c r="AQ92" i="29"/>
  <c r="AN92" i="29"/>
  <c r="AO150" i="29"/>
  <c r="AR150" i="29"/>
  <c r="AP36" i="33"/>
  <c r="AQ36" i="33" s="1"/>
  <c r="AG42" i="28" l="1"/>
  <c r="AJ42" i="28"/>
  <c r="AG38" i="28"/>
  <c r="AK42" i="28"/>
  <c r="AK38" i="28"/>
  <c r="Y93" i="33"/>
  <c r="Y105" i="33" s="1"/>
  <c r="AI42" i="28"/>
  <c r="AJ22" i="28"/>
  <c r="AH91" i="33"/>
  <c r="AH103" i="33" s="1"/>
  <c r="R125" i="30"/>
  <c r="R124" i="30"/>
  <c r="AK22" i="28"/>
  <c r="AP19" i="33"/>
  <c r="AQ19" i="33" s="1"/>
  <c r="AK97" i="33"/>
  <c r="AK109" i="33" s="1"/>
  <c r="AG77" i="28"/>
  <c r="AH77" i="28"/>
  <c r="AJ77" i="28"/>
  <c r="AI77" i="28"/>
  <c r="AK77" i="28"/>
  <c r="Z97" i="33"/>
  <c r="Z109" i="33" s="1"/>
  <c r="AP35" i="33"/>
  <c r="AQ35" i="33" s="1"/>
  <c r="AG97" i="33"/>
  <c r="AG109" i="33" s="1"/>
  <c r="AA94" i="33"/>
  <c r="AA106" i="33" s="1"/>
  <c r="AP69" i="33"/>
  <c r="AQ69" i="33" s="1"/>
  <c r="AI97" i="33"/>
  <c r="AI109" i="33" s="1"/>
  <c r="AI74" i="28"/>
  <c r="AK74" i="28"/>
  <c r="AH74" i="28"/>
  <c r="AJ74" i="28"/>
  <c r="AG74" i="28"/>
  <c r="AP58" i="33"/>
  <c r="AQ58" i="33" s="1"/>
  <c r="AI94" i="33"/>
  <c r="AI106" i="33" s="1"/>
  <c r="AP84" i="33"/>
  <c r="AQ84" i="33" s="1"/>
  <c r="AH94" i="33"/>
  <c r="AH106" i="33" s="1"/>
  <c r="Y91" i="33"/>
  <c r="Y103" i="33" s="1"/>
  <c r="AO86" i="33"/>
  <c r="AP86" i="33"/>
  <c r="AQ86" i="33" s="1"/>
  <c r="AM86" i="33"/>
  <c r="AN86" i="33"/>
  <c r="AC96" i="33"/>
  <c r="AC108" i="33" s="1"/>
  <c r="Z96" i="33"/>
  <c r="Z108" i="33" s="1"/>
  <c r="AJ96" i="33"/>
  <c r="AJ108" i="33" s="1"/>
  <c r="AP60" i="33"/>
  <c r="AQ60" i="33" s="1"/>
  <c r="R173" i="29"/>
  <c r="R175" i="29" s="1"/>
  <c r="R4" i="29" s="1"/>
  <c r="AJ25" i="28"/>
  <c r="AH25" i="28"/>
  <c r="AG25" i="28"/>
  <c r="AI25" i="28"/>
  <c r="AK25" i="28"/>
  <c r="Z95" i="33"/>
  <c r="Z107" i="33" s="1"/>
  <c r="R107" i="33" s="1"/>
  <c r="AI49" i="28"/>
  <c r="AG49" i="28"/>
  <c r="AH49" i="28"/>
  <c r="AK49" i="28"/>
  <c r="AJ49" i="28"/>
  <c r="AI39" i="28"/>
  <c r="AK39" i="28"/>
  <c r="AH39" i="28"/>
  <c r="AJ39" i="28"/>
  <c r="AG39" i="28"/>
  <c r="AI73" i="28"/>
  <c r="AJ73" i="28"/>
  <c r="AH73" i="28"/>
  <c r="AG73" i="28"/>
  <c r="AK73" i="28"/>
  <c r="AJ93" i="33"/>
  <c r="AJ105" i="33" s="1"/>
  <c r="AP23" i="33"/>
  <c r="AQ23" i="33" s="1"/>
  <c r="R126" i="30"/>
  <c r="R128" i="30" s="1"/>
  <c r="R4" i="30" s="1"/>
  <c r="AP57" i="33"/>
  <c r="AQ57" i="33" s="1"/>
  <c r="AH93" i="33"/>
  <c r="AH105" i="33" s="1"/>
  <c r="AP31" i="33"/>
  <c r="AQ31" i="33" s="1"/>
  <c r="AM31" i="33"/>
  <c r="AB93" i="33"/>
  <c r="AB105" i="33" s="1"/>
  <c r="AG93" i="33"/>
  <c r="AG105" i="33" s="1"/>
  <c r="AP15" i="33"/>
  <c r="AQ15" i="33" s="1"/>
  <c r="AI46" i="28"/>
  <c r="AG46" i="28"/>
  <c r="AH46" i="28"/>
  <c r="AK46" i="28"/>
  <c r="AJ46" i="28"/>
  <c r="AG92" i="33"/>
  <c r="AG104" i="33" s="1"/>
  <c r="AP14" i="33"/>
  <c r="AQ14" i="33" s="1"/>
  <c r="AH30" i="28"/>
  <c r="AG30" i="28"/>
  <c r="AJ30" i="28"/>
  <c r="AK30" i="28"/>
  <c r="AI30" i="28"/>
  <c r="Z92" i="33"/>
  <c r="Z104" i="33" s="1"/>
  <c r="AP55" i="33"/>
  <c r="AQ55" i="33" s="1"/>
  <c r="AG91" i="33"/>
  <c r="AG103" i="33" s="1"/>
  <c r="AJ21" i="28"/>
  <c r="AG21" i="28"/>
  <c r="AK21" i="28"/>
  <c r="AI21" i="28"/>
  <c r="AH21" i="28"/>
  <c r="AK45" i="28"/>
  <c r="AH45" i="28"/>
  <c r="AJ45" i="28"/>
  <c r="AI45" i="28"/>
  <c r="AG45" i="28"/>
  <c r="AN13" i="33"/>
  <c r="AD91" i="33"/>
  <c r="AD103" i="33" s="1"/>
  <c r="AO13" i="33"/>
  <c r="AM13" i="33"/>
  <c r="AP13" i="33"/>
  <c r="AQ13" i="33" s="1"/>
  <c r="AK29" i="28"/>
  <c r="AJ29" i="28"/>
  <c r="AI29" i="28"/>
  <c r="AG29" i="28"/>
  <c r="AH29" i="28"/>
  <c r="AP71" i="33"/>
  <c r="AQ71" i="33" s="1"/>
  <c r="AI91" i="33"/>
  <c r="AI103" i="33" s="1"/>
  <c r="AI80" i="28"/>
  <c r="AJ80" i="28"/>
  <c r="AK80" i="28"/>
  <c r="AG80" i="28"/>
  <c r="AH80" i="28"/>
  <c r="AH20" i="28"/>
  <c r="AG20" i="28"/>
  <c r="AI20" i="28"/>
  <c r="AJ20" i="28"/>
  <c r="AK20" i="28"/>
  <c r="Y90" i="33"/>
  <c r="Y102" i="33" s="1"/>
  <c r="Z90" i="33"/>
  <c r="Z102" i="33" s="1"/>
  <c r="AK36" i="28"/>
  <c r="AG36" i="28"/>
  <c r="AI36" i="28"/>
  <c r="AJ36" i="28"/>
  <c r="AH36" i="28"/>
  <c r="AI19" i="28" l="1"/>
  <c r="AJ19" i="28"/>
  <c r="AG19" i="28"/>
  <c r="AH19" i="28"/>
  <c r="AK19" i="28"/>
  <c r="R109" i="33"/>
  <c r="AK69" i="28"/>
  <c r="AJ69" i="28"/>
  <c r="AH69" i="28"/>
  <c r="AI69" i="28"/>
  <c r="AG69" i="28"/>
  <c r="AI35" i="28"/>
  <c r="AJ35" i="28"/>
  <c r="AK35" i="28"/>
  <c r="AG35" i="28"/>
  <c r="AH35" i="28"/>
  <c r="R104" i="33"/>
  <c r="R106" i="33"/>
  <c r="AH58" i="28"/>
  <c r="AJ58" i="28"/>
  <c r="AK58" i="28"/>
  <c r="AG58" i="28"/>
  <c r="AI58" i="28"/>
  <c r="AH84" i="28"/>
  <c r="AJ84" i="28"/>
  <c r="AG84" i="28"/>
  <c r="AI84" i="28"/>
  <c r="AK84" i="28"/>
  <c r="R108" i="33"/>
  <c r="AJ60" i="28"/>
  <c r="AI60" i="28"/>
  <c r="AK60" i="28"/>
  <c r="AH60" i="28"/>
  <c r="AG60" i="28"/>
  <c r="AI86" i="28"/>
  <c r="AJ86" i="28"/>
  <c r="AG86" i="28"/>
  <c r="AK86" i="28"/>
  <c r="AH86" i="28"/>
  <c r="R105" i="33"/>
  <c r="AH57" i="28"/>
  <c r="AJ57" i="28"/>
  <c r="AI57" i="28"/>
  <c r="AG57" i="28"/>
  <c r="AK57" i="28"/>
  <c r="AJ15" i="28"/>
  <c r="AH15" i="28"/>
  <c r="AG15" i="28"/>
  <c r="AI15" i="28"/>
  <c r="AK15" i="28"/>
  <c r="AI23" i="28"/>
  <c r="AK23" i="28"/>
  <c r="AH23" i="28"/>
  <c r="AG23" i="28"/>
  <c r="AJ23" i="28"/>
  <c r="AH31" i="28"/>
  <c r="AK31" i="28"/>
  <c r="AJ31" i="28"/>
  <c r="AI31" i="28"/>
  <c r="AG31" i="28"/>
  <c r="AJ14" i="28"/>
  <c r="AI14" i="28"/>
  <c r="AH14" i="28"/>
  <c r="AG14" i="28"/>
  <c r="AK14" i="28"/>
  <c r="R103" i="33"/>
  <c r="AG13" i="28"/>
  <c r="AI13" i="28"/>
  <c r="AH13" i="28"/>
  <c r="AK13" i="28"/>
  <c r="AJ13" i="28"/>
  <c r="AG71" i="28"/>
  <c r="AJ71" i="28"/>
  <c r="AI71" i="28"/>
  <c r="AK71" i="28"/>
  <c r="AH71" i="28"/>
  <c r="AI55" i="28"/>
  <c r="AH55" i="28"/>
  <c r="AG55" i="28"/>
  <c r="AK55" i="28"/>
  <c r="AJ55" i="28"/>
  <c r="R102" i="33"/>
  <c r="AI92" i="28" l="1"/>
  <c r="R111" i="33"/>
  <c r="R4" i="33" s="1"/>
  <c r="AH92" i="28"/>
  <c r="AJ92" i="28"/>
  <c r="AG92" i="28"/>
  <c r="AK92" i="28"/>
  <c r="R92" i="28" s="1"/>
  <c r="R94" i="28" s="1"/>
  <c r="R4" i="28" s="1"/>
  <c r="R4" i="1" s="1"/>
</calcChain>
</file>

<file path=xl/sharedStrings.xml><?xml version="1.0" encoding="utf-8"?>
<sst xmlns="http://schemas.openxmlformats.org/spreadsheetml/2006/main" count="13533" uniqueCount="371">
  <si>
    <t>Format key</t>
  </si>
  <si>
    <t>Value</t>
  </si>
  <si>
    <t>Calculation</t>
  </si>
  <si>
    <t>User input</t>
  </si>
  <si>
    <t>Sector</t>
  </si>
  <si>
    <t>Checked by</t>
  </si>
  <si>
    <t>Model name</t>
  </si>
  <si>
    <t>Date</t>
  </si>
  <si>
    <t>Author</t>
  </si>
  <si>
    <t>Version number</t>
  </si>
  <si>
    <t>Check date</t>
  </si>
  <si>
    <t>[Name]</t>
  </si>
  <si>
    <t>[Date]</t>
  </si>
  <si>
    <t>File name</t>
  </si>
  <si>
    <t>National Grid Electricity Transmission</t>
  </si>
  <si>
    <t>NGET</t>
  </si>
  <si>
    <t>ET</t>
  </si>
  <si>
    <t>Scottish Hydro Electric Transmission</t>
  </si>
  <si>
    <t>SHET</t>
  </si>
  <si>
    <t>Scottish Power Transmission</t>
  </si>
  <si>
    <t>SPT</t>
  </si>
  <si>
    <t>National Grid Gas Transmission</t>
  </si>
  <si>
    <t>NGGT</t>
  </si>
  <si>
    <t>GT</t>
  </si>
  <si>
    <t>Cadent - East of England</t>
  </si>
  <si>
    <t>EoE</t>
  </si>
  <si>
    <t>GD</t>
  </si>
  <si>
    <t>Cadent - London</t>
  </si>
  <si>
    <t>Lon</t>
  </si>
  <si>
    <t>Cadent - North West</t>
  </si>
  <si>
    <t>NW</t>
  </si>
  <si>
    <t>Cadent - West Midlands</t>
  </si>
  <si>
    <t>WM</t>
  </si>
  <si>
    <t>Northern Gas Networks</t>
  </si>
  <si>
    <t>NGN</t>
  </si>
  <si>
    <t>Scotia Gas Networks - Scotland</t>
  </si>
  <si>
    <t>Sc</t>
  </si>
  <si>
    <t>Scotia Gas Networks - Southern</t>
  </si>
  <si>
    <t>So</t>
  </si>
  <si>
    <t>Wales and West Utilities</t>
  </si>
  <si>
    <t>WWU</t>
  </si>
  <si>
    <t>Electricity North West</t>
  </si>
  <si>
    <t>ENWL</t>
  </si>
  <si>
    <t>ED</t>
  </si>
  <si>
    <t>Northern Powergrid - North East</t>
  </si>
  <si>
    <t>NPgN</t>
  </si>
  <si>
    <t>Northern Powergrid - Yorkshire</t>
  </si>
  <si>
    <t>NPgY</t>
  </si>
  <si>
    <t>Western Power Distribution - West Midlands</t>
  </si>
  <si>
    <t>WMID</t>
  </si>
  <si>
    <t>Western Power Distribution - East Midlands</t>
  </si>
  <si>
    <t>EMID</t>
  </si>
  <si>
    <t>Western Power Distribution - South Wales</t>
  </si>
  <si>
    <t>SWALES</t>
  </si>
  <si>
    <t>Western Power Distribution - South West</t>
  </si>
  <si>
    <t>SWEST</t>
  </si>
  <si>
    <t>UK Power Networks - London</t>
  </si>
  <si>
    <t>LPN</t>
  </si>
  <si>
    <t>UK Power Networks - South East</t>
  </si>
  <si>
    <t>SPN</t>
  </si>
  <si>
    <t>UK Power Networks - Eastern</t>
  </si>
  <si>
    <t>EPN</t>
  </si>
  <si>
    <t>SP Energy Networks - Distribution</t>
  </si>
  <si>
    <t>SPD</t>
  </si>
  <si>
    <t>SP Energy Networks - Manweb</t>
  </si>
  <si>
    <t>SPMW</t>
  </si>
  <si>
    <t>Scottish and Southern Energy - Hydro Electric</t>
  </si>
  <si>
    <t>SSEH</t>
  </si>
  <si>
    <t>Scottish and Southern Energy - Distribution</t>
  </si>
  <si>
    <t>SSES</t>
  </si>
  <si>
    <t>Company</t>
  </si>
  <si>
    <t>Cadent</t>
  </si>
  <si>
    <t>NGT</t>
  </si>
  <si>
    <t>SGN</t>
  </si>
  <si>
    <t>ENW</t>
  </si>
  <si>
    <t>NPG</t>
  </si>
  <si>
    <t>WPD</t>
  </si>
  <si>
    <t>UKPN</t>
  </si>
  <si>
    <t>SPEN</t>
  </si>
  <si>
    <t>SSE</t>
  </si>
  <si>
    <t>Sign-off drop down</t>
  </si>
  <si>
    <t xml:space="preserve">Yes </t>
  </si>
  <si>
    <t>No</t>
  </si>
  <si>
    <t>Sign-off not necessary</t>
  </si>
  <si>
    <t>Status</t>
  </si>
  <si>
    <t>Status drop down</t>
  </si>
  <si>
    <t>Draft</t>
  </si>
  <si>
    <t>Final</t>
  </si>
  <si>
    <t>Company name</t>
  </si>
  <si>
    <t>Company short name</t>
  </si>
  <si>
    <t>Model information</t>
  </si>
  <si>
    <t>Version control</t>
  </si>
  <si>
    <t>Control sheet</t>
  </si>
  <si>
    <t>Cell intentionally blank</t>
  </si>
  <si>
    <t>Annotation</t>
  </si>
  <si>
    <t>Information sheet</t>
  </si>
  <si>
    <t>Input sheet</t>
  </si>
  <si>
    <t>Calculation sheet</t>
  </si>
  <si>
    <t>Output sheet</t>
  </si>
  <si>
    <t>Output</t>
  </si>
  <si>
    <t>Error checking</t>
  </si>
  <si>
    <t>Cell format key</t>
  </si>
  <si>
    <t>Sheet format key</t>
  </si>
  <si>
    <t>Sheet colour</t>
  </si>
  <si>
    <t>Company drop down</t>
  </si>
  <si>
    <t>Sector drop down</t>
  </si>
  <si>
    <t>Version date</t>
  </si>
  <si>
    <t>Definitions and Lists</t>
  </si>
  <si>
    <t>Local Control</t>
  </si>
  <si>
    <t>Houses toggles and switches unique to this workbook</t>
  </si>
  <si>
    <t>Units</t>
  </si>
  <si>
    <t>Constants</t>
  </si>
  <si>
    <t>£m</t>
  </si>
  <si>
    <t>Financial years are referred to by the year they end - i.e. 2019/20 is referred to as 2020</t>
  </si>
  <si>
    <t>The price base is 2018/19 unless otherwise stated</t>
  </si>
  <si>
    <t>Ref</t>
  </si>
  <si>
    <t>Comment</t>
  </si>
  <si>
    <t>C1</t>
  </si>
  <si>
    <t>C2</t>
  </si>
  <si>
    <t>Comment Log</t>
  </si>
  <si>
    <t>Cmnt</t>
  </si>
  <si>
    <t>Check</t>
  </si>
  <si>
    <t>[Logical test 2]</t>
  </si>
  <si>
    <t>Summary of all checks</t>
  </si>
  <si>
    <t>Global Control</t>
  </si>
  <si>
    <t>Under this final heading, include as many logical tests for errors as appropriate</t>
  </si>
  <si>
    <t>Definitions</t>
  </si>
  <si>
    <t>List out key definitions here</t>
  </si>
  <si>
    <t>[Object]</t>
  </si>
  <si>
    <t>[Add definition]</t>
  </si>
  <si>
    <t>[Insert further rows if necessary]</t>
  </si>
  <si>
    <t>Cover sheet with high-level information</t>
  </si>
  <si>
    <t>This sheet houses key definitions and lists used in the workbook</t>
  </si>
  <si>
    <t>Model developer(s)</t>
  </si>
  <si>
    <t>Number of errors on this sheet:</t>
  </si>
  <si>
    <t>Number of errors in this workbook:</t>
  </si>
  <si>
    <t>Pre-RIIO</t>
  </si>
  <si>
    <t>RIIO-1</t>
  </si>
  <si>
    <t>RIIO-2</t>
  </si>
  <si>
    <t>Total</t>
  </si>
  <si>
    <t>[Optional]</t>
  </si>
  <si>
    <t>[…]</t>
  </si>
  <si>
    <t>Model description</t>
  </si>
  <si>
    <t>[Optional column headings F-K]</t>
  </si>
  <si>
    <t>Run number:</t>
  </si>
  <si>
    <t>Run date:</t>
  </si>
  <si>
    <t>File directory (macro input)</t>
  </si>
  <si>
    <t>Latest run number (macro input)</t>
  </si>
  <si>
    <t>Latest run date &amp; time (macro input)</t>
  </si>
  <si>
    <t>Data from:</t>
  </si>
  <si>
    <t>Imported value</t>
  </si>
  <si>
    <t>These toggles are for illustration purposes. The actual toggles used in the spreadsheet will be developed as the specific model is built</t>
  </si>
  <si>
    <t>Control</t>
  </si>
  <si>
    <t>Cmpy</t>
  </si>
  <si>
    <t>All</t>
  </si>
  <si>
    <t>Y/N</t>
  </si>
  <si>
    <t>Control Lists</t>
  </si>
  <si>
    <t>Other Lists</t>
  </si>
  <si>
    <t>This is where other lists are stored for the workbook. For example, when dropdown options are used or where we wish to INDEXMATCH against a selection of names</t>
  </si>
  <si>
    <t>Yes</t>
  </si>
  <si>
    <t>Econometric models</t>
  </si>
  <si>
    <t>Econometric model choice</t>
  </si>
  <si>
    <t>Specification 1</t>
  </si>
  <si>
    <t>Specification 2</t>
  </si>
  <si>
    <t>Specification 3</t>
  </si>
  <si>
    <t>Drop-down</t>
  </si>
  <si>
    <t>Drop-down options</t>
  </si>
  <si>
    <t>Match No.</t>
  </si>
  <si>
    <t>This is where lists are stored for the workbook that relate to data validation for (local) controls. Match No. tells you what number a given option will produce in a MATCH function. Insert further rows if necessary</t>
  </si>
  <si>
    <t>Houses toggles and switches that are across multiple workbooks in the suite</t>
  </si>
  <si>
    <t>Unique formula / hardcoded input</t>
  </si>
  <si>
    <t>Gross</t>
  </si>
  <si>
    <t>Opex</t>
  </si>
  <si>
    <t>Other Direct Activities (ODA)</t>
  </si>
  <si>
    <t>Insurance</t>
  </si>
  <si>
    <t>Network</t>
  </si>
  <si>
    <t>Unique ID</t>
  </si>
  <si>
    <t>Average</t>
  </si>
  <si>
    <t>Cost Area</t>
  </si>
  <si>
    <t>Ntwk</t>
  </si>
  <si>
    <t>Normalisation controls</t>
  </si>
  <si>
    <t>Universal data</t>
  </si>
  <si>
    <t>Data that is fixed and may be used in multiple workbooks</t>
  </si>
  <si>
    <t>Cost type</t>
  </si>
  <si>
    <t>Cost area</t>
  </si>
  <si>
    <t>Type of assessment dissagregated model</t>
  </si>
  <si>
    <t>Type of assessment top down models</t>
  </si>
  <si>
    <t>Include in totex/middle up regressions</t>
  </si>
  <si>
    <t>Regional wage adjustments</t>
  </si>
  <si>
    <t>Sparsity adjustments</t>
  </si>
  <si>
    <t>Urbanity reinstatement</t>
  </si>
  <si>
    <t>Urbanity productivity</t>
  </si>
  <si>
    <t>Total Work Management</t>
  </si>
  <si>
    <t>Regression</t>
  </si>
  <si>
    <t>Inflation data</t>
  </si>
  <si>
    <t>Emergency</t>
  </si>
  <si>
    <t>OBR publication date March 2019 (NB: Calendar year forecast)</t>
  </si>
  <si>
    <t>Repairs</t>
  </si>
  <si>
    <t>RPI</t>
  </si>
  <si>
    <t>Maintenance</t>
  </si>
  <si>
    <t>CPI</t>
  </si>
  <si>
    <t>Statutory Independent Undertakings (SIU)</t>
  </si>
  <si>
    <t>Non-regression</t>
  </si>
  <si>
    <t>Financial year data</t>
  </si>
  <si>
    <t>RPI-CPI inflation (%)</t>
  </si>
  <si>
    <t>Property Management</t>
  </si>
  <si>
    <t>Yearly average RPI-CPI (Index)</t>
  </si>
  <si>
    <t>HR &amp; Non-Operational Training</t>
  </si>
  <si>
    <t>Audit, Finance &amp; Regulation</t>
  </si>
  <si>
    <t>Convert to 2018/19 prices</t>
  </si>
  <si>
    <t>Procurement</t>
  </si>
  <si>
    <t>CEO &amp; Group Management</t>
  </si>
  <si>
    <t>Stores &amp; Logistics</t>
  </si>
  <si>
    <t>Training &amp; Apprentices</t>
  </si>
  <si>
    <t>Capex</t>
  </si>
  <si>
    <t>LTS Pipelines, Storage &amp; Entry</t>
  </si>
  <si>
    <t>Connections</t>
  </si>
  <si>
    <t>Reinforcement</t>
  </si>
  <si>
    <t>Diversions</t>
  </si>
  <si>
    <t>Governors</t>
  </si>
  <si>
    <t>Transport &amp; Plant</t>
  </si>
  <si>
    <t>Other Capex</t>
  </si>
  <si>
    <t>Repex</t>
  </si>
  <si>
    <t>Include costs assessed separately</t>
  </si>
  <si>
    <t>Efficiency score controls</t>
  </si>
  <si>
    <t>Efficiency Factor Quartile</t>
  </si>
  <si>
    <t>Upper Quartile</t>
  </si>
  <si>
    <t>Selection of efficiency factor</t>
  </si>
  <si>
    <t>Model Weighting</t>
  </si>
  <si>
    <t>Top-Down</t>
  </si>
  <si>
    <t>%</t>
  </si>
  <si>
    <t>Middle-Up</t>
  </si>
  <si>
    <t>Bottom-Up</t>
  </si>
  <si>
    <t>Business Support Costs</t>
  </si>
  <si>
    <t>Include in bottom-up analysis?</t>
  </si>
  <si>
    <t>Combining econometric specifications</t>
  </si>
  <si>
    <t>Totex Regression Weighting</t>
  </si>
  <si>
    <t>Regression 1</t>
  </si>
  <si>
    <t>(Insert specification here)</t>
  </si>
  <si>
    <t>Regression 2</t>
  </si>
  <si>
    <t>Regression 3</t>
  </si>
  <si>
    <t>Regression X</t>
  </si>
  <si>
    <t>Middle-up regression weighting</t>
  </si>
  <si>
    <t>Bottom-up regression weighting</t>
  </si>
  <si>
    <t>Fixed data</t>
  </si>
  <si>
    <t>Model Weighting must equal 100%</t>
  </si>
  <si>
    <t>IT &amp; Telecoms</t>
  </si>
  <si>
    <t>Streetworks</t>
  </si>
  <si>
    <t>Charges/Penalties</t>
  </si>
  <si>
    <t>Total Submitted Streetworks</t>
  </si>
  <si>
    <t>Ofgem Streetworks Costs</t>
  </si>
  <si>
    <t>Total repex</t>
  </si>
  <si>
    <t>Company Streetworks Costs</t>
  </si>
  <si>
    <t>Submitted Streetworks expenditure</t>
  </si>
  <si>
    <t>Submitted Streetworks</t>
  </si>
  <si>
    <t>Submitted Streetworks - % of opex, capex, repex</t>
  </si>
  <si>
    <t>Submitted Streetworks - % of total streetworks costs</t>
  </si>
  <si>
    <t>Check that proportions sum to 100%</t>
  </si>
  <si>
    <t>Submitted Streetworks breakdown (%)</t>
  </si>
  <si>
    <t>Submitted Streetworks breakdown (£m)</t>
  </si>
  <si>
    <t>Apportion Charges &amp; Penalties to cost activities</t>
  </si>
  <si>
    <t>Check that aggregated and disaggregated totals match</t>
  </si>
  <si>
    <t>Check that submitted disaggregated costs equal total costs</t>
  </si>
  <si>
    <t>Submitted costs excluding charges &amp; penalties</t>
  </si>
  <si>
    <t>Total Streetworks Excluding Charges</t>
  </si>
  <si>
    <t xml:space="preserve">Submitted Charges &amp; Penalties </t>
  </si>
  <si>
    <t>This includes Lane Rental Avoidance Charge - Lon only</t>
  </si>
  <si>
    <t xml:space="preserve">Streetworks costs excluding charges &amp; penalties </t>
  </si>
  <si>
    <t xml:space="preserve">Calculates the streetworks costs excluding charges &amp; penalties. Then the average costs are calculated over various time periods. </t>
  </si>
  <si>
    <t>2017/18/19/20</t>
  </si>
  <si>
    <t>2018/19/20</t>
  </si>
  <si>
    <t>2018/19/20/21</t>
  </si>
  <si>
    <t>Selected option</t>
  </si>
  <si>
    <t>Toggles</t>
  </si>
  <si>
    <t>Average calculation - time period selection</t>
  </si>
  <si>
    <t>Charges &amp; Penalties</t>
  </si>
  <si>
    <t xml:space="preserve">Business Support - weights </t>
  </si>
  <si>
    <t>Top-down</t>
  </si>
  <si>
    <t>CEPA</t>
  </si>
  <si>
    <t>Check charges correctly apportioned (opex)</t>
  </si>
  <si>
    <t>Check charges correctly apportioned (repex)</t>
  </si>
  <si>
    <t>Check charges correctly apportioned (capex)</t>
  </si>
  <si>
    <t>&gt;</t>
  </si>
  <si>
    <t>Unlike other formulas, this does not divide by 1,000 as data already in £m</t>
  </si>
  <si>
    <t>Ofgem</t>
  </si>
  <si>
    <t>2017 to 2026</t>
  </si>
  <si>
    <t>Separate assessments</t>
  </si>
  <si>
    <t xml:space="preserve">This sheet provides a summary of cost items marked for separate assessment in each cost area. </t>
  </si>
  <si>
    <t>Number of rows with errors on this sheet:</t>
  </si>
  <si>
    <t>Bespoke output</t>
  </si>
  <si>
    <t>Technical assessment</t>
  </si>
  <si>
    <t>Check total</t>
  </si>
  <si>
    <t>Overall Activity</t>
  </si>
  <si>
    <t>Cost Activity</t>
  </si>
  <si>
    <t>Cost line item</t>
  </si>
  <si>
    <t>Work Management</t>
  </si>
  <si>
    <t>Gasholder demolition</t>
  </si>
  <si>
    <t>Land remediation</t>
  </si>
  <si>
    <t xml:space="preserve">BOs - Vulnerability (needs identification) </t>
  </si>
  <si>
    <t>BO</t>
  </si>
  <si>
    <t>BOs - Fuel poor</t>
  </si>
  <si>
    <t>BO - High rise building plans</t>
  </si>
  <si>
    <t>Smart metering</t>
  </si>
  <si>
    <t/>
  </si>
  <si>
    <t>Work Execution</t>
  </si>
  <si>
    <t>BOs - Carbon monoxide awareness</t>
  </si>
  <si>
    <t>Maintenance MOBs</t>
  </si>
  <si>
    <t>TA - PSUP</t>
  </si>
  <si>
    <t>TA</t>
  </si>
  <si>
    <t>Reduced depth of cover</t>
  </si>
  <si>
    <t>Business Support</t>
  </si>
  <si>
    <t>HR &amp; Non-operational training</t>
  </si>
  <si>
    <t>TA - Separately assessed projects</t>
  </si>
  <si>
    <t>Connections MOBs</t>
  </si>
  <si>
    <t>Growth Governors</t>
  </si>
  <si>
    <t>Other capex</t>
  </si>
  <si>
    <t>TA - IT&amp;Telecoms</t>
  </si>
  <si>
    <t>Repex MOBs</t>
  </si>
  <si>
    <t>TA - Lowestoft</t>
  </si>
  <si>
    <t>Additional adjustments option</t>
  </si>
  <si>
    <t>BOs - Vulnerability (needs identification)</t>
  </si>
  <si>
    <t>BO - Vulnerability (needs identification)</t>
  </si>
  <si>
    <t>TA - Gasholder demolition</t>
  </si>
  <si>
    <t>BO - Priority services register</t>
  </si>
  <si>
    <t>BO - Energy efficiency advice</t>
  </si>
  <si>
    <t>BO - Dedicated 24/7 PSR hotline</t>
  </si>
  <si>
    <t>BO - Community partners</t>
  </si>
  <si>
    <t>BO - Biomethane process improvements</t>
  </si>
  <si>
    <t>BO - CO awareness</t>
  </si>
  <si>
    <t>BO - Social and Customer Competency Framework</t>
  </si>
  <si>
    <t>BO - Trans Pennine Rail Electrification</t>
  </si>
  <si>
    <t>TA - Tier 1 stubs</t>
  </si>
  <si>
    <t>BO - Record keeping (audit and assurance)</t>
  </si>
  <si>
    <t>Smart metering (excluding BO)</t>
  </si>
  <si>
    <t>BO - Smart Meter Roll-out additional call outs</t>
  </si>
  <si>
    <t>BO - Biomethane: Additional maintenance (OPEX)</t>
  </si>
  <si>
    <t>BO - Riser Inspection Surveys &lt; 6 Storey Buildings</t>
  </si>
  <si>
    <t>BO - DCC Membership</t>
  </si>
  <si>
    <t>TA - SIU capex</t>
  </si>
  <si>
    <t>BO - Low emission vehicles</t>
  </si>
  <si>
    <t>BO - Increased fleet replacement rate (8yr to 6yrs)</t>
  </si>
  <si>
    <t>BOs - Biomethane - improved access trials, roll out, SIUs</t>
  </si>
  <si>
    <t>BO - Innovation Roll out - Stent/HVGE</t>
  </si>
  <si>
    <t>BO - Hazardous Waste</t>
  </si>
  <si>
    <t>BO - Intermediate Pressure Reconfiguration</t>
  </si>
  <si>
    <t>BO - Record Keeping other records (Audit and assurance)</t>
  </si>
  <si>
    <t>BO - Biomethane: Additional maintenance</t>
  </si>
  <si>
    <t>BO - Biomethane Improved Access Trials  (3 trials - isle of wight, ebbsfleet, grants of Girvan) Opex</t>
  </si>
  <si>
    <t>TA - Projects separately assessed</t>
  </si>
  <si>
    <t>BOs - Biomethane - improved access trials, roll out</t>
  </si>
  <si>
    <t>BO - Shrinkage projects</t>
  </si>
  <si>
    <t>TA - Kings Ferry and Cams Hall</t>
  </si>
  <si>
    <t>BO - Theft of gas</t>
  </si>
  <si>
    <t>BO - Pathfinder</t>
  </si>
  <si>
    <t>Focused</t>
  </si>
  <si>
    <t>BO - London Medium Pressure (Capex)</t>
  </si>
  <si>
    <t>BO - London Medium Pressure (Repex)</t>
  </si>
  <si>
    <t>Manaul input of SQP_CA_18 data for RIIO-2</t>
  </si>
  <si>
    <t>TA - Electric Vehicles</t>
  </si>
  <si>
    <t>TA - Cyber opex</t>
  </si>
  <si>
    <t>TA - Cyber capex</t>
  </si>
  <si>
    <t>Embedded OE already removed in Inp_Factors</t>
  </si>
  <si>
    <t xml:space="preserve">Workbook used for modelling streetworks expenditure. </t>
  </si>
  <si>
    <t>Notes</t>
  </si>
  <si>
    <t>Submitted streetworks costs broken down at disaggregated level</t>
  </si>
  <si>
    <t>Submitted streetworks costs broken down at disaggregated level (% of costs)</t>
  </si>
  <si>
    <t>Charges &amp; penalties apportioned to respective cost activities</t>
  </si>
  <si>
    <t>[Final] Global Control, GD - Version 0.1 (24/10/19)</t>
  </si>
  <si>
    <t>Submitted streetworks costs</t>
  </si>
  <si>
    <t>Modelled streetworks costs</t>
  </si>
  <si>
    <t>[Final] Normalisation and adjustments - Version 2 (30/11/20)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</si>
</sst>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;@"/>
    <numFmt numFmtId="166" formatCode="#,##0.000"/>
  </numFmts>
  <fonts count="24"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8"/>
      <color theme="0"/>
      <name val="Verdana"/>
      <family val="2"/>
    </font>
    <font>
      <i/>
      <sz val="10"/>
      <color theme="0" tint="-0.499984740745262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sz val="11"/>
      <name val="CG Omega"/>
    </font>
    <font>
      <u/>
      <sz val="10"/>
      <color theme="10"/>
      <name val="Verdana"/>
      <family val="2"/>
    </font>
    <font>
      <sz val="10"/>
      <color theme="0"/>
      <name val="Verdana"/>
      <family val="2"/>
    </font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8"/>
      <name val="Verdana"/>
      <family val="2"/>
    </font>
    <font>
      <b/>
      <sz val="12"/>
      <color rgb="FFFFFFFF"/>
      <name val="Verdana"/>
      <family val="2"/>
    </font>
  </fonts>
  <fills count="2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6"/>
      </patternFill>
    </fill>
    <fill>
      <patternFill patternType="solid">
        <fgColor theme="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B9BD5"/>
        <bgColor rgb="FF000000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3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7" applyNumberFormat="0" applyFill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0" borderId="3" applyNumberFormat="0" applyFill="0" applyAlignment="0" applyProtection="0"/>
    <xf numFmtId="0" fontId="6" fillId="4" borderId="4" applyNumberFormat="0" applyAlignment="0" applyProtection="0"/>
    <xf numFmtId="0" fontId="7" fillId="0" borderId="0" applyNumberFormat="0" applyFill="0" applyBorder="0" applyAlignment="0" applyProtection="0"/>
    <xf numFmtId="0" fontId="1" fillId="5" borderId="5" applyNumberFormat="0" applyFont="0" applyAlignment="0" applyProtection="0"/>
    <xf numFmtId="0" fontId="8" fillId="0" borderId="0" applyNumberFormat="0" applyFill="0" applyBorder="0" applyAlignment="0" applyProtection="0"/>
    <xf numFmtId="0" fontId="1" fillId="21" borderId="0" applyNumberFormat="0" applyFont="0" applyBorder="0" applyAlignment="0" applyProtection="0"/>
    <xf numFmtId="0" fontId="1" fillId="18" borderId="0" applyNumberFormat="0" applyBorder="0" applyAlignment="0" applyProtection="0"/>
    <xf numFmtId="4" fontId="1" fillId="15" borderId="0" applyBorder="0" applyAlignment="0" applyProtection="0"/>
    <xf numFmtId="4" fontId="1" fillId="16" borderId="0"/>
    <xf numFmtId="4" fontId="1" fillId="6" borderId="0"/>
    <xf numFmtId="4" fontId="1" fillId="20" borderId="0"/>
    <xf numFmtId="4" fontId="1" fillId="19" borderId="0"/>
    <xf numFmtId="4" fontId="1" fillId="17" borderId="0"/>
    <xf numFmtId="0" fontId="9" fillId="0" borderId="6" applyFill="0"/>
    <xf numFmtId="0" fontId="14" fillId="0" borderId="0" applyFill="0" applyBorder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7" fillId="0" borderId="0"/>
    <xf numFmtId="0" fontId="1" fillId="0" borderId="0"/>
    <xf numFmtId="0" fontId="1" fillId="0" borderId="0"/>
    <xf numFmtId="0" fontId="19" fillId="22" borderId="0" applyNumberFormat="0" applyBorder="0" applyAlignment="0" applyProtection="0"/>
    <xf numFmtId="0" fontId="20" fillId="0" borderId="0"/>
    <xf numFmtId="0" fontId="17" fillId="0" borderId="0"/>
    <xf numFmtId="0" fontId="21" fillId="0" borderId="0"/>
    <xf numFmtId="0" fontId="1" fillId="0" borderId="0"/>
    <xf numFmtId="0" fontId="13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7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</cellStyleXfs>
  <cellXfs count="124">
    <xf numFmtId="0" fontId="0" fillId="0" borderId="0" xfId="0"/>
    <xf numFmtId="0" fontId="0" fillId="7" borderId="0" xfId="0" applyFill="1"/>
    <xf numFmtId="0" fontId="10" fillId="0" borderId="0" xfId="0" applyFont="1"/>
    <xf numFmtId="0" fontId="0" fillId="0" borderId="0" xfId="0"/>
    <xf numFmtId="0" fontId="10" fillId="0" borderId="0" xfId="0" applyFo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3" fillId="12" borderId="0" xfId="1"/>
    <xf numFmtId="0" fontId="12" fillId="12" borderId="0" xfId="2"/>
    <xf numFmtId="0" fontId="11" fillId="13" borderId="0" xfId="3"/>
    <xf numFmtId="0" fontId="1" fillId="14" borderId="0" xfId="4"/>
    <xf numFmtId="0" fontId="14" fillId="0" borderId="0" xfId="0" applyFont="1" applyFill="1"/>
    <xf numFmtId="0" fontId="0" fillId="21" borderId="0" xfId="14" applyFont="1"/>
    <xf numFmtId="0" fontId="0" fillId="0" borderId="0" xfId="0" applyBorder="1"/>
    <xf numFmtId="0" fontId="1" fillId="18" borderId="0" xfId="15"/>
    <xf numFmtId="4" fontId="1" fillId="15" borderId="0" xfId="16"/>
    <xf numFmtId="4" fontId="1" fillId="19" borderId="0" xfId="20"/>
    <xf numFmtId="4" fontId="1" fillId="20" borderId="0" xfId="19"/>
    <xf numFmtId="4" fontId="1" fillId="17" borderId="0" xfId="19" applyFill="1"/>
    <xf numFmtId="0" fontId="0" fillId="0" borderId="10" xfId="0" applyBorder="1"/>
    <xf numFmtId="0" fontId="1" fillId="18" borderId="10" xfId="15" applyBorder="1"/>
    <xf numFmtId="4" fontId="1" fillId="19" borderId="0" xfId="20" applyBorder="1"/>
    <xf numFmtId="0" fontId="0" fillId="0" borderId="11" xfId="0" applyBorder="1"/>
    <xf numFmtId="4" fontId="1" fillId="19" borderId="11" xfId="20" applyBorder="1"/>
    <xf numFmtId="164" fontId="1" fillId="18" borderId="10" xfId="15" applyNumberFormat="1" applyBorder="1"/>
    <xf numFmtId="22" fontId="1" fillId="18" borderId="11" xfId="15" applyNumberFormat="1" applyBorder="1"/>
    <xf numFmtId="0" fontId="1" fillId="18" borderId="0" xfId="15" applyBorder="1"/>
    <xf numFmtId="0" fontId="9" fillId="0" borderId="6" xfId="22"/>
    <xf numFmtId="0" fontId="14" fillId="0" borderId="0" xfId="23"/>
    <xf numFmtId="0" fontId="14" fillId="7" borderId="10" xfId="23" applyFill="1" applyBorder="1"/>
    <xf numFmtId="0" fontId="14" fillId="7" borderId="0" xfId="23" applyFill="1" applyBorder="1"/>
    <xf numFmtId="0" fontId="14" fillId="7" borderId="11" xfId="23" applyFill="1" applyBorder="1"/>
    <xf numFmtId="0" fontId="15" fillId="7" borderId="10" xfId="23" applyFont="1" applyFill="1" applyBorder="1"/>
    <xf numFmtId="0" fontId="10" fillId="0" borderId="9" xfId="0" applyFont="1" applyBorder="1"/>
    <xf numFmtId="0" fontId="10" fillId="0" borderId="8" xfId="0" applyFont="1" applyBorder="1"/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165" fontId="13" fillId="12" borderId="0" xfId="1" applyNumberFormat="1"/>
    <xf numFmtId="165" fontId="12" fillId="12" borderId="0" xfId="2" applyNumberFormat="1"/>
    <xf numFmtId="165" fontId="0" fillId="0" borderId="0" xfId="0" applyNumberFormat="1"/>
    <xf numFmtId="165" fontId="10" fillId="0" borderId="0" xfId="0" applyNumberFormat="1" applyFont="1" applyBorder="1"/>
    <xf numFmtId="165" fontId="11" fillId="13" borderId="0" xfId="3" applyNumberFormat="1"/>
    <xf numFmtId="4" fontId="1" fillId="21" borderId="0" xfId="14" applyNumberFormat="1"/>
    <xf numFmtId="0" fontId="9" fillId="12" borderId="6" xfId="22" applyFill="1"/>
    <xf numFmtId="165" fontId="1" fillId="18" borderId="11" xfId="15" applyNumberFormat="1" applyBorder="1"/>
    <xf numFmtId="0" fontId="10" fillId="0" borderId="11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16" fillId="7" borderId="0" xfId="23" applyFont="1" applyFill="1" applyBorder="1"/>
    <xf numFmtId="0" fontId="15" fillId="7" borderId="0" xfId="23" quotePrefix="1" applyFont="1" applyFill="1" applyBorder="1"/>
    <xf numFmtId="0" fontId="16" fillId="7" borderId="11" xfId="23" applyFont="1" applyFill="1" applyBorder="1"/>
    <xf numFmtId="0" fontId="15" fillId="7" borderId="11" xfId="23" quotePrefix="1" applyFont="1" applyFill="1" applyBorder="1"/>
    <xf numFmtId="1" fontId="0" fillId="0" borderId="10" xfId="0" applyNumberFormat="1" applyBorder="1"/>
    <xf numFmtId="3" fontId="1" fillId="19" borderId="0" xfId="20" applyNumberFormat="1"/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Continuous" vertical="center"/>
    </xf>
    <xf numFmtId="0" fontId="10" fillId="0" borderId="10" xfId="0" applyFont="1" applyBorder="1" applyAlignment="1">
      <alignment horizontal="centerContinuous" vertical="center"/>
    </xf>
    <xf numFmtId="0" fontId="10" fillId="0" borderId="13" xfId="0" applyFont="1" applyBorder="1" applyAlignment="1">
      <alignment horizontal="centerContinuous" vertical="center"/>
    </xf>
    <xf numFmtId="0" fontId="10" fillId="0" borderId="14" xfId="0" applyFont="1" applyBorder="1" applyAlignment="1">
      <alignment horizontal="centerContinuous"/>
    </xf>
    <xf numFmtId="22" fontId="1" fillId="15" borderId="0" xfId="16" applyNumberFormat="1"/>
    <xf numFmtId="0" fontId="0" fillId="18" borderId="0" xfId="15" applyFont="1" applyBorder="1"/>
    <xf numFmtId="0" fontId="0" fillId="0" borderId="0" xfId="0" applyFill="1"/>
    <xf numFmtId="0" fontId="0" fillId="0" borderId="0" xfId="14" applyFont="1" applyFill="1"/>
    <xf numFmtId="4" fontId="1" fillId="0" borderId="0" xfId="20" applyFill="1"/>
    <xf numFmtId="165" fontId="0" fillId="0" borderId="0" xfId="0" applyNumberFormat="1" applyFill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/>
    <xf numFmtId="0" fontId="11" fillId="13" borderId="0" xfId="3" applyAlignment="1">
      <alignment horizontal="right"/>
    </xf>
    <xf numFmtId="0" fontId="10" fillId="0" borderId="0" xfId="0" applyFont="1" applyAlignment="1">
      <alignment wrapText="1"/>
    </xf>
    <xf numFmtId="0" fontId="0" fillId="18" borderId="6" xfId="15" applyFont="1" applyBorder="1"/>
    <xf numFmtId="0" fontId="0" fillId="0" borderId="0" xfId="0" applyAlignment="1">
      <alignment horizontal="right"/>
    </xf>
    <xf numFmtId="0" fontId="1" fillId="21" borderId="0" xfId="14"/>
    <xf numFmtId="10" fontId="1" fillId="18" borderId="0" xfId="25" applyNumberFormat="1" applyFill="1"/>
    <xf numFmtId="166" fontId="1" fillId="19" borderId="0" xfId="20" applyNumberFormat="1"/>
    <xf numFmtId="3" fontId="1" fillId="15" borderId="0" xfId="16" applyNumberFormat="1"/>
    <xf numFmtId="10" fontId="1" fillId="18" borderId="0" xfId="15" applyNumberFormat="1"/>
    <xf numFmtId="10" fontId="1" fillId="19" borderId="0" xfId="25" applyNumberFormat="1" applyFill="1"/>
    <xf numFmtId="0" fontId="0" fillId="18" borderId="10" xfId="15" applyFont="1" applyBorder="1"/>
    <xf numFmtId="0" fontId="12" fillId="0" borderId="0" xfId="2" applyFill="1"/>
    <xf numFmtId="165" fontId="12" fillId="0" borderId="0" xfId="2" applyNumberFormat="1" applyFill="1"/>
    <xf numFmtId="0" fontId="11" fillId="0" borderId="0" xfId="3" applyFill="1"/>
    <xf numFmtId="165" fontId="11" fillId="0" borderId="0" xfId="3" applyNumberFormat="1" applyFill="1"/>
    <xf numFmtId="22" fontId="1" fillId="15" borderId="0" xfId="16" applyNumberFormat="1"/>
    <xf numFmtId="0" fontId="10" fillId="0" borderId="0" xfId="0" applyFont="1" applyFill="1"/>
    <xf numFmtId="9" fontId="1" fillId="19" borderId="0" xfId="25" applyFill="1"/>
    <xf numFmtId="4" fontId="1" fillId="0" borderId="0" xfId="16" applyFill="1"/>
    <xf numFmtId="9" fontId="0" fillId="0" borderId="0" xfId="25" applyFont="1"/>
    <xf numFmtId="0" fontId="14" fillId="0" borderId="0" xfId="23" applyFill="1"/>
    <xf numFmtId="4" fontId="1" fillId="19" borderId="0" xfId="20" applyNumberFormat="1"/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9" fillId="22" borderId="0" xfId="30" applyNumberFormat="1" applyFont="1"/>
    <xf numFmtId="10" fontId="0" fillId="18" borderId="0" xfId="15" applyNumberFormat="1" applyFont="1"/>
    <xf numFmtId="0" fontId="0" fillId="0" borderId="0" xfId="0" applyFont="1" applyBorder="1" applyAlignment="1">
      <alignment vertical="center"/>
    </xf>
    <xf numFmtId="4" fontId="9" fillId="0" borderId="6" xfId="22" applyNumberFormat="1"/>
    <xf numFmtId="4" fontId="0" fillId="15" borderId="0" xfId="16" applyFont="1"/>
    <xf numFmtId="0" fontId="0" fillId="23" borderId="0" xfId="0" applyFill="1"/>
    <xf numFmtId="4" fontId="1" fillId="19" borderId="0" xfId="20"/>
    <xf numFmtId="4" fontId="1" fillId="18" borderId="0" xfId="15" applyNumberFormat="1"/>
    <xf numFmtId="0" fontId="13" fillId="24" borderId="0" xfId="1" applyFill="1"/>
    <xf numFmtId="22" fontId="1" fillId="15" borderId="0" xfId="16" applyNumberFormat="1"/>
    <xf numFmtId="22" fontId="1" fillId="15" borderId="0" xfId="16" applyNumberFormat="1"/>
    <xf numFmtId="22" fontId="1" fillId="15" borderId="0" xfId="16" applyNumberFormat="1"/>
    <xf numFmtId="22" fontId="1" fillId="15" borderId="0" xfId="16" applyNumberFormat="1"/>
    <xf numFmtId="22" fontId="1" fillId="15" borderId="0" xfId="16" applyNumberFormat="1"/>
    <xf numFmtId="22" fontId="1" fillId="15" borderId="0" xfId="16" applyNumberFormat="1"/>
    <xf numFmtId="22" fontId="1" fillId="15" borderId="0" xfId="16" applyNumberFormat="1"/>
    <xf numFmtId="22" fontId="1" fillId="15" borderId="0" xfId="16" applyNumberFormat="1"/>
    <xf numFmtId="22" fontId="0" fillId="0" borderId="11" xfId="0" applyNumberFormat="1" applyBorder="1"/>
    <xf numFmtId="0" fontId="18" fillId="21" borderId="11" xfId="14" applyFont="1" applyBorder="1"/>
    <xf numFmtId="0" fontId="23" fillId="25" borderId="0" xfId="2" applyFont="1" applyFill="1" applyBorder="1"/>
    <xf numFmtId="0" fontId="0" fillId="18" borderId="10" xfId="15" applyFont="1" applyBorder="1" applyAlignment="1">
      <alignment horizontal="left" vertical="top" wrapText="1"/>
    </xf>
    <xf numFmtId="0" fontId="1" fillId="18" borderId="0" xfId="15" applyBorder="1" applyAlignment="1">
      <alignment horizontal="left" vertical="top" wrapText="1"/>
    </xf>
    <xf numFmtId="0" fontId="1" fillId="18" borderId="11" xfId="15" applyBorder="1" applyAlignment="1">
      <alignment horizontal="left" vertical="top" wrapText="1"/>
    </xf>
    <xf numFmtId="0" fontId="10" fillId="0" borderId="14" xfId="0" applyFont="1" applyBorder="1" applyAlignment="1">
      <alignment horizontal="center"/>
    </xf>
  </cellXfs>
  <cellStyles count="46">
    <cellStyle name="=C:\WINNT\SYSTEM32\COMMAND.COM" xfId="32" xr:uid="{00000000-0005-0000-0000-000000000000}"/>
    <cellStyle name="Accent4" xfId="30" builtinId="41"/>
    <cellStyle name="Annotation" xfId="23" xr:uid="{00000000-0005-0000-0000-000002000000}"/>
    <cellStyle name="Blank" xfId="14" xr:uid="{00000000-0005-0000-0000-000003000000}"/>
    <cellStyle name="Calculation" xfId="8" builtinId="22" hidden="1"/>
    <cellStyle name="Calculation" xfId="17" builtinId="22" hidden="1"/>
    <cellStyle name="Calculations" xfId="20" xr:uid="{00000000-0005-0000-0000-000006000000}"/>
    <cellStyle name="Check Cell" xfId="10" builtinId="23" hidden="1"/>
    <cellStyle name="Error checking" xfId="22" xr:uid="{00000000-0005-0000-0000-000008000000}"/>
    <cellStyle name="Explanatory Text" xfId="13" builtinId="53" hidden="1"/>
    <cellStyle name="Heading 1" xfId="2" builtinId="16" customBuiltin="1"/>
    <cellStyle name="Heading 1 2" xfId="36" xr:uid="{00000000-0005-0000-0000-00000B000000}"/>
    <cellStyle name="Heading 2" xfId="3" builtinId="17" customBuiltin="1"/>
    <cellStyle name="Heading 2 2" xfId="37" xr:uid="{00000000-0005-0000-0000-00000D000000}"/>
    <cellStyle name="Heading 3" xfId="4" builtinId="18" customBuiltin="1"/>
    <cellStyle name="Heading 3 2" xfId="38" xr:uid="{00000000-0005-0000-0000-00000F000000}"/>
    <cellStyle name="Heading 4" xfId="5" builtinId="19" customBuiltin="1"/>
    <cellStyle name="Heading 4 2" xfId="39" xr:uid="{00000000-0005-0000-0000-000011000000}"/>
    <cellStyle name="Hyperlink 2" xfId="45" xr:uid="{00000000-0005-0000-0000-000013000000}"/>
    <cellStyle name="Imported" xfId="16" xr:uid="{00000000-0005-0000-0000-000014000000}"/>
    <cellStyle name="Input" xfId="6" builtinId="20" hidden="1"/>
    <cellStyle name="Linked Cell" xfId="9" builtinId="24" hidden="1"/>
    <cellStyle name="Normal" xfId="0" builtinId="0"/>
    <cellStyle name="Normal 2" xfId="33" xr:uid="{00000000-0005-0000-0000-000018000000}"/>
    <cellStyle name="Normal 3" xfId="31" xr:uid="{00000000-0005-0000-0000-000019000000}"/>
    <cellStyle name="Normal 4" xfId="34" xr:uid="{00000000-0005-0000-0000-00001A000000}"/>
    <cellStyle name="Normal 58 4 2 5" xfId="29" xr:uid="{00000000-0005-0000-0000-00001B000000}"/>
    <cellStyle name="Normal 58 4 2 5 2" xfId="44" xr:uid="{00000000-0005-0000-0000-00001C000000}"/>
    <cellStyle name="Normal 58 4 2 6" xfId="24" xr:uid="{00000000-0005-0000-0000-00001D000000}"/>
    <cellStyle name="Normal 58 4 2 6 2" xfId="40" xr:uid="{00000000-0005-0000-0000-00001E000000}"/>
    <cellStyle name="Normal 58 4 3 5" xfId="28" xr:uid="{00000000-0005-0000-0000-00001F000000}"/>
    <cellStyle name="Normal 58 4 3 5 2" xfId="43" xr:uid="{00000000-0005-0000-0000-000020000000}"/>
    <cellStyle name="Normal 58 4 3 6" xfId="26" xr:uid="{00000000-0005-0000-0000-000021000000}"/>
    <cellStyle name="Normal 58 4 3 6 2" xfId="42" xr:uid="{00000000-0005-0000-0000-000022000000}"/>
    <cellStyle name="Normal 7" xfId="27" xr:uid="{00000000-0005-0000-0000-000023000000}"/>
    <cellStyle name="Note" xfId="12" builtinId="10" hidden="1"/>
    <cellStyle name="Output" xfId="7" builtinId="21" hidden="1"/>
    <cellStyle name="Output" xfId="18" builtinId="21" hidden="1"/>
    <cellStyle name="Outputs" xfId="19" xr:uid="{00000000-0005-0000-0000-000027000000}"/>
    <cellStyle name="Percent" xfId="25" builtinId="5"/>
    <cellStyle name="Percent 2" xfId="41" xr:uid="{00000000-0005-0000-0000-000029000000}"/>
    <cellStyle name="Title" xfId="1" builtinId="15" customBuiltin="1"/>
    <cellStyle name="Title 2" xfId="35" xr:uid="{00000000-0005-0000-0000-00002B000000}"/>
    <cellStyle name="Unique formula" xfId="21" xr:uid="{00000000-0005-0000-0000-00002C000000}"/>
    <cellStyle name="User Input" xfId="15" xr:uid="{00000000-0005-0000-0000-00002D000000}"/>
    <cellStyle name="Warning Text" xfId="11" builtinId="11" hidden="1"/>
  </cellStyles>
  <dxfs count="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32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2340894</xdr:colOff>
      <xdr:row>0</xdr:row>
      <xdr:rowOff>702468</xdr:rowOff>
    </xdr:to>
    <xdr:pic>
      <xdr:nvPicPr>
        <xdr:cNvPr id="3" name="Picture 2" descr="image of the Ofgem logo" title="Ofgem logo">
          <a:extLst>
            <a:ext uri="{FF2B5EF4-FFF2-40B4-BE49-F238E27FC236}">
              <a16:creationId xmlns:a16="http://schemas.microsoft.com/office/drawing/2014/main" id="{56885140-6947-4987-910E-EDBB59293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64769" cy="7024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TG/Transmission/Transmission_Price_Controls_Lib/Regulatory_Reporting/RRP_2010/Transmission%20PCRRP%20tables_SPTL_200910%20draf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sswrk002.uk.corporg.net\home3_wrk$\My%20Documents\Ant\Other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EXECFIN\FINPLAN\Monthly%20Reporting\0506\04%20-%20July\Report%20Schedules\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ostergmk\LOCALS~1\Temp\10%20year%20maturity%20T%20Bonds%20v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byrnespj\LOCALS~1\Temp\Beta%20Retail%20Examp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Universal data"/>
      <sheetName val="Check and Balances"/>
      <sheetName val="1.1 Published Data"/>
      <sheetName val="1.2s Ofgem Adjustments Scots"/>
      <sheetName val="1.3s Accounting C Costs Scots"/>
      <sheetName val="1.4s Performance Scots"/>
      <sheetName val="1.5s Reconciliation Scots"/>
      <sheetName val="2.1 Eng Opex Elec "/>
      <sheetName val="2.2 Non Op Capex"/>
      <sheetName val="2.4 Exc &amp; Demin "/>
      <sheetName val="2.5 Corporate Costs Scots"/>
      <sheetName val="2.6 IT Scots"/>
      <sheetName val="2.7s Insurance"/>
      <sheetName val="2.7 Captive Insure"/>
      <sheetName val="2.10 Related Party Scots"/>
      <sheetName val="2.11s Staff Scots"/>
      <sheetName val="2.14 Year on Year Movt"/>
      <sheetName val="2.16.1 Recharge Model"/>
      <sheetName val="2.16.2 Recharge Model"/>
      <sheetName val="3.1s Pensions Scots"/>
      <sheetName val="3.1.1 DB Pension cost"/>
      <sheetName val="3.1.2 DB Pension Detail"/>
      <sheetName val="3.1.3 Second DB Pension Det"/>
      <sheetName val="3.1.4 Pensions DC"/>
      <sheetName val="3.1.5 Pension PPF levy"/>
      <sheetName val="3.1.6 Pension Admin"/>
      <sheetName val="3.2 Net Debt"/>
      <sheetName val="3.3 Tax"/>
      <sheetName val="3.4s Disposals"/>
      <sheetName val="3.5 P&amp;L"/>
      <sheetName val="3.5.1 Bal Sht"/>
      <sheetName val="3.5.2 Cashflow"/>
      <sheetName val="3.6 Fin Require"/>
      <sheetName val="3.7 Tax allocations"/>
      <sheetName val="3.7.1 Tax allocations CT600"/>
      <sheetName val="4.1  System Info"/>
      <sheetName val="4.2  Activity indicators"/>
      <sheetName val="4.3_System_perf_SHETL_SPT"/>
      <sheetName val="4.4  Defects SPTL"/>
      <sheetName val="4.5  Faults"/>
      <sheetName val="4.6  Failures"/>
      <sheetName val="4.7 Condition Assessment SPTL"/>
      <sheetName val="4.8_Boundary_transf_capab"/>
      <sheetName val="4.9_Demand_&amp;_Supply_at_sub"/>
      <sheetName val="4.10 Reactive compensation"/>
      <sheetName val="4.11 Asset description SPTL"/>
      <sheetName val="4.12 Asset age 2007"/>
      <sheetName val="4.12 Asset age 2008"/>
      <sheetName val="4.12 Asset age 2009"/>
      <sheetName val="4.12 Asset age 2010"/>
      <sheetName val="4.13 Asset disposal LRE by age"/>
      <sheetName val="4.14 Asset disposal NLRE by age"/>
      <sheetName val="4.15 Asset adds &amp; disps"/>
      <sheetName val="4.16 Asset lives"/>
      <sheetName val="4.17 Unit costs"/>
      <sheetName val="4.18 Capex summary e"/>
      <sheetName val="4.19 Scheme Listing LR"/>
      <sheetName val="4.20 Scheme Listing NLR"/>
      <sheetName val="4.21 Quasi capex"/>
      <sheetName val="4.22 Other Capex costs"/>
      <sheetName val="4.23 TIRG"/>
      <sheetName val="4.24 Revenue Driver info"/>
      <sheetName val="4.25 CEI"/>
      <sheetName val="4.26 Capex Movement"/>
      <sheetName val="4.27.1 Capex Price Vol Var"/>
      <sheetName val="4.27.2 Capex Price Vol Var"/>
      <sheetName val="4.28A_Asset_health_&amp;_crit"/>
      <sheetName val="4.28B_Asset_health_&amp;_crit"/>
      <sheetName val="4.29C_Criticality_subs_SP"/>
      <sheetName val="4.30 TPCR Forecast"/>
      <sheetName val="4.31 E3 Grid"/>
      <sheetName val="3.1 P&amp;L"/>
      <sheetName val="3.2 Bal Sht"/>
      <sheetName val="3.3 Cashflow"/>
      <sheetName val="3.3.1 Fin Require"/>
      <sheetName val="3.5 Net Debt"/>
      <sheetName val="3.6 Tax"/>
      <sheetName val="3.8 DB Pension cost"/>
      <sheetName val="3.8.1 DB Pension Detail"/>
      <sheetName val="3.8.2 Second DB Pension Det"/>
      <sheetName val="3.9 Pensions DC"/>
      <sheetName val="3.10 Pension PPF levy"/>
      <sheetName val="3.11 Pension Admin"/>
      <sheetName val="4.3  System perf - SPTL"/>
      <sheetName val="4.8  Boundary Transfers"/>
      <sheetName val="4.9  Demand &amp; Supply at subs"/>
      <sheetName val="4.28 Asset Health"/>
      <sheetName val="4.29 Asset Criticality"/>
      <sheetName val="4.30 Asset Rep Priority"/>
      <sheetName val="4.31 Asset Live Det"/>
      <sheetName val="4.32 TPCR Forecast"/>
      <sheetName val="4.33 E3 Grid"/>
      <sheetName val="Lists"/>
      <sheetName val="Costs_AfterRule2"/>
      <sheetName val="Maximo Workload"/>
    </sheetNames>
    <sheetDataSet>
      <sheetData sheetId="0"/>
      <sheetData sheetId="1"/>
      <sheetData sheetId="2">
        <row r="21">
          <cell r="C21" t="str">
            <v>2009/10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CKET"/>
      <sheetName val="SUN"/>
      <sheetName val="FF 02"/>
      <sheetName val="FF 03"/>
      <sheetName val="Graphs"/>
      <sheetName val="Lists"/>
      <sheetName val="dropdowns"/>
      <sheetName val="FF_02"/>
      <sheetName val="FF_03"/>
      <sheetName val="Universal 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D5">
            <v>-20</v>
          </cell>
        </row>
      </sheetData>
      <sheetData sheetId="5" refreshError="1"/>
      <sheetData sheetId="6" refreshError="1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est"/>
      <sheetName val="Incentives"/>
      <sheetName val="Income collected"/>
      <sheetName val="Opex subjective"/>
      <sheetName val="Capex Comp"/>
      <sheetName val="Capex Comparators FOC"/>
      <sheetName val="Incentive Forecast"/>
      <sheetName val="Opex Comparators-sensitivities"/>
      <sheetName val="Opex Objective YTD"/>
      <sheetName val="Opex by FOC"/>
      <sheetName val="Opex Trend &amp; MAT"/>
      <sheetName val="Manpower"/>
      <sheetName val="Incentive Graphs"/>
      <sheetName val="Opex Objective Discrete Mths"/>
      <sheetName val="risk"/>
      <sheetName val="Manpower Summary"/>
      <sheetName val="Opex Subj by Mth"/>
      <sheetName val="Opex Objective Mth"/>
      <sheetName val="#REF"/>
      <sheetName val="By Account Code"/>
      <sheetName val="By Business Unit"/>
      <sheetName val="SummCapex"/>
      <sheetName val="ETO Capx"/>
      <sheetName val="ESO Capx"/>
      <sheetName val="GAS SO Capx"/>
      <sheetName val="GAS TO Capx "/>
      <sheetName val="Range Names"/>
      <sheetName val="ADMIN"/>
      <sheetName val="Income_collected"/>
      <sheetName val="Opex_subjective"/>
      <sheetName val="Capex_Comp"/>
      <sheetName val="Capex_Comparators_FOC"/>
      <sheetName val="Incentive_Forecast"/>
      <sheetName val="Opex_Comparators-sensitivities"/>
      <sheetName val="Opex_Objective_YTD"/>
      <sheetName val="Opex_by_FOC"/>
      <sheetName val="Opex_Trend_&amp;_MAT"/>
      <sheetName val="Incentive_Graphs"/>
      <sheetName val="Opex_Objective_Discrete_Mths"/>
      <sheetName val="Manpower_Summary"/>
      <sheetName val="Opex_Subj_by_Mth"/>
      <sheetName val="Opex_Objective_Mth"/>
      <sheetName val="By_Account_Code"/>
      <sheetName val="By_Business_Unit"/>
      <sheetName val="ETO_Capx"/>
      <sheetName val="ESO_Capx"/>
      <sheetName val="GAS_SO_Capx"/>
      <sheetName val="GAS_TO_Capx_"/>
      <sheetName val="Range_Names"/>
      <sheetName val="Grap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GcaSummary"/>
      <sheetName val="MarginSummary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Year ROIC Trees"/>
      <sheetName val="5 Year ROIC Trees"/>
      <sheetName val="Beta"/>
      <sheetName val="Cost of Debt (Industrial)"/>
      <sheetName val="Spread"/>
      <sheetName val="IBES Estimates"/>
      <sheetName val="Sheet4"/>
      <sheetName val="Risk-Free Rate"/>
      <sheetName val="Sheet3"/>
      <sheetName val="Operating Leases"/>
      <sheetName val="Sheet1"/>
      <sheetName val="Sheet2"/>
      <sheetName val="Spread|Growth"/>
      <sheetName val="Summary"/>
      <sheetName val="ABS"/>
      <sheetName val="ABS (Adjusted)"/>
      <sheetName val="ABS (2)"/>
      <sheetName val="AHMY"/>
      <sheetName val="AHMY (Adjusted)"/>
      <sheetName val="AHMY (2)"/>
      <sheetName val="BJ"/>
      <sheetName val="BJ (Adjusted)"/>
      <sheetName val="BJ (2)"/>
      <sheetName val="CAUFM"/>
      <sheetName val="CAUFM (Adjusted) "/>
      <sheetName val="CAUFM (2)"/>
      <sheetName val="COST"/>
      <sheetName val="COST (Adjusted)"/>
      <sheetName val="COST (2)"/>
      <sheetName val="DEFI"/>
      <sheetName val="DEFI (Adjusted) "/>
      <sheetName val="DEFI (2)"/>
      <sheetName val="GAP"/>
      <sheetName val="GAP (Adjusted) "/>
      <sheetName val="GAP (2)"/>
      <sheetName val="KM"/>
      <sheetName val="KM (Adjusted)"/>
      <sheetName val="KM (2)"/>
      <sheetName val="KR"/>
      <sheetName val="KR (Adjusted)"/>
      <sheetName val="KR (2)"/>
      <sheetName val="IMKTA"/>
      <sheetName val="IMKTA (Adjusted) "/>
      <sheetName val="IMKTA (2)"/>
      <sheetName val="METOL"/>
      <sheetName val="METOL (Adjusted)"/>
      <sheetName val="METOL (2)"/>
      <sheetName val="PUSH"/>
      <sheetName val="PUSH (Adjusted)"/>
      <sheetName val="PUSH (2)"/>
      <sheetName val="RDK"/>
      <sheetName val="RDK (Adjusted)"/>
      <sheetName val="RDK (2)"/>
      <sheetName val="SAGFO"/>
      <sheetName val="SAGFO (Adjusted) "/>
      <sheetName val="SAGFO (2)"/>
      <sheetName val="SVU"/>
      <sheetName val="SVU (Adjusted)"/>
      <sheetName val="SVU (2)"/>
      <sheetName val="SWY"/>
      <sheetName val="SWY (Adjusted)"/>
      <sheetName val="SWY (2)"/>
      <sheetName val="TEPH"/>
      <sheetName val="TEPH (Adjusted) "/>
      <sheetName val="TEPH (2)"/>
      <sheetName val="WIN"/>
      <sheetName val="WIN (Adjusted)"/>
      <sheetName val="WIN (2)"/>
      <sheetName val="WMK"/>
      <sheetName val="WMK (Adjusted)"/>
      <sheetName val="WMK (2)"/>
      <sheetName val="WMT"/>
      <sheetName val="WMT (Adjusted)"/>
      <sheetName val="WMT (2)"/>
      <sheetName val="3_Year_ROIC_Trees"/>
      <sheetName val="5_Year_ROIC_Trees"/>
      <sheetName val="Cost_of_Debt_(Industrial)"/>
      <sheetName val="IBES_Estimates"/>
      <sheetName val="Risk-Free_Rate"/>
      <sheetName val="Operating_Leases"/>
      <sheetName val="ABS_(Adjusted)"/>
      <sheetName val="ABS_(2)"/>
      <sheetName val="AHMY_(Adjusted)"/>
      <sheetName val="AHMY_(2)"/>
      <sheetName val="BJ_(Adjusted)"/>
      <sheetName val="BJ_(2)"/>
      <sheetName val="CAUFM_(Adjusted)_"/>
      <sheetName val="CAUFM_(2)"/>
      <sheetName val="COST_(Adjusted)"/>
      <sheetName val="COST_(2)"/>
      <sheetName val="DEFI_(Adjusted)_"/>
      <sheetName val="DEFI_(2)"/>
      <sheetName val="GAP_(Adjusted)_"/>
      <sheetName val="GAP_(2)"/>
      <sheetName val="KM_(Adjusted)"/>
      <sheetName val="KM_(2)"/>
      <sheetName val="KR_(Adjusted)"/>
      <sheetName val="KR_(2)"/>
      <sheetName val="IMKTA_(Adjusted)_"/>
      <sheetName val="IMKTA_(2)"/>
      <sheetName val="METOL_(Adjusted)"/>
      <sheetName val="METOL_(2)"/>
      <sheetName val="PUSH_(Adjusted)"/>
      <sheetName val="PUSH_(2)"/>
      <sheetName val="RDK_(Adjusted)"/>
      <sheetName val="RDK_(2)"/>
      <sheetName val="SAGFO_(Adjusted)_"/>
      <sheetName val="SAGFO_(2)"/>
      <sheetName val="SVU_(Adjusted)"/>
      <sheetName val="SVU_(2)"/>
      <sheetName val="SWY_(Adjusted)"/>
      <sheetName val="SWY_(2)"/>
      <sheetName val="TEPH_(Adjusted)_"/>
      <sheetName val="TEPH_(2)"/>
      <sheetName val="WIN_(Adjusted)"/>
      <sheetName val="WIN_(2)"/>
      <sheetName val="WMK_(Adjusted)"/>
      <sheetName val="WMK_(2)"/>
      <sheetName val="WMT_(Adjusted)"/>
      <sheetName val="WMT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5">
          <cell r="A15" t="e">
            <v>#NAME?</v>
          </cell>
          <cell r="D15" t="e">
            <v>#NAME?</v>
          </cell>
          <cell r="G15" t="e">
            <v>#NAME?</v>
          </cell>
          <cell r="J15" t="e">
            <v>#NAME?</v>
          </cell>
          <cell r="M15" t="e">
            <v>#NAME?</v>
          </cell>
          <cell r="P15" t="e">
            <v>#NAME?</v>
          </cell>
          <cell r="S15" t="e">
            <v>#NAME?</v>
          </cell>
          <cell r="V15" t="e">
            <v>#NAME?</v>
          </cell>
          <cell r="Y15" t="e">
            <v>#NAME?</v>
          </cell>
          <cell r="AB15" t="e">
            <v>#NAME?</v>
          </cell>
          <cell r="AE15" t="e">
            <v>#NAME?</v>
          </cell>
          <cell r="AH15" t="e">
            <v>#NAME?</v>
          </cell>
          <cell r="AK15" t="e">
            <v>#NAME?</v>
          </cell>
          <cell r="AN15" t="e">
            <v>#NAME?</v>
          </cell>
          <cell r="AQ15" t="e">
            <v>#NAME?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>
        <row r="15">
          <cell r="A15">
            <v>0</v>
          </cell>
        </row>
      </sheetData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2"/>
  </sheetPr>
  <dimension ref="A1:BH52"/>
  <sheetViews>
    <sheetView tabSelected="1" zoomScale="80" zoomScaleNormal="80" workbookViewId="0">
      <selection activeCell="R24" sqref="R24"/>
    </sheetView>
  </sheetViews>
  <sheetFormatPr defaultColWidth="0" defaultRowHeight="12.75"/>
  <cols>
    <col min="1" max="2" width="1.75" customWidth="1"/>
    <col min="3" max="3" width="1.75" style="3" customWidth="1"/>
    <col min="4" max="4" width="1.75" customWidth="1"/>
    <col min="5" max="5" width="30.75" customWidth="1"/>
    <col min="6" max="6" width="50.75" customWidth="1"/>
    <col min="7" max="9" width="1.75" hidden="1" customWidth="1"/>
    <col min="10" max="10" width="1.75" style="3" hidden="1" customWidth="1"/>
    <col min="11" max="11" width="1.75" hidden="1" customWidth="1"/>
    <col min="12" max="13" width="1.75" style="3" hidden="1" customWidth="1"/>
    <col min="14" max="14" width="1.75" hidden="1" customWidth="1"/>
    <col min="15" max="15" width="1.625" customWidth="1"/>
    <col min="16" max="16" width="5.625" customWidth="1"/>
    <col min="17" max="17" width="15.375" customWidth="1"/>
    <col min="18" max="18" width="75.25" customWidth="1"/>
    <col min="19" max="19" width="9.25" customWidth="1"/>
    <col min="20" max="20" width="1.75" customWidth="1"/>
    <col min="21" max="60" width="0" hidden="1" customWidth="1"/>
    <col min="61" max="16384" width="9.25" hidden="1"/>
  </cols>
  <sheetData>
    <row r="1" spans="1:20" ht="55.5" customHeight="1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</row>
    <row r="2" spans="1:20" ht="15">
      <c r="A2" s="10" t="str">
        <f>"["&amp; Cover!$F$28 &amp;"] "&amp; Cover!$F$8 &amp;" - Version "&amp; Cover!$F$22 &amp;" ("&amp; TEXT(Cover!$F$23, "dd/mm/yy") &amp;")"</f>
        <v>[Final] Streetworks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15">
      <c r="A3" s="10" t="s">
        <v>131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t="15">
      <c r="A4" s="10"/>
      <c r="B4" s="10"/>
      <c r="C4" s="10"/>
      <c r="D4" s="10"/>
      <c r="E4" s="10"/>
      <c r="F4" s="10" t="s">
        <v>135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46">
        <f>SUM(Global:Out_SWModCosts!R4)</f>
        <v>0</v>
      </c>
      <c r="S4" s="10"/>
      <c r="T4" s="10"/>
    </row>
    <row r="6" spans="1:20" ht="15">
      <c r="B6" s="10" t="s">
        <v>90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>
      <c r="B7" s="2"/>
      <c r="C7" s="4"/>
    </row>
    <row r="8" spans="1:20">
      <c r="E8" s="21" t="s">
        <v>6</v>
      </c>
      <c r="F8" s="85" t="s">
        <v>247</v>
      </c>
      <c r="P8" s="34" t="s">
        <v>363</v>
      </c>
      <c r="Q8" s="31"/>
      <c r="R8" s="31"/>
    </row>
    <row r="9" spans="1:20">
      <c r="E9" s="15" t="s">
        <v>13</v>
      </c>
      <c r="F9" s="23" t="str">
        <f ca="1">MID(CELL("filename",A1),FIND("[",CELL("filename",A1))+1,FIND("]", CELL("filename",A1))-FIND("[",CELL("filename",A1))-1)</f>
        <v>GD2_Streetworks.xlsx</v>
      </c>
      <c r="P9" s="55">
        <v>1</v>
      </c>
      <c r="Q9" s="54" t="s">
        <v>113</v>
      </c>
      <c r="R9" s="32"/>
    </row>
    <row r="10" spans="1:20">
      <c r="A10" s="3"/>
      <c r="B10" s="3"/>
      <c r="D10" s="3"/>
      <c r="E10" s="24" t="s">
        <v>146</v>
      </c>
      <c r="F10" s="118"/>
      <c r="G10" s="3"/>
      <c r="H10" s="3"/>
      <c r="I10" s="3"/>
      <c r="K10" s="3"/>
      <c r="N10" s="3"/>
      <c r="O10" s="3"/>
      <c r="P10" s="55">
        <v>2</v>
      </c>
      <c r="Q10" s="54" t="s">
        <v>114</v>
      </c>
      <c r="R10" s="32"/>
      <c r="T10" s="3"/>
    </row>
    <row r="11" spans="1:20">
      <c r="A11" s="3"/>
      <c r="B11" s="3"/>
      <c r="D11" s="3"/>
      <c r="E11" s="3"/>
      <c r="F11" s="3"/>
      <c r="G11" s="3"/>
      <c r="H11" s="3"/>
      <c r="I11" s="3"/>
      <c r="K11" s="3"/>
      <c r="N11" s="3"/>
      <c r="O11" s="3"/>
      <c r="P11" s="55"/>
      <c r="Q11" s="54"/>
      <c r="R11" s="32"/>
      <c r="T11" s="3"/>
    </row>
    <row r="12" spans="1:20">
      <c r="E12" s="21" t="s">
        <v>88</v>
      </c>
      <c r="F12" s="22" t="s">
        <v>154</v>
      </c>
      <c r="P12" s="55"/>
      <c r="Q12" s="54"/>
      <c r="R12" s="32"/>
    </row>
    <row r="13" spans="1:20">
      <c r="E13" s="15" t="s">
        <v>89</v>
      </c>
      <c r="F13" s="23" t="str">
        <f>INDEX( Lists!G$34:G$60, MATCH( F$12, Lists!F$34:F$60, 0) )</f>
        <v>All</v>
      </c>
      <c r="P13" s="55"/>
      <c r="Q13" s="54"/>
      <c r="R13" s="32"/>
    </row>
    <row r="14" spans="1:20">
      <c r="E14" s="24" t="s">
        <v>4</v>
      </c>
      <c r="F14" s="25" t="str">
        <f>INDEX( Lists!H$34:H$60, MATCH( F$12, Lists!F$34:F$60, 0) )</f>
        <v>All</v>
      </c>
      <c r="P14" s="55"/>
      <c r="Q14" s="54"/>
      <c r="R14" s="32"/>
    </row>
    <row r="15" spans="1:20">
      <c r="P15" s="55"/>
      <c r="Q15" s="54"/>
      <c r="R15" s="32"/>
    </row>
    <row r="16" spans="1:20" s="3" customFormat="1">
      <c r="E16" s="21" t="s">
        <v>142</v>
      </c>
      <c r="F16" s="120" t="s">
        <v>362</v>
      </c>
      <c r="P16" s="55"/>
      <c r="Q16" s="54"/>
      <c r="R16" s="32"/>
    </row>
    <row r="17" spans="1:20" s="3" customFormat="1">
      <c r="E17" s="15"/>
      <c r="F17" s="121"/>
      <c r="P17" s="55"/>
      <c r="Q17" s="54"/>
      <c r="R17" s="32"/>
    </row>
    <row r="18" spans="1:20" s="3" customFormat="1" ht="27.6" customHeight="1">
      <c r="E18" s="24"/>
      <c r="F18" s="122"/>
      <c r="P18" s="57"/>
      <c r="Q18" s="56"/>
      <c r="R18" s="33"/>
    </row>
    <row r="19" spans="1:20" s="3" customFormat="1"/>
    <row r="20" spans="1:20" ht="15">
      <c r="B20" s="10" t="s">
        <v>91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>
      <c r="B21" s="2"/>
      <c r="C21" s="4"/>
    </row>
    <row r="22" spans="1:20">
      <c r="E22" s="21" t="s">
        <v>9</v>
      </c>
      <c r="F22" s="26">
        <v>2</v>
      </c>
    </row>
    <row r="23" spans="1:20">
      <c r="A23" s="3"/>
      <c r="B23" s="3"/>
      <c r="D23" s="3"/>
      <c r="E23" s="24" t="s">
        <v>106</v>
      </c>
      <c r="F23" s="27">
        <v>44165</v>
      </c>
      <c r="H23" s="3"/>
      <c r="I23" s="3"/>
      <c r="K23" s="3"/>
      <c r="N23" s="3"/>
      <c r="O23" s="3"/>
      <c r="T23" s="3"/>
    </row>
    <row r="25" spans="1:20">
      <c r="E25" s="21" t="s">
        <v>147</v>
      </c>
      <c r="F25" s="58">
        <v>65</v>
      </c>
    </row>
    <row r="26" spans="1:20">
      <c r="E26" s="24" t="s">
        <v>148</v>
      </c>
      <c r="F26" s="117">
        <v>44170.817800925928</v>
      </c>
    </row>
    <row r="28" spans="1:20">
      <c r="E28" s="21" t="s">
        <v>84</v>
      </c>
      <c r="F28" s="22" t="s">
        <v>87</v>
      </c>
    </row>
    <row r="29" spans="1:20">
      <c r="E29" s="15" t="s">
        <v>133</v>
      </c>
      <c r="F29" s="67" t="s">
        <v>284</v>
      </c>
    </row>
    <row r="30" spans="1:20">
      <c r="E30" s="15" t="s">
        <v>5</v>
      </c>
      <c r="F30" s="28" t="s">
        <v>11</v>
      </c>
    </row>
    <row r="31" spans="1:20">
      <c r="E31" s="24" t="s">
        <v>10</v>
      </c>
      <c r="F31" s="47" t="s">
        <v>12</v>
      </c>
    </row>
    <row r="33" spans="1:20" ht="15">
      <c r="B33" s="10" t="s">
        <v>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5" spans="1:20">
      <c r="A35" s="3"/>
      <c r="B35" s="3"/>
      <c r="C35" s="11" t="s">
        <v>101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>
      <c r="A36" s="3"/>
      <c r="B36" s="3"/>
      <c r="D36" s="3"/>
      <c r="E36" s="3"/>
      <c r="F36" s="3"/>
      <c r="G36" s="3"/>
      <c r="H36" s="3"/>
      <c r="I36" s="3"/>
      <c r="K36" s="3"/>
      <c r="N36" s="3"/>
      <c r="O36" s="3"/>
      <c r="P36" s="3"/>
      <c r="Q36" s="3"/>
      <c r="R36" s="3"/>
      <c r="S36" s="3"/>
      <c r="T36" s="3"/>
    </row>
    <row r="37" spans="1:20">
      <c r="E37" s="14"/>
      <c r="F37" s="3" t="s">
        <v>93</v>
      </c>
      <c r="P37" s="34"/>
      <c r="Q37" s="31"/>
      <c r="R37" s="31"/>
    </row>
    <row r="38" spans="1:20">
      <c r="E38" s="16" t="s">
        <v>1</v>
      </c>
      <c r="F38" s="3" t="s">
        <v>3</v>
      </c>
      <c r="P38" s="55"/>
      <c r="Q38" s="54"/>
      <c r="R38" s="32"/>
    </row>
    <row r="39" spans="1:20">
      <c r="E39" s="17" t="s">
        <v>1</v>
      </c>
      <c r="F39" s="3" t="s">
        <v>150</v>
      </c>
      <c r="P39" s="55"/>
      <c r="Q39" s="54"/>
      <c r="R39" s="32"/>
    </row>
    <row r="40" spans="1:20">
      <c r="E40" s="18" t="s">
        <v>1</v>
      </c>
      <c r="F40" s="3" t="s">
        <v>2</v>
      </c>
      <c r="P40" s="55"/>
      <c r="Q40" s="54"/>
      <c r="R40" s="32"/>
    </row>
    <row r="41" spans="1:20">
      <c r="A41" s="3"/>
      <c r="B41" s="3"/>
      <c r="D41" s="3"/>
      <c r="E41" s="19" t="s">
        <v>1</v>
      </c>
      <c r="F41" s="3" t="s">
        <v>99</v>
      </c>
      <c r="G41" s="3"/>
      <c r="H41" s="3"/>
      <c r="I41" s="3"/>
      <c r="K41" s="3"/>
      <c r="N41" s="3"/>
      <c r="O41" s="3"/>
      <c r="P41" s="55"/>
      <c r="Q41" s="54"/>
      <c r="R41" s="32"/>
      <c r="S41" s="3"/>
      <c r="T41" s="3"/>
    </row>
    <row r="42" spans="1:20">
      <c r="E42" s="20" t="s">
        <v>1</v>
      </c>
      <c r="F42" s="3" t="s">
        <v>170</v>
      </c>
      <c r="P42" s="55"/>
      <c r="Q42" s="54"/>
      <c r="R42" s="32"/>
    </row>
    <row r="43" spans="1:20">
      <c r="E43" s="29" t="s">
        <v>1</v>
      </c>
      <c r="F43" s="3" t="s">
        <v>100</v>
      </c>
      <c r="P43" s="55"/>
      <c r="Q43" s="54"/>
      <c r="R43" s="32"/>
    </row>
    <row r="44" spans="1:20">
      <c r="E44" s="13" t="s">
        <v>1</v>
      </c>
      <c r="F44" s="3" t="s">
        <v>94</v>
      </c>
      <c r="P44" s="57"/>
      <c r="Q44" s="56"/>
      <c r="R44" s="33"/>
    </row>
    <row r="45" spans="1:20">
      <c r="E45" s="3"/>
    </row>
    <row r="46" spans="1:20">
      <c r="C46" s="11" t="s">
        <v>102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>
      <c r="A47" s="3"/>
      <c r="B47" s="3"/>
      <c r="D47" s="3"/>
      <c r="E47" s="3"/>
      <c r="F47" s="3"/>
      <c r="G47" s="3"/>
      <c r="H47" s="3"/>
      <c r="I47" s="3"/>
      <c r="K47" s="3"/>
      <c r="N47" s="3"/>
      <c r="O47" s="3"/>
      <c r="P47" s="3"/>
      <c r="Q47" s="3"/>
      <c r="R47" s="3"/>
      <c r="S47" s="3"/>
      <c r="T47" s="3"/>
    </row>
    <row r="48" spans="1:20">
      <c r="E48" s="1" t="s">
        <v>103</v>
      </c>
      <c r="F48" s="3" t="s">
        <v>95</v>
      </c>
      <c r="P48" s="34"/>
      <c r="Q48" s="31"/>
      <c r="R48" s="31"/>
    </row>
    <row r="49" spans="5:18">
      <c r="E49" s="5" t="s">
        <v>103</v>
      </c>
      <c r="F49" s="3" t="s">
        <v>92</v>
      </c>
      <c r="P49" s="55"/>
      <c r="Q49" s="54"/>
      <c r="R49" s="32"/>
    </row>
    <row r="50" spans="5:18">
      <c r="E50" s="6" t="s">
        <v>103</v>
      </c>
      <c r="F50" s="3" t="s">
        <v>96</v>
      </c>
      <c r="P50" s="55"/>
      <c r="Q50" s="54"/>
      <c r="R50" s="32"/>
    </row>
    <row r="51" spans="5:18">
      <c r="E51" s="7" t="s">
        <v>103</v>
      </c>
      <c r="F51" s="3" t="s">
        <v>97</v>
      </c>
      <c r="P51" s="55"/>
      <c r="Q51" s="54"/>
      <c r="R51" s="32"/>
    </row>
    <row r="52" spans="5:18">
      <c r="E52" s="8" t="s">
        <v>103</v>
      </c>
      <c r="F52" s="3" t="s">
        <v>98</v>
      </c>
      <c r="P52" s="57"/>
      <c r="Q52" s="56"/>
      <c r="R52" s="33"/>
    </row>
  </sheetData>
  <mergeCells count="1">
    <mergeCell ref="F16:F18"/>
  </mergeCells>
  <conditionalFormatting sqref="R4">
    <cfRule type="cellIs" dxfId="67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100-000000000000}">
          <x14:formula1>
            <xm:f>Lists!$L$34:$L$35</xm:f>
          </x14:formula1>
          <xm:sqref>F28</xm:sqref>
        </x14:dataValidation>
        <x14:dataValidation type="list" allowBlank="1" showInputMessage="1" showErrorMessage="1" xr:uid="{00000000-0002-0000-0100-000001000000}">
          <x14:formula1>
            <xm:f>Lists!$F$34:$F$60</xm:f>
          </x14:formula1>
          <xm:sqref>F12</xm:sqref>
        </x14:dataValidation>
        <x14:dataValidation type="list" allowBlank="1" showDropDown="1" showInputMessage="1" showErrorMessage="1" xr:uid="{00000000-0002-0000-0100-000002000000}">
          <x14:formula1>
            <xm:f>Lists!$I$34:$I$48</xm:f>
          </x14:formula1>
          <xm:sqref>F13</xm:sqref>
        </x14:dataValidation>
        <x14:dataValidation type="list" allowBlank="1" showDropDown="1" showInputMessage="1" showErrorMessage="1" xr:uid="{00000000-0002-0000-0100-000003000000}">
          <x14:formula1>
            <xm:f>Lists!$J$34:$J$38</xm:f>
          </x14:formula1>
          <xm:sqref>F14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/>
  </sheetPr>
  <dimension ref="A1:BC235"/>
  <sheetViews>
    <sheetView zoomScale="70" zoomScaleNormal="70" workbookViewId="0">
      <pane xSplit="19" ySplit="7" topLeftCell="T8" activePane="bottomRight" state="frozen"/>
      <selection activeCell="AO24" sqref="AO24"/>
      <selection pane="topRight" activeCell="AO24" sqref="AO24"/>
      <selection pane="bottomLeft" activeCell="AO24" sqref="AO24"/>
      <selection pane="bottomRight" activeCell="R16" sqref="R16"/>
    </sheetView>
  </sheetViews>
  <sheetFormatPr defaultColWidth="0" defaultRowHeight="12.75"/>
  <cols>
    <col min="1" max="4" width="1.75" style="3" customWidth="1"/>
    <col min="5" max="5" width="4.875" style="3" customWidth="1"/>
    <col min="6" max="6" width="8.125" style="3" customWidth="1"/>
    <col min="7" max="7" width="13.875" style="3" customWidth="1"/>
    <col min="8" max="8" width="18.125" style="3" customWidth="1"/>
    <col min="9" max="9" width="18.5" style="3" customWidth="1"/>
    <col min="10" max="10" width="35.875" style="3" customWidth="1"/>
    <col min="11" max="11" width="1.75" style="3" customWidth="1"/>
    <col min="12" max="12" width="5.625" style="3" bestFit="1" customWidth="1"/>
    <col min="13" max="13" width="9.125" style="3" customWidth="1"/>
    <col min="14" max="14" width="7.75" style="3" customWidth="1"/>
    <col min="15" max="15" width="3.75" style="3" customWidth="1"/>
    <col min="16" max="16" width="5.75" style="3" customWidth="1"/>
    <col min="17" max="17" width="1.75" style="3" customWidth="1"/>
    <col min="18" max="18" width="9.125" style="3" customWidth="1"/>
    <col min="19" max="19" width="1.75" style="3" customWidth="1"/>
    <col min="20" max="37" width="9.125" style="3" customWidth="1"/>
    <col min="38" max="38" width="1.75" style="3" customWidth="1"/>
    <col min="39" max="39" width="9.125" style="3" customWidth="1"/>
    <col min="40" max="40" width="9.125" style="42" customWidth="1"/>
    <col min="41" max="41" width="60.875" style="3" bestFit="1" customWidth="1"/>
    <col min="42" max="53" width="1.75" style="3" customWidth="1"/>
    <col min="54" max="55" width="0" style="3" hidden="1" customWidth="1"/>
    <col min="56" max="16384" width="9.125" style="3" hidden="1"/>
  </cols>
  <sheetData>
    <row r="1" spans="1:53" ht="22.5">
      <c r="A1" s="9" t="s">
        <v>286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19" t="s">
        <v>370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287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/>
      <c r="H4" s="10"/>
      <c r="I4" s="10" t="s">
        <v>288</v>
      </c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115">
        <v>44170.817800925928</v>
      </c>
      <c r="O5" s="11" t="s">
        <v>144</v>
      </c>
      <c r="R5" s="17"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179</v>
      </c>
      <c r="F7" s="4" t="s">
        <v>178</v>
      </c>
      <c r="G7" s="4"/>
      <c r="H7" s="4" t="s">
        <v>292</v>
      </c>
      <c r="I7" s="4" t="s">
        <v>293</v>
      </c>
      <c r="J7" s="4" t="s">
        <v>294</v>
      </c>
      <c r="K7" s="4"/>
      <c r="L7" s="4" t="s">
        <v>110</v>
      </c>
      <c r="M7" s="4" t="s">
        <v>289</v>
      </c>
      <c r="N7" s="4" t="s">
        <v>290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4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>
      <c r="E9" s="17" t="s">
        <v>38</v>
      </c>
      <c r="F9" s="17" t="s">
        <v>172</v>
      </c>
      <c r="H9" s="17" t="s">
        <v>295</v>
      </c>
      <c r="I9" s="17" t="s">
        <v>192</v>
      </c>
      <c r="J9" s="17" t="s">
        <v>303</v>
      </c>
      <c r="L9" s="3" t="s">
        <v>112</v>
      </c>
      <c r="M9" s="3" t="b">
        <v>0</v>
      </c>
      <c r="N9" s="3" t="b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</row>
    <row r="10" spans="1:53">
      <c r="E10" s="17" t="s">
        <v>38</v>
      </c>
      <c r="F10" s="17" t="s">
        <v>172</v>
      </c>
      <c r="H10" s="17" t="s">
        <v>295</v>
      </c>
      <c r="I10" s="17" t="s">
        <v>192</v>
      </c>
      <c r="J10" s="17" t="s">
        <v>297</v>
      </c>
      <c r="L10" s="3" t="s">
        <v>112</v>
      </c>
      <c r="M10" s="3" t="b">
        <v>0</v>
      </c>
      <c r="N10" s="3" t="b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-5.7619799999999999E-2</v>
      </c>
      <c r="Z10" s="19">
        <v>-1.0859380000000001</v>
      </c>
      <c r="AA10" s="19">
        <v>-2.4118599999999999</v>
      </c>
      <c r="AB10" s="19">
        <v>-2.7903199999999999</v>
      </c>
      <c r="AC10" s="19">
        <v>-2.0795460000000001</v>
      </c>
      <c r="AD10" s="19">
        <v>-7.97</v>
      </c>
      <c r="AE10" s="19">
        <v>-0.55100000000000005</v>
      </c>
      <c r="AF10" s="19">
        <v>-1.0652052313883298</v>
      </c>
      <c r="AG10" s="19">
        <v>-2.1322179217448451</v>
      </c>
      <c r="AH10" s="19">
        <v>-4.4614914411098088</v>
      </c>
      <c r="AI10" s="19">
        <v>-4.6361013273037495</v>
      </c>
      <c r="AJ10" s="19">
        <v>-2.4341606808217442</v>
      </c>
      <c r="AK10" s="19">
        <v>-2.2022286976209533</v>
      </c>
    </row>
    <row r="11" spans="1:53">
      <c r="E11" s="17" t="s">
        <v>38</v>
      </c>
      <c r="F11" s="17" t="s">
        <v>172</v>
      </c>
      <c r="H11" s="17" t="s">
        <v>295</v>
      </c>
      <c r="I11" s="17" t="s">
        <v>192</v>
      </c>
      <c r="J11" s="17" t="s">
        <v>303</v>
      </c>
      <c r="L11" s="3" t="s">
        <v>112</v>
      </c>
      <c r="M11" s="3" t="b">
        <v>0</v>
      </c>
      <c r="N11" s="3" t="b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</row>
    <row r="12" spans="1:53">
      <c r="E12" s="17" t="s">
        <v>38</v>
      </c>
      <c r="F12" s="17" t="s">
        <v>172</v>
      </c>
      <c r="H12" s="17" t="s">
        <v>295</v>
      </c>
      <c r="I12" s="17" t="s">
        <v>192</v>
      </c>
      <c r="J12" s="17" t="s">
        <v>303</v>
      </c>
      <c r="L12" s="3" t="s">
        <v>112</v>
      </c>
      <c r="M12" s="3" t="b">
        <v>0</v>
      </c>
      <c r="N12" s="3" t="b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</row>
    <row r="13" spans="1:53">
      <c r="E13" s="17" t="s">
        <v>38</v>
      </c>
      <c r="F13" s="17" t="s">
        <v>172</v>
      </c>
      <c r="H13" s="17" t="s">
        <v>295</v>
      </c>
      <c r="I13" s="17" t="s">
        <v>192</v>
      </c>
      <c r="J13" s="17" t="s">
        <v>345</v>
      </c>
      <c r="L13" s="3" t="s">
        <v>112</v>
      </c>
      <c r="M13" s="3" t="s">
        <v>299</v>
      </c>
      <c r="N13" s="3" t="b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-1.2978717784533838E-2</v>
      </c>
      <c r="AH13" s="19">
        <v>-1.3045902102108051E-2</v>
      </c>
      <c r="AI13" s="19">
        <v>-1.3121041492369102E-2</v>
      </c>
      <c r="AJ13" s="19">
        <v>-1.3387352500372754E-2</v>
      </c>
      <c r="AK13" s="19">
        <v>-1.3359692628803087E-2</v>
      </c>
    </row>
    <row r="14" spans="1:53">
      <c r="E14" s="17" t="s">
        <v>38</v>
      </c>
      <c r="F14" s="17" t="s">
        <v>172</v>
      </c>
      <c r="H14" s="17" t="s">
        <v>295</v>
      </c>
      <c r="I14" s="17" t="s">
        <v>192</v>
      </c>
      <c r="J14" s="17" t="s">
        <v>302</v>
      </c>
      <c r="L14" s="3" t="s">
        <v>112</v>
      </c>
      <c r="M14" s="3" t="b">
        <v>0</v>
      </c>
      <c r="N14" s="3" t="b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-7.1105055764025954E-2</v>
      </c>
      <c r="AA14" s="19">
        <v>-6.6035261787999469E-2</v>
      </c>
      <c r="AB14" s="19">
        <v>-5.9122284446322886E-2</v>
      </c>
      <c r="AC14" s="19">
        <v>-0.26272313018247839</v>
      </c>
      <c r="AD14" s="19">
        <v>-0.4564184308</v>
      </c>
      <c r="AE14" s="19">
        <v>-0.57709316415847367</v>
      </c>
      <c r="AF14" s="19">
        <v>-0.63642726418333784</v>
      </c>
      <c r="AG14" s="19">
        <v>-1.038025706915604</v>
      </c>
      <c r="AH14" s="19">
        <v>-1.0731245857502811</v>
      </c>
      <c r="AI14" s="19">
        <v>-1.1092021192649522</v>
      </c>
      <c r="AJ14" s="19">
        <v>-1.5892682202037929</v>
      </c>
      <c r="AK14" s="19">
        <v>-1.0380551960081286</v>
      </c>
    </row>
    <row r="15" spans="1:53">
      <c r="E15" s="17" t="s">
        <v>38</v>
      </c>
      <c r="F15" s="17" t="s">
        <v>172</v>
      </c>
      <c r="H15" s="17" t="s">
        <v>295</v>
      </c>
      <c r="I15" s="17" t="s">
        <v>192</v>
      </c>
      <c r="J15" s="17" t="s">
        <v>303</v>
      </c>
      <c r="L15" s="3" t="s">
        <v>112</v>
      </c>
      <c r="M15" s="3" t="b">
        <v>0</v>
      </c>
      <c r="N15" s="3" t="b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</row>
    <row r="16" spans="1:53">
      <c r="E16" s="17" t="s">
        <v>38</v>
      </c>
      <c r="F16" s="17" t="s">
        <v>172</v>
      </c>
      <c r="H16" s="17" t="s">
        <v>295</v>
      </c>
      <c r="I16" s="17" t="s">
        <v>192</v>
      </c>
      <c r="J16" s="17" t="s">
        <v>303</v>
      </c>
      <c r="L16" s="3" t="s">
        <v>112</v>
      </c>
      <c r="M16" s="3" t="b">
        <v>0</v>
      </c>
      <c r="N16" s="3" t="b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</row>
    <row r="17" spans="5:37">
      <c r="E17" s="17" t="s">
        <v>38</v>
      </c>
      <c r="F17" s="17" t="s">
        <v>172</v>
      </c>
      <c r="H17" s="17" t="s">
        <v>295</v>
      </c>
      <c r="I17" s="17" t="s">
        <v>192</v>
      </c>
      <c r="J17" s="17" t="s">
        <v>303</v>
      </c>
      <c r="L17" s="3" t="s">
        <v>112</v>
      </c>
      <c r="M17" s="3" t="b">
        <v>0</v>
      </c>
      <c r="N17" s="3" t="b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</row>
    <row r="18" spans="5:37">
      <c r="E18" s="17" t="s">
        <v>38</v>
      </c>
      <c r="F18" s="17" t="s">
        <v>172</v>
      </c>
      <c r="H18" s="17" t="s">
        <v>295</v>
      </c>
      <c r="I18" s="17" t="s">
        <v>192</v>
      </c>
      <c r="J18" s="17" t="s">
        <v>303</v>
      </c>
      <c r="L18" s="3" t="s">
        <v>112</v>
      </c>
      <c r="M18" s="3" t="b">
        <v>0</v>
      </c>
      <c r="N18" s="3" t="b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</row>
    <row r="19" spans="5:37">
      <c r="E19" s="17" t="s">
        <v>38</v>
      </c>
      <c r="F19" s="17" t="s">
        <v>172</v>
      </c>
      <c r="H19" s="17" t="s">
        <v>304</v>
      </c>
      <c r="I19" s="17" t="s">
        <v>195</v>
      </c>
      <c r="J19" s="17" t="s">
        <v>334</v>
      </c>
      <c r="L19" s="3" t="s">
        <v>112</v>
      </c>
      <c r="M19" s="3" t="s">
        <v>299</v>
      </c>
      <c r="N19" s="3" t="b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-1.1525427255042611</v>
      </c>
      <c r="AH19" s="19">
        <v>-1.2496960047534611</v>
      </c>
      <c r="AI19" s="19">
        <v>-1.343352209279923</v>
      </c>
      <c r="AJ19" s="19">
        <v>-2.811229010766426</v>
      </c>
      <c r="AK19" s="19">
        <v>-1.7754529705764426</v>
      </c>
    </row>
    <row r="20" spans="5:37">
      <c r="E20" s="17" t="s">
        <v>38</v>
      </c>
      <c r="F20" s="17" t="s">
        <v>172</v>
      </c>
      <c r="H20" s="17" t="s">
        <v>304</v>
      </c>
      <c r="I20" s="17" t="s">
        <v>195</v>
      </c>
      <c r="J20" s="17" t="s">
        <v>333</v>
      </c>
      <c r="L20" s="3" t="s">
        <v>112</v>
      </c>
      <c r="M20" s="3" t="b">
        <v>0</v>
      </c>
      <c r="N20" s="3" t="b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-7.0852603544231355E-2</v>
      </c>
      <c r="Z20" s="19">
        <v>-8.5292632893506456E-2</v>
      </c>
      <c r="AA20" s="19">
        <v>-2.5621555772324292E-2</v>
      </c>
      <c r="AB20" s="19">
        <v>-5.8801548725999256E-2</v>
      </c>
      <c r="AC20" s="19">
        <v>-0.63842875081746353</v>
      </c>
      <c r="AD20" s="19">
        <v>-0.38413985011200003</v>
      </c>
      <c r="AE20" s="19">
        <v>-0.8950786507163826</v>
      </c>
      <c r="AF20" s="19">
        <v>-1.0978620375228705</v>
      </c>
      <c r="AG20" s="19">
        <v>-1.1525427255042611</v>
      </c>
      <c r="AH20" s="19">
        <v>-1.2496960047534611</v>
      </c>
      <c r="AI20" s="19">
        <v>-1.343352209279923</v>
      </c>
      <c r="AJ20" s="19">
        <v>-1.4056145053832134</v>
      </c>
      <c r="AK20" s="19">
        <v>-0.88772648528822151</v>
      </c>
    </row>
    <row r="21" spans="5:37">
      <c r="E21" s="17" t="s">
        <v>38</v>
      </c>
      <c r="F21" s="17" t="s">
        <v>172</v>
      </c>
      <c r="H21" s="17" t="s">
        <v>304</v>
      </c>
      <c r="I21" s="17" t="s">
        <v>195</v>
      </c>
      <c r="J21" s="17" t="s">
        <v>303</v>
      </c>
      <c r="L21" s="3" t="s">
        <v>112</v>
      </c>
      <c r="M21" s="3" t="b">
        <v>0</v>
      </c>
      <c r="N21" s="3" t="b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</row>
    <row r="22" spans="5:37">
      <c r="E22" s="17" t="s">
        <v>38</v>
      </c>
      <c r="F22" s="17" t="s">
        <v>172</v>
      </c>
      <c r="H22" s="17" t="s">
        <v>304</v>
      </c>
      <c r="I22" s="17" t="s">
        <v>195</v>
      </c>
      <c r="J22" s="17" t="s">
        <v>303</v>
      </c>
      <c r="L22" s="3" t="s">
        <v>112</v>
      </c>
      <c r="M22" s="3" t="b">
        <v>0</v>
      </c>
      <c r="N22" s="3" t="b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</row>
    <row r="23" spans="5:37">
      <c r="E23" s="17" t="s">
        <v>38</v>
      </c>
      <c r="F23" s="17" t="s">
        <v>172</v>
      </c>
      <c r="H23" s="17" t="s">
        <v>304</v>
      </c>
      <c r="I23" s="17" t="s">
        <v>195</v>
      </c>
      <c r="J23" s="17" t="s">
        <v>303</v>
      </c>
      <c r="L23" s="3" t="s">
        <v>112</v>
      </c>
      <c r="M23" s="3" t="b">
        <v>0</v>
      </c>
      <c r="N23" s="3" t="b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</row>
    <row r="24" spans="5:37">
      <c r="E24" s="17" t="s">
        <v>38</v>
      </c>
      <c r="F24" s="17" t="s">
        <v>172</v>
      </c>
      <c r="H24" s="17" t="s">
        <v>304</v>
      </c>
      <c r="I24" s="17" t="s">
        <v>195</v>
      </c>
      <c r="J24" s="17" t="s">
        <v>303</v>
      </c>
      <c r="L24" s="3" t="s">
        <v>112</v>
      </c>
      <c r="M24" s="3" t="b">
        <v>0</v>
      </c>
      <c r="N24" s="3" t="b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</row>
    <row r="25" spans="5:37">
      <c r="E25" s="17" t="s">
        <v>38</v>
      </c>
      <c r="F25" s="17" t="s">
        <v>172</v>
      </c>
      <c r="H25" s="17" t="s">
        <v>304</v>
      </c>
      <c r="I25" s="17" t="s">
        <v>195</v>
      </c>
      <c r="J25" s="17" t="s">
        <v>303</v>
      </c>
      <c r="L25" s="3" t="s">
        <v>112</v>
      </c>
      <c r="M25" s="3" t="b">
        <v>0</v>
      </c>
      <c r="N25" s="3" t="b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</row>
    <row r="26" spans="5:37">
      <c r="E26" s="17" t="s">
        <v>38</v>
      </c>
      <c r="F26" s="17" t="s">
        <v>172</v>
      </c>
      <c r="H26" s="17" t="s">
        <v>304</v>
      </c>
      <c r="I26" s="17" t="s">
        <v>195</v>
      </c>
      <c r="J26" s="17" t="s">
        <v>303</v>
      </c>
      <c r="L26" s="3" t="s">
        <v>112</v>
      </c>
      <c r="M26" s="3" t="b">
        <v>0</v>
      </c>
      <c r="N26" s="3" t="b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</row>
    <row r="27" spans="5:37">
      <c r="E27" s="17" t="s">
        <v>38</v>
      </c>
      <c r="F27" s="17" t="s">
        <v>172</v>
      </c>
      <c r="H27" s="17" t="s">
        <v>304</v>
      </c>
      <c r="I27" s="17" t="s">
        <v>195</v>
      </c>
      <c r="J27" s="17" t="s">
        <v>303</v>
      </c>
      <c r="L27" s="3" t="s">
        <v>112</v>
      </c>
      <c r="M27" s="3" t="b">
        <v>0</v>
      </c>
      <c r="N27" s="3" t="b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</row>
    <row r="28" spans="5:37">
      <c r="E28" s="17" t="s">
        <v>38</v>
      </c>
      <c r="F28" s="17" t="s">
        <v>172</v>
      </c>
      <c r="H28" s="17" t="s">
        <v>304</v>
      </c>
      <c r="I28" s="17" t="s">
        <v>195</v>
      </c>
      <c r="J28" s="17" t="s">
        <v>303</v>
      </c>
      <c r="L28" s="3" t="s">
        <v>112</v>
      </c>
      <c r="M28" s="3" t="b">
        <v>0</v>
      </c>
      <c r="N28" s="3" t="b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</row>
    <row r="29" spans="5:37">
      <c r="E29" s="17" t="s">
        <v>38</v>
      </c>
      <c r="F29" s="17" t="s">
        <v>172</v>
      </c>
      <c r="H29" s="17" t="s">
        <v>304</v>
      </c>
      <c r="I29" s="17" t="s">
        <v>197</v>
      </c>
      <c r="J29" s="17" t="s">
        <v>247</v>
      </c>
      <c r="L29" s="3" t="s">
        <v>112</v>
      </c>
      <c r="M29" s="3" t="b">
        <v>0</v>
      </c>
      <c r="N29" s="3" t="b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-2.6792195678159949</v>
      </c>
      <c r="Z29" s="19">
        <v>-3.0929291179858227</v>
      </c>
      <c r="AA29" s="19">
        <v>-2.6696950183109847</v>
      </c>
      <c r="AB29" s="19">
        <v>-2.5295270641060768</v>
      </c>
      <c r="AC29" s="19">
        <v>-2.491281611670519</v>
      </c>
      <c r="AD29" s="19">
        <v>-2.6944379326348362</v>
      </c>
      <c r="AE29" s="19">
        <v>-2.5291923731670298</v>
      </c>
      <c r="AF29" s="19">
        <v>-2.6859162923622719</v>
      </c>
      <c r="AG29" s="19">
        <v>-2.9376557921038002</v>
      </c>
      <c r="AH29" s="19">
        <v>-2.8841308029876469</v>
      </c>
      <c r="AI29" s="19">
        <v>-2.8336221632101086</v>
      </c>
      <c r="AJ29" s="19">
        <v>-2.8226878278618242</v>
      </c>
      <c r="AK29" s="19">
        <v>-2.748530996241926</v>
      </c>
    </row>
    <row r="30" spans="5:37">
      <c r="E30" s="17" t="s">
        <v>38</v>
      </c>
      <c r="F30" s="17" t="s">
        <v>172</v>
      </c>
      <c r="H30" s="17" t="s">
        <v>304</v>
      </c>
      <c r="I30" s="17" t="s">
        <v>197</v>
      </c>
      <c r="J30" s="17" t="s">
        <v>302</v>
      </c>
      <c r="L30" s="3" t="s">
        <v>112</v>
      </c>
      <c r="M30" s="3" t="b">
        <v>0</v>
      </c>
      <c r="N30" s="3" t="b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-3.1640353517417251E-2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</row>
    <row r="31" spans="5:37">
      <c r="E31" s="17" t="s">
        <v>38</v>
      </c>
      <c r="F31" s="17" t="s">
        <v>172</v>
      </c>
      <c r="H31" s="17" t="s">
        <v>304</v>
      </c>
      <c r="I31" s="17" t="s">
        <v>197</v>
      </c>
      <c r="J31" s="17" t="s">
        <v>303</v>
      </c>
      <c r="L31" s="3" t="s">
        <v>112</v>
      </c>
      <c r="M31" s="3" t="b">
        <v>0</v>
      </c>
      <c r="N31" s="3" t="b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</row>
    <row r="32" spans="5:37">
      <c r="E32" s="17" t="s">
        <v>38</v>
      </c>
      <c r="F32" s="17" t="s">
        <v>172</v>
      </c>
      <c r="H32" s="17" t="s">
        <v>304</v>
      </c>
      <c r="I32" s="17" t="s">
        <v>197</v>
      </c>
      <c r="J32" s="17" t="s">
        <v>303</v>
      </c>
      <c r="L32" s="3" t="s">
        <v>112</v>
      </c>
      <c r="M32" s="3" t="b">
        <v>0</v>
      </c>
      <c r="N32" s="3" t="b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</row>
    <row r="33" spans="5:37">
      <c r="E33" s="17" t="s">
        <v>38</v>
      </c>
      <c r="F33" s="17" t="s">
        <v>172</v>
      </c>
      <c r="H33" s="17" t="s">
        <v>304</v>
      </c>
      <c r="I33" s="17" t="s">
        <v>197</v>
      </c>
      <c r="J33" s="17" t="s">
        <v>303</v>
      </c>
      <c r="L33" s="3" t="s">
        <v>112</v>
      </c>
      <c r="M33" s="3" t="b">
        <v>0</v>
      </c>
      <c r="N33" s="3" t="b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</row>
    <row r="34" spans="5:37">
      <c r="E34" s="17" t="s">
        <v>38</v>
      </c>
      <c r="F34" s="17" t="s">
        <v>172</v>
      </c>
      <c r="H34" s="17" t="s">
        <v>304</v>
      </c>
      <c r="I34" s="17" t="s">
        <v>197</v>
      </c>
      <c r="J34" s="17" t="s">
        <v>303</v>
      </c>
      <c r="L34" s="3" t="s">
        <v>112</v>
      </c>
      <c r="M34" s="3" t="b">
        <v>0</v>
      </c>
      <c r="N34" s="3" t="b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</row>
    <row r="35" spans="5:37">
      <c r="E35" s="17" t="s">
        <v>38</v>
      </c>
      <c r="F35" s="17" t="s">
        <v>172</v>
      </c>
      <c r="H35" s="17" t="s">
        <v>304</v>
      </c>
      <c r="I35" s="17" t="s">
        <v>197</v>
      </c>
      <c r="J35" s="17" t="s">
        <v>303</v>
      </c>
      <c r="L35" s="3" t="s">
        <v>112</v>
      </c>
      <c r="M35" s="3" t="b">
        <v>0</v>
      </c>
      <c r="N35" s="3" t="b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</row>
    <row r="36" spans="5:37">
      <c r="E36" s="17" t="s">
        <v>38</v>
      </c>
      <c r="F36" s="17" t="s">
        <v>172</v>
      </c>
      <c r="H36" s="17" t="s">
        <v>304</v>
      </c>
      <c r="I36" s="17" t="s">
        <v>197</v>
      </c>
      <c r="J36" s="17" t="s">
        <v>303</v>
      </c>
      <c r="L36" s="3" t="s">
        <v>112</v>
      </c>
      <c r="M36" s="3" t="b">
        <v>0</v>
      </c>
      <c r="N36" s="3" t="b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</row>
    <row r="37" spans="5:37">
      <c r="E37" s="17" t="s">
        <v>38</v>
      </c>
      <c r="F37" s="17" t="s">
        <v>172</v>
      </c>
      <c r="H37" s="17" t="s">
        <v>304</v>
      </c>
      <c r="I37" s="17" t="s">
        <v>197</v>
      </c>
      <c r="J37" s="17" t="s">
        <v>303</v>
      </c>
      <c r="L37" s="3" t="s">
        <v>112</v>
      </c>
      <c r="M37" s="3" t="b">
        <v>0</v>
      </c>
      <c r="N37" s="3" t="b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</row>
    <row r="38" spans="5:37">
      <c r="E38" s="17" t="s">
        <v>38</v>
      </c>
      <c r="F38" s="17" t="s">
        <v>172</v>
      </c>
      <c r="H38" s="17" t="s">
        <v>304</v>
      </c>
      <c r="I38" s="17" t="s">
        <v>197</v>
      </c>
      <c r="J38" s="17" t="s">
        <v>303</v>
      </c>
      <c r="L38" s="3" t="s">
        <v>112</v>
      </c>
      <c r="M38" s="3" t="b">
        <v>0</v>
      </c>
      <c r="N38" s="3" t="b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</row>
    <row r="39" spans="5:37">
      <c r="E39" s="17" t="s">
        <v>38</v>
      </c>
      <c r="F39" s="17" t="s">
        <v>172</v>
      </c>
      <c r="H39" s="17" t="s">
        <v>304</v>
      </c>
      <c r="I39" s="17" t="s">
        <v>199</v>
      </c>
      <c r="J39" s="17" t="s">
        <v>306</v>
      </c>
      <c r="L39" s="3" t="s">
        <v>112</v>
      </c>
      <c r="M39" s="3" t="b">
        <v>0</v>
      </c>
      <c r="N39" s="3" t="b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</row>
    <row r="40" spans="5:37">
      <c r="E40" s="17" t="s">
        <v>38</v>
      </c>
      <c r="F40" s="17" t="s">
        <v>172</v>
      </c>
      <c r="H40" s="17" t="s">
        <v>304</v>
      </c>
      <c r="I40" s="17" t="s">
        <v>199</v>
      </c>
      <c r="J40" s="17" t="s">
        <v>346</v>
      </c>
      <c r="L40" s="3" t="s">
        <v>112</v>
      </c>
      <c r="M40" s="3" t="s">
        <v>299</v>
      </c>
      <c r="N40" s="3" t="b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-0.13683791778463472</v>
      </c>
      <c r="AH40" s="19">
        <v>-0.13682666371377608</v>
      </c>
      <c r="AI40" s="19">
        <v>-0.13740333823758938</v>
      </c>
      <c r="AJ40" s="19">
        <v>-0.13995202053187297</v>
      </c>
      <c r="AK40" s="19">
        <v>-0.13952926599105889</v>
      </c>
    </row>
    <row r="41" spans="5:37">
      <c r="E41" s="17" t="s">
        <v>38</v>
      </c>
      <c r="F41" s="17" t="s">
        <v>172</v>
      </c>
      <c r="H41" s="17" t="s">
        <v>304</v>
      </c>
      <c r="I41" s="17" t="s">
        <v>199</v>
      </c>
      <c r="J41" s="17" t="s">
        <v>303</v>
      </c>
      <c r="L41" s="3" t="s">
        <v>112</v>
      </c>
      <c r="M41" s="3" t="b">
        <v>0</v>
      </c>
      <c r="N41" s="3" t="b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</row>
    <row r="42" spans="5:37">
      <c r="E42" s="17" t="s">
        <v>38</v>
      </c>
      <c r="F42" s="17" t="s">
        <v>172</v>
      </c>
      <c r="H42" s="17" t="s">
        <v>304</v>
      </c>
      <c r="I42" s="17" t="s">
        <v>199</v>
      </c>
      <c r="J42" s="17" t="s">
        <v>336</v>
      </c>
      <c r="L42" s="3" t="s">
        <v>112</v>
      </c>
      <c r="M42" s="3" t="s">
        <v>299</v>
      </c>
      <c r="N42" s="3" t="b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-2.0209717693059832</v>
      </c>
      <c r="AH42" s="19">
        <v>-2.0314333273282537</v>
      </c>
      <c r="AI42" s="19">
        <v>-2.0431336038117602</v>
      </c>
      <c r="AJ42" s="19">
        <v>-2.0846020322009</v>
      </c>
      <c r="AK42" s="19">
        <v>-2.0802949950564806</v>
      </c>
    </row>
    <row r="43" spans="5:37">
      <c r="E43" s="17" t="s">
        <v>38</v>
      </c>
      <c r="F43" s="17" t="s">
        <v>172</v>
      </c>
      <c r="H43" s="17" t="s">
        <v>304</v>
      </c>
      <c r="I43" s="17" t="s">
        <v>199</v>
      </c>
      <c r="J43" s="17" t="s">
        <v>303</v>
      </c>
      <c r="L43" s="3" t="s">
        <v>112</v>
      </c>
      <c r="M43" s="3" t="b">
        <v>0</v>
      </c>
      <c r="N43" s="3" t="b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</row>
    <row r="44" spans="5:37">
      <c r="E44" s="17" t="s">
        <v>38</v>
      </c>
      <c r="F44" s="17" t="s">
        <v>172</v>
      </c>
      <c r="H44" s="17" t="s">
        <v>304</v>
      </c>
      <c r="I44" s="17" t="s">
        <v>199</v>
      </c>
      <c r="J44" s="17" t="s">
        <v>303</v>
      </c>
      <c r="L44" s="3" t="s">
        <v>112</v>
      </c>
      <c r="M44" s="3" t="b">
        <v>0</v>
      </c>
      <c r="N44" s="3" t="b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</row>
    <row r="45" spans="5:37">
      <c r="E45" s="17" t="s">
        <v>38</v>
      </c>
      <c r="F45" s="17" t="s">
        <v>172</v>
      </c>
      <c r="H45" s="17" t="s">
        <v>304</v>
      </c>
      <c r="I45" s="17" t="s">
        <v>199</v>
      </c>
      <c r="J45" s="17" t="s">
        <v>303</v>
      </c>
      <c r="L45" s="3" t="s">
        <v>112</v>
      </c>
      <c r="M45" s="3" t="b">
        <v>0</v>
      </c>
      <c r="N45" s="3" t="b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</row>
    <row r="46" spans="5:37">
      <c r="E46" s="17" t="s">
        <v>38</v>
      </c>
      <c r="F46" s="17" t="s">
        <v>172</v>
      </c>
      <c r="H46" s="17" t="s">
        <v>304</v>
      </c>
      <c r="I46" s="17" t="s">
        <v>199</v>
      </c>
      <c r="J46" s="17" t="s">
        <v>303</v>
      </c>
      <c r="L46" s="3" t="s">
        <v>112</v>
      </c>
      <c r="M46" s="3" t="b">
        <v>0</v>
      </c>
      <c r="N46" s="3" t="b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5:37">
      <c r="E47" s="17" t="s">
        <v>38</v>
      </c>
      <c r="F47" s="17" t="s">
        <v>172</v>
      </c>
      <c r="H47" s="17" t="s">
        <v>304</v>
      </c>
      <c r="I47" s="17" t="s">
        <v>199</v>
      </c>
      <c r="J47" s="17" t="s">
        <v>303</v>
      </c>
      <c r="L47" s="3" t="s">
        <v>112</v>
      </c>
      <c r="M47" s="3" t="b">
        <v>0</v>
      </c>
      <c r="N47" s="3" t="b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5:37">
      <c r="E48" s="17" t="s">
        <v>38</v>
      </c>
      <c r="F48" s="17" t="s">
        <v>172</v>
      </c>
      <c r="H48" s="17" t="s">
        <v>304</v>
      </c>
      <c r="I48" s="17" t="s">
        <v>199</v>
      </c>
      <c r="J48" s="17" t="s">
        <v>303</v>
      </c>
      <c r="L48" s="3" t="s">
        <v>112</v>
      </c>
      <c r="M48" s="3" t="b">
        <v>0</v>
      </c>
      <c r="N48" s="3" t="b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</row>
    <row r="49" spans="5:37">
      <c r="E49" s="17" t="s">
        <v>38</v>
      </c>
      <c r="F49" s="17" t="s">
        <v>172</v>
      </c>
      <c r="H49" s="17" t="s">
        <v>304</v>
      </c>
      <c r="I49" s="17" t="s">
        <v>201</v>
      </c>
      <c r="J49" s="17" t="s">
        <v>303</v>
      </c>
      <c r="L49" s="3" t="s">
        <v>112</v>
      </c>
      <c r="M49" s="3" t="b">
        <v>0</v>
      </c>
      <c r="N49" s="3" t="b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</row>
    <row r="50" spans="5:37">
      <c r="E50" s="17" t="s">
        <v>38</v>
      </c>
      <c r="F50" s="17" t="s">
        <v>172</v>
      </c>
      <c r="H50" s="17" t="s">
        <v>304</v>
      </c>
      <c r="I50" s="17" t="s">
        <v>201</v>
      </c>
      <c r="J50" s="17" t="s">
        <v>303</v>
      </c>
      <c r="L50" s="3" t="s">
        <v>112</v>
      </c>
      <c r="M50" s="3" t="b">
        <v>0</v>
      </c>
      <c r="N50" s="3" t="b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5:37">
      <c r="E51" s="17" t="s">
        <v>38</v>
      </c>
      <c r="F51" s="17" t="s">
        <v>172</v>
      </c>
      <c r="H51" s="17" t="s">
        <v>304</v>
      </c>
      <c r="I51" s="17" t="s">
        <v>201</v>
      </c>
      <c r="J51" s="17" t="s">
        <v>303</v>
      </c>
      <c r="L51" s="3" t="s">
        <v>112</v>
      </c>
      <c r="M51" s="3" t="b">
        <v>0</v>
      </c>
      <c r="N51" s="3" t="b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</row>
    <row r="52" spans="5:37">
      <c r="E52" s="17" t="s">
        <v>38</v>
      </c>
      <c r="F52" s="17" t="s">
        <v>172</v>
      </c>
      <c r="H52" s="17" t="s">
        <v>304</v>
      </c>
      <c r="I52" s="17" t="s">
        <v>201</v>
      </c>
      <c r="J52" s="17" t="s">
        <v>303</v>
      </c>
      <c r="L52" s="3" t="s">
        <v>112</v>
      </c>
      <c r="M52" s="3" t="b">
        <v>0</v>
      </c>
      <c r="N52" s="3" t="b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</row>
    <row r="53" spans="5:37">
      <c r="E53" s="17" t="s">
        <v>38</v>
      </c>
      <c r="F53" s="17" t="s">
        <v>172</v>
      </c>
      <c r="H53" s="17" t="s">
        <v>304</v>
      </c>
      <c r="I53" s="17" t="s">
        <v>201</v>
      </c>
      <c r="J53" s="17" t="s">
        <v>303</v>
      </c>
      <c r="L53" s="3" t="s">
        <v>112</v>
      </c>
      <c r="M53" s="3" t="b">
        <v>0</v>
      </c>
      <c r="N53" s="3" t="b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</row>
    <row r="54" spans="5:37">
      <c r="E54" s="17" t="s">
        <v>38</v>
      </c>
      <c r="F54" s="17" t="s">
        <v>172</v>
      </c>
      <c r="H54" s="17" t="s">
        <v>304</v>
      </c>
      <c r="I54" s="17" t="s">
        <v>201</v>
      </c>
      <c r="J54" s="17" t="s">
        <v>303</v>
      </c>
      <c r="L54" s="3" t="s">
        <v>112</v>
      </c>
      <c r="M54" s="3" t="b">
        <v>0</v>
      </c>
      <c r="N54" s="3" t="b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</row>
    <row r="55" spans="5:37">
      <c r="E55" s="17" t="s">
        <v>38</v>
      </c>
      <c r="F55" s="17" t="s">
        <v>172</v>
      </c>
      <c r="H55" s="17" t="s">
        <v>304</v>
      </c>
      <c r="I55" s="17" t="s">
        <v>201</v>
      </c>
      <c r="J55" s="17" t="s">
        <v>303</v>
      </c>
      <c r="L55" s="3" t="s">
        <v>112</v>
      </c>
      <c r="M55" s="3" t="b">
        <v>0</v>
      </c>
      <c r="N55" s="3" t="b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</row>
    <row r="56" spans="5:37">
      <c r="E56" s="17" t="s">
        <v>38</v>
      </c>
      <c r="F56" s="17" t="s">
        <v>172</v>
      </c>
      <c r="H56" s="17" t="s">
        <v>304</v>
      </c>
      <c r="I56" s="17" t="s">
        <v>201</v>
      </c>
      <c r="J56" s="17" t="s">
        <v>303</v>
      </c>
      <c r="L56" s="3" t="s">
        <v>112</v>
      </c>
      <c r="M56" s="3" t="b">
        <v>0</v>
      </c>
      <c r="N56" s="3" t="b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</row>
    <row r="57" spans="5:37">
      <c r="E57" s="17" t="s">
        <v>38</v>
      </c>
      <c r="F57" s="17" t="s">
        <v>172</v>
      </c>
      <c r="H57" s="17" t="s">
        <v>304</v>
      </c>
      <c r="I57" s="17" t="s">
        <v>201</v>
      </c>
      <c r="J57" s="17" t="s">
        <v>303</v>
      </c>
      <c r="L57" s="3" t="s">
        <v>112</v>
      </c>
      <c r="M57" s="3" t="b">
        <v>0</v>
      </c>
      <c r="N57" s="3" t="b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</row>
    <row r="58" spans="5:37">
      <c r="E58" s="17" t="s">
        <v>38</v>
      </c>
      <c r="F58" s="17" t="s">
        <v>172</v>
      </c>
      <c r="H58" s="17" t="s">
        <v>304</v>
      </c>
      <c r="I58" s="17" t="s">
        <v>201</v>
      </c>
      <c r="J58" s="17" t="s">
        <v>303</v>
      </c>
      <c r="L58" s="3" t="s">
        <v>112</v>
      </c>
      <c r="M58" s="3" t="b">
        <v>0</v>
      </c>
      <c r="N58" s="3" t="b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</row>
    <row r="59" spans="5:37">
      <c r="E59" s="17" t="s">
        <v>38</v>
      </c>
      <c r="F59" s="17" t="s">
        <v>172</v>
      </c>
      <c r="H59" s="17" t="s">
        <v>304</v>
      </c>
      <c r="I59" s="17" t="s">
        <v>173</v>
      </c>
      <c r="J59" s="17" t="s">
        <v>347</v>
      </c>
      <c r="L59" s="3" t="s">
        <v>112</v>
      </c>
      <c r="M59" s="3" t="s">
        <v>299</v>
      </c>
      <c r="N59" s="3" t="b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-0.14008774751560332</v>
      </c>
      <c r="AH59" s="19">
        <v>-0.14081291157830914</v>
      </c>
      <c r="AI59" s="19">
        <v>-0.14162393991763478</v>
      </c>
      <c r="AJ59" s="19">
        <v>-0.14449840794053131</v>
      </c>
      <c r="AK59" s="19">
        <v>-0.14419985694581111</v>
      </c>
    </row>
    <row r="60" spans="5:37">
      <c r="E60" s="17" t="s">
        <v>38</v>
      </c>
      <c r="F60" s="17" t="s">
        <v>172</v>
      </c>
      <c r="H60" s="17" t="s">
        <v>304</v>
      </c>
      <c r="I60" s="17" t="s">
        <v>173</v>
      </c>
      <c r="J60" s="17" t="s">
        <v>303</v>
      </c>
      <c r="L60" s="3" t="s">
        <v>112</v>
      </c>
      <c r="M60" s="3" t="b">
        <v>0</v>
      </c>
      <c r="N60" s="3" t="b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</row>
    <row r="61" spans="5:37">
      <c r="E61" s="17" t="s">
        <v>38</v>
      </c>
      <c r="F61" s="17" t="s">
        <v>172</v>
      </c>
      <c r="H61" s="17" t="s">
        <v>304</v>
      </c>
      <c r="I61" s="17" t="s">
        <v>173</v>
      </c>
      <c r="J61" s="17" t="s">
        <v>303</v>
      </c>
      <c r="L61" s="3" t="s">
        <v>112</v>
      </c>
      <c r="M61" s="3" t="b">
        <v>0</v>
      </c>
      <c r="N61" s="3" t="b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</row>
    <row r="62" spans="5:37">
      <c r="E62" s="17" t="s">
        <v>38</v>
      </c>
      <c r="F62" s="17" t="s">
        <v>172</v>
      </c>
      <c r="H62" s="17" t="s">
        <v>304</v>
      </c>
      <c r="I62" s="17" t="s">
        <v>173</v>
      </c>
      <c r="J62" s="17" t="s">
        <v>303</v>
      </c>
      <c r="L62" s="3" t="s">
        <v>112</v>
      </c>
      <c r="M62" s="3" t="b">
        <v>0</v>
      </c>
      <c r="N62" s="3" t="b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</row>
    <row r="63" spans="5:37">
      <c r="E63" s="17" t="s">
        <v>38</v>
      </c>
      <c r="F63" s="17" t="s">
        <v>172</v>
      </c>
      <c r="H63" s="17" t="s">
        <v>304</v>
      </c>
      <c r="I63" s="17" t="s">
        <v>173</v>
      </c>
      <c r="J63" s="17" t="s">
        <v>303</v>
      </c>
      <c r="L63" s="3" t="s">
        <v>112</v>
      </c>
      <c r="M63" s="3" t="b">
        <v>0</v>
      </c>
      <c r="N63" s="3" t="b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</row>
    <row r="64" spans="5:37">
      <c r="E64" s="17" t="s">
        <v>38</v>
      </c>
      <c r="F64" s="17" t="s">
        <v>172</v>
      </c>
      <c r="H64" s="17" t="s">
        <v>304</v>
      </c>
      <c r="I64" s="17" t="s">
        <v>173</v>
      </c>
      <c r="J64" s="17" t="s">
        <v>303</v>
      </c>
      <c r="L64" s="3" t="s">
        <v>112</v>
      </c>
      <c r="M64" s="3" t="b">
        <v>0</v>
      </c>
      <c r="N64" s="3" t="b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</row>
    <row r="65" spans="5:37">
      <c r="E65" s="17" t="s">
        <v>38</v>
      </c>
      <c r="F65" s="17" t="s">
        <v>172</v>
      </c>
      <c r="H65" s="17" t="s">
        <v>304</v>
      </c>
      <c r="I65" s="17" t="s">
        <v>173</v>
      </c>
      <c r="J65" s="17" t="s">
        <v>303</v>
      </c>
      <c r="L65" s="3" t="s">
        <v>112</v>
      </c>
      <c r="M65" s="3" t="b">
        <v>0</v>
      </c>
      <c r="N65" s="3" t="b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</row>
    <row r="66" spans="5:37">
      <c r="E66" s="17" t="s">
        <v>38</v>
      </c>
      <c r="F66" s="17" t="s">
        <v>172</v>
      </c>
      <c r="H66" s="17" t="s">
        <v>304</v>
      </c>
      <c r="I66" s="17" t="s">
        <v>173</v>
      </c>
      <c r="J66" s="17" t="s">
        <v>303</v>
      </c>
      <c r="L66" s="3" t="s">
        <v>112</v>
      </c>
      <c r="M66" s="3" t="b">
        <v>0</v>
      </c>
      <c r="N66" s="3" t="b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</row>
    <row r="67" spans="5:37">
      <c r="E67" s="17" t="s">
        <v>38</v>
      </c>
      <c r="F67" s="17" t="s">
        <v>172</v>
      </c>
      <c r="H67" s="17" t="s">
        <v>304</v>
      </c>
      <c r="I67" s="17" t="s">
        <v>173</v>
      </c>
      <c r="J67" s="17" t="s">
        <v>303</v>
      </c>
      <c r="L67" s="3" t="s">
        <v>112</v>
      </c>
      <c r="M67" s="3" t="b">
        <v>0</v>
      </c>
      <c r="N67" s="3" t="b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</row>
    <row r="68" spans="5:37">
      <c r="E68" s="17" t="s">
        <v>38</v>
      </c>
      <c r="F68" s="17" t="s">
        <v>172</v>
      </c>
      <c r="H68" s="17" t="s">
        <v>304</v>
      </c>
      <c r="I68" s="17" t="s">
        <v>173</v>
      </c>
      <c r="J68" s="17" t="s">
        <v>303</v>
      </c>
      <c r="L68" s="3" t="s">
        <v>112</v>
      </c>
      <c r="M68" s="3" t="b">
        <v>0</v>
      </c>
      <c r="N68" s="3" t="b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</row>
    <row r="69" spans="5:37">
      <c r="E69" s="17" t="s">
        <v>38</v>
      </c>
      <c r="F69" s="17" t="s">
        <v>172</v>
      </c>
      <c r="H69" s="17" t="s">
        <v>310</v>
      </c>
      <c r="I69" s="17" t="s">
        <v>246</v>
      </c>
      <c r="J69" s="17" t="s">
        <v>337</v>
      </c>
      <c r="L69" s="3" t="s">
        <v>112</v>
      </c>
      <c r="M69" s="3" t="s">
        <v>299</v>
      </c>
      <c r="N69" s="3" t="b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-6.3747747547088521E-2</v>
      </c>
      <c r="AH69" s="19">
        <v>-6.4299645806516981E-2</v>
      </c>
      <c r="AI69" s="19">
        <v>-6.4897889792136662E-2</v>
      </c>
      <c r="AJ69" s="19">
        <v>-6.5717116408299026E-2</v>
      </c>
      <c r="AK69" s="19">
        <v>-6.6227015773445641E-2</v>
      </c>
    </row>
    <row r="70" spans="5:37">
      <c r="E70" s="17" t="s">
        <v>38</v>
      </c>
      <c r="F70" s="17" t="s">
        <v>172</v>
      </c>
      <c r="H70" s="17" t="s">
        <v>310</v>
      </c>
      <c r="I70" s="17" t="s">
        <v>246</v>
      </c>
      <c r="J70" s="17" t="s">
        <v>303</v>
      </c>
      <c r="L70" s="3" t="s">
        <v>112</v>
      </c>
      <c r="M70" s="3" t="b">
        <v>0</v>
      </c>
      <c r="N70" s="3" t="b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</row>
    <row r="71" spans="5:37">
      <c r="E71" s="17" t="s">
        <v>38</v>
      </c>
      <c r="F71" s="17" t="s">
        <v>172</v>
      </c>
      <c r="H71" s="17" t="s">
        <v>310</v>
      </c>
      <c r="I71" s="17" t="s">
        <v>246</v>
      </c>
      <c r="J71" s="17" t="s">
        <v>303</v>
      </c>
      <c r="L71" s="3" t="s">
        <v>112</v>
      </c>
      <c r="M71" s="3" t="b">
        <v>0</v>
      </c>
      <c r="N71" s="3" t="b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</row>
    <row r="72" spans="5:37">
      <c r="E72" s="17" t="s">
        <v>38</v>
      </c>
      <c r="F72" s="17" t="s">
        <v>172</v>
      </c>
      <c r="H72" s="17" t="s">
        <v>310</v>
      </c>
      <c r="I72" s="17" t="s">
        <v>246</v>
      </c>
      <c r="J72" s="17" t="s">
        <v>359</v>
      </c>
      <c r="L72" s="3" t="s">
        <v>112</v>
      </c>
      <c r="M72" s="3" t="b">
        <v>0</v>
      </c>
      <c r="N72" s="3" t="s">
        <v>308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-0.58902918733509779</v>
      </c>
      <c r="AH72" s="19">
        <v>-0.74266090906527105</v>
      </c>
      <c r="AI72" s="19">
        <v>-0.93696328387397299</v>
      </c>
      <c r="AJ72" s="19">
        <v>-1.1859885851810217</v>
      </c>
      <c r="AK72" s="19">
        <v>-1.4939883441080022</v>
      </c>
    </row>
    <row r="73" spans="5:37">
      <c r="E73" s="17" t="s">
        <v>38</v>
      </c>
      <c r="F73" s="17" t="s">
        <v>172</v>
      </c>
      <c r="H73" s="17" t="s">
        <v>310</v>
      </c>
      <c r="I73" s="17" t="s">
        <v>246</v>
      </c>
      <c r="J73" s="17" t="s">
        <v>302</v>
      </c>
      <c r="L73" s="3" t="s">
        <v>112</v>
      </c>
      <c r="M73" s="3" t="b">
        <v>0</v>
      </c>
      <c r="N73" s="3" t="b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-0.27925743752131021</v>
      </c>
      <c r="Z73" s="19">
        <v>-0.19885396927256876</v>
      </c>
      <c r="AA73" s="19">
        <v>-0.20277930809857378</v>
      </c>
      <c r="AB73" s="19">
        <v>-0.20420174193937923</v>
      </c>
      <c r="AC73" s="19">
        <v>-0.18539308106290101</v>
      </c>
      <c r="AD73" s="19">
        <v>1.0944849999999999E-2</v>
      </c>
      <c r="AE73" s="19">
        <v>-0.47531762831145841</v>
      </c>
      <c r="AF73" s="19">
        <v>-0.58300259923628306</v>
      </c>
      <c r="AG73" s="19">
        <v>-1.3126863852650192</v>
      </c>
      <c r="AH73" s="19">
        <v>-1.4282681075321151</v>
      </c>
      <c r="AI73" s="19">
        <v>-1.5407176315920676</v>
      </c>
      <c r="AJ73" s="19">
        <v>-2.4000051917370526</v>
      </c>
      <c r="AK73" s="19">
        <v>-1.5306646336910317</v>
      </c>
    </row>
    <row r="74" spans="5:37">
      <c r="E74" s="17" t="s">
        <v>38</v>
      </c>
      <c r="F74" s="17" t="s">
        <v>172</v>
      </c>
      <c r="H74" s="17" t="s">
        <v>310</v>
      </c>
      <c r="I74" s="17" t="s">
        <v>246</v>
      </c>
      <c r="J74" s="17" t="s">
        <v>303</v>
      </c>
      <c r="L74" s="3" t="s">
        <v>112</v>
      </c>
      <c r="M74" s="3" t="b">
        <v>0</v>
      </c>
      <c r="N74" s="3" t="b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</row>
    <row r="75" spans="5:37">
      <c r="E75" s="17" t="s">
        <v>38</v>
      </c>
      <c r="F75" s="17" t="s">
        <v>172</v>
      </c>
      <c r="H75" s="17" t="s">
        <v>310</v>
      </c>
      <c r="I75" s="17" t="s">
        <v>246</v>
      </c>
      <c r="J75" s="17" t="s">
        <v>303</v>
      </c>
      <c r="L75" s="3" t="s">
        <v>112</v>
      </c>
      <c r="M75" s="3" t="b">
        <v>0</v>
      </c>
      <c r="N75" s="3" t="b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</row>
    <row r="76" spans="5:37">
      <c r="E76" s="17" t="s">
        <v>38</v>
      </c>
      <c r="F76" s="17" t="s">
        <v>172</v>
      </c>
      <c r="H76" s="17" t="s">
        <v>310</v>
      </c>
      <c r="I76" s="17" t="s">
        <v>246</v>
      </c>
      <c r="J76" s="17" t="s">
        <v>303</v>
      </c>
      <c r="L76" s="3" t="s">
        <v>112</v>
      </c>
      <c r="M76" s="3" t="b">
        <v>0</v>
      </c>
      <c r="N76" s="3" t="b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</row>
    <row r="77" spans="5:37">
      <c r="E77" s="17" t="s">
        <v>38</v>
      </c>
      <c r="F77" s="17" t="s">
        <v>172</v>
      </c>
      <c r="H77" s="17" t="s">
        <v>310</v>
      </c>
      <c r="I77" s="17" t="s">
        <v>246</v>
      </c>
      <c r="J77" s="17" t="s">
        <v>303</v>
      </c>
      <c r="L77" s="3" t="s">
        <v>112</v>
      </c>
      <c r="M77" s="3" t="b">
        <v>0</v>
      </c>
      <c r="N77" s="3" t="b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</row>
    <row r="78" spans="5:37">
      <c r="E78" s="17" t="s">
        <v>38</v>
      </c>
      <c r="F78" s="17" t="s">
        <v>172</v>
      </c>
      <c r="H78" s="17" t="s">
        <v>310</v>
      </c>
      <c r="I78" s="17" t="s">
        <v>246</v>
      </c>
      <c r="J78" s="17" t="s">
        <v>303</v>
      </c>
      <c r="L78" s="3" t="s">
        <v>112</v>
      </c>
      <c r="M78" s="3" t="b">
        <v>0</v>
      </c>
      <c r="N78" s="3" t="b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</row>
    <row r="79" spans="5:37">
      <c r="E79" s="17" t="s">
        <v>38</v>
      </c>
      <c r="F79" s="17" t="s">
        <v>172</v>
      </c>
      <c r="H79" s="17" t="s">
        <v>310</v>
      </c>
      <c r="I79" s="17" t="s">
        <v>205</v>
      </c>
      <c r="J79" s="17" t="s">
        <v>303</v>
      </c>
      <c r="L79" s="3" t="s">
        <v>112</v>
      </c>
      <c r="M79" s="3" t="b">
        <v>0</v>
      </c>
      <c r="N79" s="3" t="b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</row>
    <row r="80" spans="5:37">
      <c r="E80" s="17" t="s">
        <v>38</v>
      </c>
      <c r="F80" s="17" t="s">
        <v>172</v>
      </c>
      <c r="H80" s="17" t="s">
        <v>310</v>
      </c>
      <c r="I80" s="17" t="s">
        <v>205</v>
      </c>
      <c r="J80" s="17" t="s">
        <v>303</v>
      </c>
      <c r="L80" s="3" t="s">
        <v>112</v>
      </c>
      <c r="M80" s="3" t="b">
        <v>0</v>
      </c>
      <c r="N80" s="3" t="b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</row>
    <row r="81" spans="5:37">
      <c r="E81" s="17" t="s">
        <v>38</v>
      </c>
      <c r="F81" s="17" t="s">
        <v>172</v>
      </c>
      <c r="H81" s="17" t="s">
        <v>310</v>
      </c>
      <c r="I81" s="17" t="s">
        <v>205</v>
      </c>
      <c r="J81" s="17" t="s">
        <v>303</v>
      </c>
      <c r="L81" s="3" t="s">
        <v>112</v>
      </c>
      <c r="M81" s="3" t="b">
        <v>0</v>
      </c>
      <c r="N81" s="3" t="b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</row>
    <row r="82" spans="5:37">
      <c r="E82" s="17" t="s">
        <v>38</v>
      </c>
      <c r="F82" s="17" t="s">
        <v>172</v>
      </c>
      <c r="H82" s="17" t="s">
        <v>310</v>
      </c>
      <c r="I82" s="17" t="s">
        <v>205</v>
      </c>
      <c r="J82" s="17" t="s">
        <v>303</v>
      </c>
      <c r="L82" s="3" t="s">
        <v>112</v>
      </c>
      <c r="M82" s="3" t="b">
        <v>0</v>
      </c>
      <c r="N82" s="3" t="b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</row>
    <row r="83" spans="5:37">
      <c r="E83" s="17" t="s">
        <v>38</v>
      </c>
      <c r="F83" s="17" t="s">
        <v>172</v>
      </c>
      <c r="H83" s="17" t="s">
        <v>310</v>
      </c>
      <c r="I83" s="17" t="s">
        <v>205</v>
      </c>
      <c r="J83" s="17" t="s">
        <v>303</v>
      </c>
      <c r="L83" s="3" t="s">
        <v>112</v>
      </c>
      <c r="M83" s="3" t="b">
        <v>0</v>
      </c>
      <c r="N83" s="3" t="b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</row>
    <row r="84" spans="5:37">
      <c r="E84" s="17" t="s">
        <v>38</v>
      </c>
      <c r="F84" s="17" t="s">
        <v>172</v>
      </c>
      <c r="H84" s="17" t="s">
        <v>310</v>
      </c>
      <c r="I84" s="17" t="s">
        <v>205</v>
      </c>
      <c r="J84" s="17" t="s">
        <v>303</v>
      </c>
      <c r="L84" s="3" t="s">
        <v>112</v>
      </c>
      <c r="M84" s="3" t="b">
        <v>0</v>
      </c>
      <c r="N84" s="3" t="b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</row>
    <row r="85" spans="5:37">
      <c r="E85" s="17" t="s">
        <v>38</v>
      </c>
      <c r="F85" s="17" t="s">
        <v>172</v>
      </c>
      <c r="H85" s="17" t="s">
        <v>310</v>
      </c>
      <c r="I85" s="17" t="s">
        <v>205</v>
      </c>
      <c r="J85" s="17" t="s">
        <v>303</v>
      </c>
      <c r="L85" s="3" t="s">
        <v>112</v>
      </c>
      <c r="M85" s="3" t="b">
        <v>0</v>
      </c>
      <c r="N85" s="3" t="b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</row>
    <row r="86" spans="5:37">
      <c r="E86" s="17" t="s">
        <v>38</v>
      </c>
      <c r="F86" s="17" t="s">
        <v>172</v>
      </c>
      <c r="H86" s="17" t="s">
        <v>310</v>
      </c>
      <c r="I86" s="17" t="s">
        <v>205</v>
      </c>
      <c r="J86" s="17" t="s">
        <v>303</v>
      </c>
      <c r="L86" s="3" t="s">
        <v>112</v>
      </c>
      <c r="M86" s="3" t="b">
        <v>0</v>
      </c>
      <c r="N86" s="3" t="b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</row>
    <row r="87" spans="5:37">
      <c r="E87" s="17" t="s">
        <v>38</v>
      </c>
      <c r="F87" s="17" t="s">
        <v>172</v>
      </c>
      <c r="H87" s="17" t="s">
        <v>310</v>
      </c>
      <c r="I87" s="17" t="s">
        <v>205</v>
      </c>
      <c r="J87" s="17" t="s">
        <v>303</v>
      </c>
      <c r="L87" s="3" t="s">
        <v>112</v>
      </c>
      <c r="M87" s="3" t="b">
        <v>0</v>
      </c>
      <c r="N87" s="3" t="b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</row>
    <row r="88" spans="5:37">
      <c r="E88" s="17" t="s">
        <v>38</v>
      </c>
      <c r="F88" s="17" t="s">
        <v>172</v>
      </c>
      <c r="H88" s="17" t="s">
        <v>310</v>
      </c>
      <c r="I88" s="17" t="s">
        <v>205</v>
      </c>
      <c r="J88" s="17" t="s">
        <v>303</v>
      </c>
      <c r="L88" s="3" t="s">
        <v>112</v>
      </c>
      <c r="M88" s="3" t="b">
        <v>0</v>
      </c>
      <c r="N88" s="3" t="b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</row>
    <row r="89" spans="5:37">
      <c r="E89" s="17" t="s">
        <v>38</v>
      </c>
      <c r="F89" s="17" t="s">
        <v>172</v>
      </c>
      <c r="H89" s="17" t="s">
        <v>310</v>
      </c>
      <c r="I89" s="17" t="s">
        <v>311</v>
      </c>
      <c r="J89" s="17" t="s">
        <v>303</v>
      </c>
      <c r="L89" s="3" t="s">
        <v>112</v>
      </c>
      <c r="M89" s="3" t="b">
        <v>0</v>
      </c>
      <c r="N89" s="3" t="b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</row>
    <row r="90" spans="5:37">
      <c r="E90" s="17" t="s">
        <v>38</v>
      </c>
      <c r="F90" s="17" t="s">
        <v>172</v>
      </c>
      <c r="H90" s="17" t="s">
        <v>310</v>
      </c>
      <c r="I90" s="17" t="s">
        <v>311</v>
      </c>
      <c r="J90" s="17" t="s">
        <v>303</v>
      </c>
      <c r="L90" s="3" t="s">
        <v>112</v>
      </c>
      <c r="M90" s="3" t="b">
        <v>0</v>
      </c>
      <c r="N90" s="3" t="b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</row>
    <row r="91" spans="5:37">
      <c r="E91" s="17" t="s">
        <v>38</v>
      </c>
      <c r="F91" s="17" t="s">
        <v>172</v>
      </c>
      <c r="H91" s="17" t="s">
        <v>310</v>
      </c>
      <c r="I91" s="17" t="s">
        <v>311</v>
      </c>
      <c r="J91" s="17" t="s">
        <v>303</v>
      </c>
      <c r="L91" s="3" t="s">
        <v>112</v>
      </c>
      <c r="M91" s="3" t="b">
        <v>0</v>
      </c>
      <c r="N91" s="3" t="b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</row>
    <row r="92" spans="5:37">
      <c r="E92" s="17" t="s">
        <v>38</v>
      </c>
      <c r="F92" s="17" t="s">
        <v>172</v>
      </c>
      <c r="H92" s="17" t="s">
        <v>310</v>
      </c>
      <c r="I92" s="17" t="s">
        <v>311</v>
      </c>
      <c r="J92" s="17" t="s">
        <v>303</v>
      </c>
      <c r="L92" s="3" t="s">
        <v>112</v>
      </c>
      <c r="M92" s="3" t="b">
        <v>0</v>
      </c>
      <c r="N92" s="3" t="b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</row>
    <row r="93" spans="5:37">
      <c r="E93" s="17" t="s">
        <v>38</v>
      </c>
      <c r="F93" s="17" t="s">
        <v>172</v>
      </c>
      <c r="H93" s="17" t="s">
        <v>310</v>
      </c>
      <c r="I93" s="17" t="s">
        <v>311</v>
      </c>
      <c r="J93" s="17" t="s">
        <v>303</v>
      </c>
      <c r="L93" s="3" t="s">
        <v>112</v>
      </c>
      <c r="M93" s="3" t="b">
        <v>0</v>
      </c>
      <c r="N93" s="3" t="b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</row>
    <row r="94" spans="5:37">
      <c r="E94" s="17" t="s">
        <v>38</v>
      </c>
      <c r="F94" s="17" t="s">
        <v>172</v>
      </c>
      <c r="H94" s="17" t="s">
        <v>310</v>
      </c>
      <c r="I94" s="17" t="s">
        <v>311</v>
      </c>
      <c r="J94" s="17" t="s">
        <v>303</v>
      </c>
      <c r="L94" s="3" t="s">
        <v>112</v>
      </c>
      <c r="M94" s="3" t="b">
        <v>0</v>
      </c>
      <c r="N94" s="3" t="b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</row>
    <row r="95" spans="5:37">
      <c r="E95" s="17" t="s">
        <v>38</v>
      </c>
      <c r="F95" s="17" t="s">
        <v>172</v>
      </c>
      <c r="H95" s="17" t="s">
        <v>310</v>
      </c>
      <c r="I95" s="17" t="s">
        <v>311</v>
      </c>
      <c r="J95" s="17" t="s">
        <v>303</v>
      </c>
      <c r="L95" s="3" t="s">
        <v>112</v>
      </c>
      <c r="M95" s="3" t="b">
        <v>0</v>
      </c>
      <c r="N95" s="3" t="b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</row>
    <row r="96" spans="5:37">
      <c r="E96" s="17" t="s">
        <v>38</v>
      </c>
      <c r="F96" s="17" t="s">
        <v>172</v>
      </c>
      <c r="H96" s="17" t="s">
        <v>310</v>
      </c>
      <c r="I96" s="17" t="s">
        <v>311</v>
      </c>
      <c r="J96" s="17" t="s">
        <v>303</v>
      </c>
      <c r="L96" s="3" t="s">
        <v>112</v>
      </c>
      <c r="M96" s="3" t="b">
        <v>0</v>
      </c>
      <c r="N96" s="3" t="b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</row>
    <row r="97" spans="5:37">
      <c r="E97" s="17" t="s">
        <v>38</v>
      </c>
      <c r="F97" s="17" t="s">
        <v>172</v>
      </c>
      <c r="H97" s="17" t="s">
        <v>310</v>
      </c>
      <c r="I97" s="17" t="s">
        <v>311</v>
      </c>
      <c r="J97" s="17" t="s">
        <v>303</v>
      </c>
      <c r="L97" s="3" t="s">
        <v>112</v>
      </c>
      <c r="M97" s="3" t="b">
        <v>0</v>
      </c>
      <c r="N97" s="3" t="b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</row>
    <row r="98" spans="5:37">
      <c r="E98" s="17" t="s">
        <v>38</v>
      </c>
      <c r="F98" s="17" t="s">
        <v>172</v>
      </c>
      <c r="H98" s="17" t="s">
        <v>310</v>
      </c>
      <c r="I98" s="17" t="s">
        <v>311</v>
      </c>
      <c r="J98" s="17" t="s">
        <v>303</v>
      </c>
      <c r="L98" s="3" t="s">
        <v>112</v>
      </c>
      <c r="M98" s="3" t="b">
        <v>0</v>
      </c>
      <c r="N98" s="3" t="b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</row>
    <row r="99" spans="5:37">
      <c r="E99" s="17" t="s">
        <v>38</v>
      </c>
      <c r="F99" s="17" t="s">
        <v>172</v>
      </c>
      <c r="H99" s="17" t="s">
        <v>310</v>
      </c>
      <c r="I99" s="17" t="s">
        <v>208</v>
      </c>
      <c r="J99" s="17" t="s">
        <v>303</v>
      </c>
      <c r="L99" s="3" t="s">
        <v>112</v>
      </c>
      <c r="M99" s="3" t="b">
        <v>0</v>
      </c>
      <c r="N99" s="3" t="b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</row>
    <row r="100" spans="5:37">
      <c r="E100" s="17" t="s">
        <v>38</v>
      </c>
      <c r="F100" s="17" t="s">
        <v>172</v>
      </c>
      <c r="H100" s="17" t="s">
        <v>310</v>
      </c>
      <c r="I100" s="17" t="s">
        <v>208</v>
      </c>
      <c r="J100" s="17" t="s">
        <v>303</v>
      </c>
      <c r="L100" s="3" t="s">
        <v>112</v>
      </c>
      <c r="M100" s="3" t="b">
        <v>0</v>
      </c>
      <c r="N100" s="3" t="b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</row>
    <row r="101" spans="5:37">
      <c r="E101" s="17" t="s">
        <v>38</v>
      </c>
      <c r="F101" s="17" t="s">
        <v>172</v>
      </c>
      <c r="H101" s="17" t="s">
        <v>310</v>
      </c>
      <c r="I101" s="17" t="s">
        <v>208</v>
      </c>
      <c r="J101" s="17" t="s">
        <v>303</v>
      </c>
      <c r="L101" s="3" t="s">
        <v>112</v>
      </c>
      <c r="M101" s="3" t="b">
        <v>0</v>
      </c>
      <c r="N101" s="3" t="b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</row>
    <row r="102" spans="5:37">
      <c r="E102" s="17" t="s">
        <v>38</v>
      </c>
      <c r="F102" s="17" t="s">
        <v>172</v>
      </c>
      <c r="H102" s="17" t="s">
        <v>310</v>
      </c>
      <c r="I102" s="17" t="s">
        <v>208</v>
      </c>
      <c r="J102" s="17" t="s">
        <v>303</v>
      </c>
      <c r="L102" s="3" t="s">
        <v>112</v>
      </c>
      <c r="M102" s="3" t="b">
        <v>0</v>
      </c>
      <c r="N102" s="3" t="b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</row>
    <row r="103" spans="5:37">
      <c r="E103" s="17" t="s">
        <v>38</v>
      </c>
      <c r="F103" s="17" t="s">
        <v>172</v>
      </c>
      <c r="H103" s="17" t="s">
        <v>310</v>
      </c>
      <c r="I103" s="17" t="s">
        <v>208</v>
      </c>
      <c r="J103" s="17" t="s">
        <v>303</v>
      </c>
      <c r="L103" s="3" t="s">
        <v>112</v>
      </c>
      <c r="M103" s="3" t="b">
        <v>0</v>
      </c>
      <c r="N103" s="3" t="b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</row>
    <row r="104" spans="5:37">
      <c r="E104" s="17" t="s">
        <v>38</v>
      </c>
      <c r="F104" s="17" t="s">
        <v>172</v>
      </c>
      <c r="H104" s="17" t="s">
        <v>310</v>
      </c>
      <c r="I104" s="17" t="s">
        <v>208</v>
      </c>
      <c r="J104" s="17" t="s">
        <v>303</v>
      </c>
      <c r="L104" s="3" t="s">
        <v>112</v>
      </c>
      <c r="M104" s="3" t="b">
        <v>0</v>
      </c>
      <c r="N104" s="3" t="b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</row>
    <row r="105" spans="5:37">
      <c r="E105" s="17" t="s">
        <v>38</v>
      </c>
      <c r="F105" s="17" t="s">
        <v>172</v>
      </c>
      <c r="H105" s="17" t="s">
        <v>310</v>
      </c>
      <c r="I105" s="17" t="s">
        <v>208</v>
      </c>
      <c r="J105" s="17" t="s">
        <v>303</v>
      </c>
      <c r="L105" s="3" t="s">
        <v>112</v>
      </c>
      <c r="M105" s="3" t="b">
        <v>0</v>
      </c>
      <c r="N105" s="3" t="b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</row>
    <row r="106" spans="5:37">
      <c r="E106" s="17" t="s">
        <v>38</v>
      </c>
      <c r="F106" s="17" t="s">
        <v>172</v>
      </c>
      <c r="H106" s="17" t="s">
        <v>310</v>
      </c>
      <c r="I106" s="17" t="s">
        <v>208</v>
      </c>
      <c r="J106" s="17" t="s">
        <v>303</v>
      </c>
      <c r="L106" s="3" t="s">
        <v>112</v>
      </c>
      <c r="M106" s="3" t="b">
        <v>0</v>
      </c>
      <c r="N106" s="3" t="b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</row>
    <row r="107" spans="5:37">
      <c r="E107" s="17" t="s">
        <v>38</v>
      </c>
      <c r="F107" s="17" t="s">
        <v>172</v>
      </c>
      <c r="H107" s="17" t="s">
        <v>310</v>
      </c>
      <c r="I107" s="17" t="s">
        <v>208</v>
      </c>
      <c r="J107" s="17" t="s">
        <v>303</v>
      </c>
      <c r="L107" s="3" t="s">
        <v>112</v>
      </c>
      <c r="M107" s="3" t="b">
        <v>0</v>
      </c>
      <c r="N107" s="3" t="b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</row>
    <row r="108" spans="5:37">
      <c r="E108" s="17" t="s">
        <v>38</v>
      </c>
      <c r="F108" s="17" t="s">
        <v>172</v>
      </c>
      <c r="H108" s="17" t="s">
        <v>310</v>
      </c>
      <c r="I108" s="17" t="s">
        <v>208</v>
      </c>
      <c r="J108" s="17" t="s">
        <v>303</v>
      </c>
      <c r="L108" s="3" t="s">
        <v>112</v>
      </c>
      <c r="M108" s="3" t="b">
        <v>0</v>
      </c>
      <c r="N108" s="3" t="b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</row>
    <row r="109" spans="5:37">
      <c r="E109" s="17" t="s">
        <v>38</v>
      </c>
      <c r="F109" s="17" t="s">
        <v>172</v>
      </c>
      <c r="H109" s="17" t="s">
        <v>310</v>
      </c>
      <c r="I109" s="17" t="s">
        <v>174</v>
      </c>
      <c r="J109" s="17" t="s">
        <v>303</v>
      </c>
      <c r="L109" s="3" t="s">
        <v>112</v>
      </c>
      <c r="M109" s="3" t="b">
        <v>0</v>
      </c>
      <c r="N109" s="3" t="b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</row>
    <row r="110" spans="5:37">
      <c r="E110" s="17" t="s">
        <v>38</v>
      </c>
      <c r="F110" s="17" t="s">
        <v>172</v>
      </c>
      <c r="H110" s="17" t="s">
        <v>310</v>
      </c>
      <c r="I110" s="17" t="s">
        <v>174</v>
      </c>
      <c r="J110" s="17" t="s">
        <v>303</v>
      </c>
      <c r="L110" s="3" t="s">
        <v>112</v>
      </c>
      <c r="M110" s="3" t="b">
        <v>0</v>
      </c>
      <c r="N110" s="3" t="b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</row>
    <row r="111" spans="5:37">
      <c r="E111" s="17" t="s">
        <v>38</v>
      </c>
      <c r="F111" s="17" t="s">
        <v>172</v>
      </c>
      <c r="H111" s="17" t="s">
        <v>310</v>
      </c>
      <c r="I111" s="17" t="s">
        <v>174</v>
      </c>
      <c r="J111" s="17" t="s">
        <v>303</v>
      </c>
      <c r="L111" s="3" t="s">
        <v>112</v>
      </c>
      <c r="M111" s="3" t="b">
        <v>0</v>
      </c>
      <c r="N111" s="3" t="b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</row>
    <row r="112" spans="5:37">
      <c r="E112" s="17" t="s">
        <v>38</v>
      </c>
      <c r="F112" s="17" t="s">
        <v>172</v>
      </c>
      <c r="H112" s="17" t="s">
        <v>310</v>
      </c>
      <c r="I112" s="17" t="s">
        <v>174</v>
      </c>
      <c r="J112" s="17" t="s">
        <v>303</v>
      </c>
      <c r="L112" s="3" t="s">
        <v>112</v>
      </c>
      <c r="M112" s="3" t="b">
        <v>0</v>
      </c>
      <c r="N112" s="3" t="b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</row>
    <row r="113" spans="5:37">
      <c r="E113" s="17" t="s">
        <v>38</v>
      </c>
      <c r="F113" s="17" t="s">
        <v>172</v>
      </c>
      <c r="H113" s="17" t="s">
        <v>310</v>
      </c>
      <c r="I113" s="17" t="s">
        <v>174</v>
      </c>
      <c r="J113" s="17" t="s">
        <v>303</v>
      </c>
      <c r="L113" s="3" t="s">
        <v>112</v>
      </c>
      <c r="M113" s="3" t="b">
        <v>0</v>
      </c>
      <c r="N113" s="3" t="b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</row>
    <row r="114" spans="5:37">
      <c r="E114" s="17" t="s">
        <v>38</v>
      </c>
      <c r="F114" s="17" t="s">
        <v>172</v>
      </c>
      <c r="H114" s="17" t="s">
        <v>310</v>
      </c>
      <c r="I114" s="17" t="s">
        <v>174</v>
      </c>
      <c r="J114" s="17" t="s">
        <v>303</v>
      </c>
      <c r="L114" s="3" t="s">
        <v>112</v>
      </c>
      <c r="M114" s="3" t="b">
        <v>0</v>
      </c>
      <c r="N114" s="3" t="b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</row>
    <row r="115" spans="5:37">
      <c r="E115" s="17" t="s">
        <v>38</v>
      </c>
      <c r="F115" s="17" t="s">
        <v>172</v>
      </c>
      <c r="H115" s="17" t="s">
        <v>310</v>
      </c>
      <c r="I115" s="17" t="s">
        <v>174</v>
      </c>
      <c r="J115" s="17" t="s">
        <v>303</v>
      </c>
      <c r="L115" s="3" t="s">
        <v>112</v>
      </c>
      <c r="M115" s="3" t="b">
        <v>0</v>
      </c>
      <c r="N115" s="3" t="b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</row>
    <row r="116" spans="5:37">
      <c r="E116" s="17" t="s">
        <v>38</v>
      </c>
      <c r="F116" s="17" t="s">
        <v>172</v>
      </c>
      <c r="H116" s="17" t="s">
        <v>310</v>
      </c>
      <c r="I116" s="17" t="s">
        <v>174</v>
      </c>
      <c r="J116" s="17" t="s">
        <v>303</v>
      </c>
      <c r="L116" s="3" t="s">
        <v>112</v>
      </c>
      <c r="M116" s="3" t="b">
        <v>0</v>
      </c>
      <c r="N116" s="3" t="b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</row>
    <row r="117" spans="5:37">
      <c r="E117" s="17" t="s">
        <v>38</v>
      </c>
      <c r="F117" s="17" t="s">
        <v>172</v>
      </c>
      <c r="H117" s="17" t="s">
        <v>310</v>
      </c>
      <c r="I117" s="17" t="s">
        <v>174</v>
      </c>
      <c r="J117" s="17" t="s">
        <v>303</v>
      </c>
      <c r="L117" s="3" t="s">
        <v>112</v>
      </c>
      <c r="M117" s="3" t="b">
        <v>0</v>
      </c>
      <c r="N117" s="3" t="b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</row>
    <row r="118" spans="5:37">
      <c r="E118" s="17" t="s">
        <v>38</v>
      </c>
      <c r="F118" s="17" t="s">
        <v>172</v>
      </c>
      <c r="H118" s="17" t="s">
        <v>310</v>
      </c>
      <c r="I118" s="17" t="s">
        <v>174</v>
      </c>
      <c r="J118" s="17" t="s">
        <v>303</v>
      </c>
      <c r="L118" s="3" t="s">
        <v>112</v>
      </c>
      <c r="M118" s="3" t="b">
        <v>0</v>
      </c>
      <c r="N118" s="3" t="b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</row>
    <row r="119" spans="5:37">
      <c r="E119" s="17" t="s">
        <v>38</v>
      </c>
      <c r="F119" s="17" t="s">
        <v>172</v>
      </c>
      <c r="H119" s="17" t="s">
        <v>310</v>
      </c>
      <c r="I119" s="17" t="s">
        <v>210</v>
      </c>
      <c r="J119" s="17" t="s">
        <v>303</v>
      </c>
      <c r="L119" s="3" t="s">
        <v>112</v>
      </c>
      <c r="M119" s="3" t="b">
        <v>0</v>
      </c>
      <c r="N119" s="3" t="b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</row>
    <row r="120" spans="5:37">
      <c r="E120" s="17" t="s">
        <v>38</v>
      </c>
      <c r="F120" s="17" t="s">
        <v>172</v>
      </c>
      <c r="H120" s="17" t="s">
        <v>310</v>
      </c>
      <c r="I120" s="17" t="s">
        <v>210</v>
      </c>
      <c r="J120" s="17" t="s">
        <v>303</v>
      </c>
      <c r="L120" s="3" t="s">
        <v>112</v>
      </c>
      <c r="M120" s="3" t="b">
        <v>0</v>
      </c>
      <c r="N120" s="3" t="b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</row>
    <row r="121" spans="5:37">
      <c r="E121" s="17" t="s">
        <v>38</v>
      </c>
      <c r="F121" s="17" t="s">
        <v>172</v>
      </c>
      <c r="H121" s="17" t="s">
        <v>310</v>
      </c>
      <c r="I121" s="17" t="s">
        <v>210</v>
      </c>
      <c r="J121" s="17" t="s">
        <v>303</v>
      </c>
      <c r="L121" s="3" t="s">
        <v>112</v>
      </c>
      <c r="M121" s="3" t="b">
        <v>0</v>
      </c>
      <c r="N121" s="3" t="b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</row>
    <row r="122" spans="5:37">
      <c r="E122" s="17" t="s">
        <v>38</v>
      </c>
      <c r="F122" s="17" t="s">
        <v>172</v>
      </c>
      <c r="H122" s="17" t="s">
        <v>310</v>
      </c>
      <c r="I122" s="17" t="s">
        <v>210</v>
      </c>
      <c r="J122" s="17" t="s">
        <v>303</v>
      </c>
      <c r="L122" s="3" t="s">
        <v>112</v>
      </c>
      <c r="M122" s="3" t="b">
        <v>0</v>
      </c>
      <c r="N122" s="3" t="b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</row>
    <row r="123" spans="5:37">
      <c r="E123" s="17" t="s">
        <v>38</v>
      </c>
      <c r="F123" s="17" t="s">
        <v>172</v>
      </c>
      <c r="H123" s="17" t="s">
        <v>310</v>
      </c>
      <c r="I123" s="17" t="s">
        <v>210</v>
      </c>
      <c r="J123" s="17" t="s">
        <v>303</v>
      </c>
      <c r="L123" s="3" t="s">
        <v>112</v>
      </c>
      <c r="M123" s="3" t="b">
        <v>0</v>
      </c>
      <c r="N123" s="3" t="b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</row>
    <row r="124" spans="5:37">
      <c r="E124" s="17" t="s">
        <v>38</v>
      </c>
      <c r="F124" s="17" t="s">
        <v>172</v>
      </c>
      <c r="H124" s="17" t="s">
        <v>310</v>
      </c>
      <c r="I124" s="17" t="s">
        <v>210</v>
      </c>
      <c r="J124" s="17" t="s">
        <v>303</v>
      </c>
      <c r="L124" s="3" t="s">
        <v>112</v>
      </c>
      <c r="M124" s="3" t="b">
        <v>0</v>
      </c>
      <c r="N124" s="3" t="b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</row>
    <row r="125" spans="5:37">
      <c r="E125" s="17" t="s">
        <v>38</v>
      </c>
      <c r="F125" s="17" t="s">
        <v>172</v>
      </c>
      <c r="H125" s="17" t="s">
        <v>310</v>
      </c>
      <c r="I125" s="17" t="s">
        <v>210</v>
      </c>
      <c r="J125" s="17" t="s">
        <v>303</v>
      </c>
      <c r="L125" s="3" t="s">
        <v>112</v>
      </c>
      <c r="M125" s="3" t="b">
        <v>0</v>
      </c>
      <c r="N125" s="3" t="b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</row>
    <row r="126" spans="5:37">
      <c r="E126" s="17" t="s">
        <v>38</v>
      </c>
      <c r="F126" s="17" t="s">
        <v>172</v>
      </c>
      <c r="H126" s="17" t="s">
        <v>310</v>
      </c>
      <c r="I126" s="17" t="s">
        <v>210</v>
      </c>
      <c r="J126" s="17" t="s">
        <v>303</v>
      </c>
      <c r="L126" s="3" t="s">
        <v>112</v>
      </c>
      <c r="M126" s="3" t="b">
        <v>0</v>
      </c>
      <c r="N126" s="3" t="b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</row>
    <row r="127" spans="5:37">
      <c r="E127" s="17" t="s">
        <v>38</v>
      </c>
      <c r="F127" s="17" t="s">
        <v>172</v>
      </c>
      <c r="H127" s="17" t="s">
        <v>310</v>
      </c>
      <c r="I127" s="17" t="s">
        <v>210</v>
      </c>
      <c r="J127" s="17" t="s">
        <v>303</v>
      </c>
      <c r="L127" s="3" t="s">
        <v>112</v>
      </c>
      <c r="M127" s="3" t="b">
        <v>0</v>
      </c>
      <c r="N127" s="3" t="b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</row>
    <row r="128" spans="5:37">
      <c r="E128" s="17" t="s">
        <v>38</v>
      </c>
      <c r="F128" s="17" t="s">
        <v>172</v>
      </c>
      <c r="H128" s="17" t="s">
        <v>310</v>
      </c>
      <c r="I128" s="17" t="s">
        <v>210</v>
      </c>
      <c r="J128" s="17" t="s">
        <v>303</v>
      </c>
      <c r="L128" s="3" t="s">
        <v>112</v>
      </c>
      <c r="M128" s="3" t="b">
        <v>0</v>
      </c>
      <c r="N128" s="3" t="b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</row>
    <row r="129" spans="5:37">
      <c r="E129" s="17" t="s">
        <v>38</v>
      </c>
      <c r="F129" s="17" t="s">
        <v>172</v>
      </c>
      <c r="H129" s="17" t="s">
        <v>310</v>
      </c>
      <c r="I129" s="17" t="s">
        <v>211</v>
      </c>
      <c r="J129" s="17" t="s">
        <v>303</v>
      </c>
      <c r="L129" s="3" t="s">
        <v>112</v>
      </c>
      <c r="M129" s="3" t="b">
        <v>0</v>
      </c>
      <c r="N129" s="3" t="b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</row>
    <row r="130" spans="5:37">
      <c r="E130" s="17" t="s">
        <v>38</v>
      </c>
      <c r="F130" s="17" t="s">
        <v>172</v>
      </c>
      <c r="H130" s="17" t="s">
        <v>310</v>
      </c>
      <c r="I130" s="17" t="s">
        <v>211</v>
      </c>
      <c r="J130" s="17" t="s">
        <v>303</v>
      </c>
      <c r="L130" s="3" t="s">
        <v>112</v>
      </c>
      <c r="M130" s="3" t="b">
        <v>0</v>
      </c>
      <c r="N130" s="3" t="b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</row>
    <row r="131" spans="5:37">
      <c r="E131" s="17" t="s">
        <v>38</v>
      </c>
      <c r="F131" s="17" t="s">
        <v>172</v>
      </c>
      <c r="H131" s="17" t="s">
        <v>310</v>
      </c>
      <c r="I131" s="17" t="s">
        <v>211</v>
      </c>
      <c r="J131" s="17" t="s">
        <v>303</v>
      </c>
      <c r="L131" s="3" t="s">
        <v>112</v>
      </c>
      <c r="M131" s="3" t="b">
        <v>0</v>
      </c>
      <c r="N131" s="3" t="b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</row>
    <row r="132" spans="5:37">
      <c r="E132" s="17" t="s">
        <v>38</v>
      </c>
      <c r="F132" s="17" t="s">
        <v>172</v>
      </c>
      <c r="H132" s="17" t="s">
        <v>310</v>
      </c>
      <c r="I132" s="17" t="s">
        <v>211</v>
      </c>
      <c r="J132" s="17" t="s">
        <v>303</v>
      </c>
      <c r="L132" s="3" t="s">
        <v>112</v>
      </c>
      <c r="M132" s="3" t="b">
        <v>0</v>
      </c>
      <c r="N132" s="3" t="b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</row>
    <row r="133" spans="5:37">
      <c r="E133" s="17" t="s">
        <v>38</v>
      </c>
      <c r="F133" s="17" t="s">
        <v>172</v>
      </c>
      <c r="H133" s="17" t="s">
        <v>310</v>
      </c>
      <c r="I133" s="17" t="s">
        <v>211</v>
      </c>
      <c r="J133" s="17" t="s">
        <v>303</v>
      </c>
      <c r="L133" s="3" t="s">
        <v>112</v>
      </c>
      <c r="M133" s="3" t="b">
        <v>0</v>
      </c>
      <c r="N133" s="3" t="b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</row>
    <row r="134" spans="5:37">
      <c r="E134" s="17" t="s">
        <v>38</v>
      </c>
      <c r="F134" s="17" t="s">
        <v>172</v>
      </c>
      <c r="H134" s="17" t="s">
        <v>310</v>
      </c>
      <c r="I134" s="17" t="s">
        <v>211</v>
      </c>
      <c r="J134" s="17" t="s">
        <v>303</v>
      </c>
      <c r="L134" s="3" t="s">
        <v>112</v>
      </c>
      <c r="M134" s="3" t="b">
        <v>0</v>
      </c>
      <c r="N134" s="3" t="b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</row>
    <row r="135" spans="5:37">
      <c r="E135" s="17" t="s">
        <v>38</v>
      </c>
      <c r="F135" s="17" t="s">
        <v>172</v>
      </c>
      <c r="H135" s="17" t="s">
        <v>310</v>
      </c>
      <c r="I135" s="17" t="s">
        <v>211</v>
      </c>
      <c r="J135" s="17" t="s">
        <v>303</v>
      </c>
      <c r="L135" s="3" t="s">
        <v>112</v>
      </c>
      <c r="M135" s="3" t="b">
        <v>0</v>
      </c>
      <c r="N135" s="3" t="b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</row>
    <row r="136" spans="5:37">
      <c r="E136" s="17" t="s">
        <v>38</v>
      </c>
      <c r="F136" s="17" t="s">
        <v>172</v>
      </c>
      <c r="H136" s="17" t="s">
        <v>310</v>
      </c>
      <c r="I136" s="17" t="s">
        <v>211</v>
      </c>
      <c r="J136" s="17" t="s">
        <v>303</v>
      </c>
      <c r="L136" s="3" t="s">
        <v>112</v>
      </c>
      <c r="M136" s="3" t="b">
        <v>0</v>
      </c>
      <c r="N136" s="3" t="b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</row>
    <row r="137" spans="5:37">
      <c r="E137" s="17" t="s">
        <v>38</v>
      </c>
      <c r="F137" s="17" t="s">
        <v>172</v>
      </c>
      <c r="H137" s="17" t="s">
        <v>310</v>
      </c>
      <c r="I137" s="17" t="s">
        <v>211</v>
      </c>
      <c r="J137" s="17" t="s">
        <v>303</v>
      </c>
      <c r="L137" s="3" t="s">
        <v>112</v>
      </c>
      <c r="M137" s="3" t="b">
        <v>0</v>
      </c>
      <c r="N137" s="3" t="b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</row>
    <row r="138" spans="5:37">
      <c r="E138" s="17" t="s">
        <v>38</v>
      </c>
      <c r="F138" s="17" t="s">
        <v>172</v>
      </c>
      <c r="H138" s="17" t="s">
        <v>310</v>
      </c>
      <c r="I138" s="17" t="s">
        <v>211</v>
      </c>
      <c r="J138" s="17" t="s">
        <v>303</v>
      </c>
      <c r="L138" s="3" t="s">
        <v>112</v>
      </c>
      <c r="M138" s="3" t="b">
        <v>0</v>
      </c>
      <c r="N138" s="3" t="b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</row>
    <row r="139" spans="5:37">
      <c r="E139" s="17" t="s">
        <v>38</v>
      </c>
      <c r="F139" s="17" t="s">
        <v>172</v>
      </c>
      <c r="H139" s="17" t="s">
        <v>310</v>
      </c>
      <c r="I139" s="17" t="s">
        <v>212</v>
      </c>
      <c r="J139" s="17" t="s">
        <v>303</v>
      </c>
      <c r="L139" s="3" t="s">
        <v>112</v>
      </c>
      <c r="M139" s="3" t="b">
        <v>0</v>
      </c>
      <c r="N139" s="3" t="b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</row>
    <row r="140" spans="5:37">
      <c r="E140" s="17" t="s">
        <v>38</v>
      </c>
      <c r="F140" s="17" t="s">
        <v>172</v>
      </c>
      <c r="H140" s="17" t="s">
        <v>310</v>
      </c>
      <c r="I140" s="17" t="s">
        <v>212</v>
      </c>
      <c r="J140" s="17" t="s">
        <v>303</v>
      </c>
      <c r="L140" s="3" t="s">
        <v>112</v>
      </c>
      <c r="M140" s="3" t="b">
        <v>0</v>
      </c>
      <c r="N140" s="3" t="b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</row>
    <row r="141" spans="5:37">
      <c r="E141" s="17" t="s">
        <v>38</v>
      </c>
      <c r="F141" s="17" t="s">
        <v>172</v>
      </c>
      <c r="H141" s="17" t="s">
        <v>310</v>
      </c>
      <c r="I141" s="17" t="s">
        <v>212</v>
      </c>
      <c r="J141" s="17" t="s">
        <v>303</v>
      </c>
      <c r="L141" s="3" t="s">
        <v>112</v>
      </c>
      <c r="M141" s="3" t="b">
        <v>0</v>
      </c>
      <c r="N141" s="3" t="b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</row>
    <row r="142" spans="5:37">
      <c r="E142" s="17" t="s">
        <v>38</v>
      </c>
      <c r="F142" s="17" t="s">
        <v>172</v>
      </c>
      <c r="H142" s="17" t="s">
        <v>310</v>
      </c>
      <c r="I142" s="17" t="s">
        <v>212</v>
      </c>
      <c r="J142" s="17" t="s">
        <v>303</v>
      </c>
      <c r="L142" s="3" t="s">
        <v>112</v>
      </c>
      <c r="M142" s="3" t="b">
        <v>0</v>
      </c>
      <c r="N142" s="3" t="b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</row>
    <row r="143" spans="5:37">
      <c r="E143" s="17" t="s">
        <v>38</v>
      </c>
      <c r="F143" s="17" t="s">
        <v>172</v>
      </c>
      <c r="H143" s="17" t="s">
        <v>310</v>
      </c>
      <c r="I143" s="17" t="s">
        <v>212</v>
      </c>
      <c r="J143" s="17" t="s">
        <v>303</v>
      </c>
      <c r="L143" s="3" t="s">
        <v>112</v>
      </c>
      <c r="M143" s="3" t="b">
        <v>0</v>
      </c>
      <c r="N143" s="3" t="b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</row>
    <row r="144" spans="5:37">
      <c r="E144" s="17" t="s">
        <v>38</v>
      </c>
      <c r="F144" s="17" t="s">
        <v>172</v>
      </c>
      <c r="H144" s="17" t="s">
        <v>310</v>
      </c>
      <c r="I144" s="17" t="s">
        <v>212</v>
      </c>
      <c r="J144" s="17" t="s">
        <v>303</v>
      </c>
      <c r="L144" s="3" t="s">
        <v>112</v>
      </c>
      <c r="M144" s="3" t="b">
        <v>0</v>
      </c>
      <c r="N144" s="3" t="b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</row>
    <row r="145" spans="5:37">
      <c r="E145" s="17" t="s">
        <v>38</v>
      </c>
      <c r="F145" s="17" t="s">
        <v>172</v>
      </c>
      <c r="H145" s="17" t="s">
        <v>310</v>
      </c>
      <c r="I145" s="17" t="s">
        <v>212</v>
      </c>
      <c r="J145" s="17" t="s">
        <v>303</v>
      </c>
      <c r="L145" s="3" t="s">
        <v>112</v>
      </c>
      <c r="M145" s="3" t="b">
        <v>0</v>
      </c>
      <c r="N145" s="3" t="b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</row>
    <row r="146" spans="5:37">
      <c r="E146" s="17" t="s">
        <v>38</v>
      </c>
      <c r="F146" s="17" t="s">
        <v>172</v>
      </c>
      <c r="H146" s="17" t="s">
        <v>310</v>
      </c>
      <c r="I146" s="17" t="s">
        <v>212</v>
      </c>
      <c r="J146" s="17" t="s">
        <v>303</v>
      </c>
      <c r="L146" s="3" t="s">
        <v>112</v>
      </c>
      <c r="M146" s="3" t="b">
        <v>0</v>
      </c>
      <c r="N146" s="3" t="b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</row>
    <row r="147" spans="5:37">
      <c r="E147" s="17" t="s">
        <v>38</v>
      </c>
      <c r="F147" s="17" t="s">
        <v>172</v>
      </c>
      <c r="H147" s="17" t="s">
        <v>310</v>
      </c>
      <c r="I147" s="17" t="s">
        <v>212</v>
      </c>
      <c r="J147" s="17" t="s">
        <v>303</v>
      </c>
      <c r="L147" s="3" t="s">
        <v>112</v>
      </c>
      <c r="M147" s="3" t="b">
        <v>0</v>
      </c>
      <c r="N147" s="3" t="b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</row>
    <row r="148" spans="5:37">
      <c r="E148" s="17" t="s">
        <v>38</v>
      </c>
      <c r="F148" s="17" t="s">
        <v>172</v>
      </c>
      <c r="H148" s="17" t="s">
        <v>310</v>
      </c>
      <c r="I148" s="17" t="s">
        <v>212</v>
      </c>
      <c r="J148" s="17" t="s">
        <v>303</v>
      </c>
      <c r="L148" s="3" t="s">
        <v>112</v>
      </c>
      <c r="M148" s="3" t="b">
        <v>0</v>
      </c>
      <c r="N148" s="3" t="b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</row>
    <row r="149" spans="5:37">
      <c r="E149" s="17" t="s">
        <v>38</v>
      </c>
      <c r="F149" s="17" t="s">
        <v>172</v>
      </c>
      <c r="H149" s="17" t="s">
        <v>213</v>
      </c>
      <c r="I149" s="17" t="s">
        <v>213</v>
      </c>
      <c r="J149" s="17" t="s">
        <v>303</v>
      </c>
      <c r="L149" s="3" t="s">
        <v>112</v>
      </c>
      <c r="M149" s="3" t="b">
        <v>0</v>
      </c>
      <c r="N149" s="3" t="b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</row>
    <row r="150" spans="5:37">
      <c r="E150" s="17" t="s">
        <v>38</v>
      </c>
      <c r="F150" s="17" t="s">
        <v>172</v>
      </c>
      <c r="H150" s="17" t="s">
        <v>213</v>
      </c>
      <c r="I150" s="17" t="s">
        <v>213</v>
      </c>
      <c r="J150" s="17" t="s">
        <v>303</v>
      </c>
      <c r="L150" s="3" t="s">
        <v>112</v>
      </c>
      <c r="M150" s="3" t="b">
        <v>0</v>
      </c>
      <c r="N150" s="3" t="b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</row>
    <row r="151" spans="5:37">
      <c r="E151" s="17" t="s">
        <v>38</v>
      </c>
      <c r="F151" s="17" t="s">
        <v>172</v>
      </c>
      <c r="H151" s="17" t="s">
        <v>213</v>
      </c>
      <c r="I151" s="17" t="s">
        <v>213</v>
      </c>
      <c r="J151" s="17" t="s">
        <v>303</v>
      </c>
      <c r="L151" s="3" t="s">
        <v>112</v>
      </c>
      <c r="M151" s="3" t="b">
        <v>0</v>
      </c>
      <c r="N151" s="3" t="b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</row>
    <row r="152" spans="5:37">
      <c r="E152" s="17" t="s">
        <v>38</v>
      </c>
      <c r="F152" s="17" t="s">
        <v>172</v>
      </c>
      <c r="H152" s="17" t="s">
        <v>213</v>
      </c>
      <c r="I152" s="17" t="s">
        <v>213</v>
      </c>
      <c r="J152" s="17" t="s">
        <v>303</v>
      </c>
      <c r="L152" s="3" t="s">
        <v>112</v>
      </c>
      <c r="M152" s="3" t="b">
        <v>0</v>
      </c>
      <c r="N152" s="3" t="b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</row>
    <row r="153" spans="5:37">
      <c r="E153" s="17" t="s">
        <v>38</v>
      </c>
      <c r="F153" s="17" t="s">
        <v>172</v>
      </c>
      <c r="H153" s="17" t="s">
        <v>213</v>
      </c>
      <c r="I153" s="17" t="s">
        <v>213</v>
      </c>
      <c r="J153" s="17" t="s">
        <v>303</v>
      </c>
      <c r="L153" s="3" t="s">
        <v>112</v>
      </c>
      <c r="M153" s="3" t="b">
        <v>0</v>
      </c>
      <c r="N153" s="3" t="b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</row>
    <row r="154" spans="5:37">
      <c r="E154" s="17" t="s">
        <v>38</v>
      </c>
      <c r="F154" s="17" t="s">
        <v>172</v>
      </c>
      <c r="H154" s="17" t="s">
        <v>213</v>
      </c>
      <c r="I154" s="17" t="s">
        <v>213</v>
      </c>
      <c r="J154" s="17" t="s">
        <v>303</v>
      </c>
      <c r="L154" s="3" t="s">
        <v>112</v>
      </c>
      <c r="M154" s="3" t="b">
        <v>0</v>
      </c>
      <c r="N154" s="3" t="b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</row>
    <row r="155" spans="5:37">
      <c r="E155" s="17" t="s">
        <v>38</v>
      </c>
      <c r="F155" s="17" t="s">
        <v>172</v>
      </c>
      <c r="H155" s="17" t="s">
        <v>213</v>
      </c>
      <c r="I155" s="17" t="s">
        <v>213</v>
      </c>
      <c r="J155" s="17" t="s">
        <v>303</v>
      </c>
      <c r="L155" s="3" t="s">
        <v>112</v>
      </c>
      <c r="M155" s="3" t="b">
        <v>0</v>
      </c>
      <c r="N155" s="3" t="b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</row>
    <row r="156" spans="5:37">
      <c r="E156" s="17" t="s">
        <v>38</v>
      </c>
      <c r="F156" s="17" t="s">
        <v>172</v>
      </c>
      <c r="H156" s="17" t="s">
        <v>213</v>
      </c>
      <c r="I156" s="17" t="s">
        <v>213</v>
      </c>
      <c r="J156" s="17" t="s">
        <v>303</v>
      </c>
      <c r="L156" s="3" t="s">
        <v>112</v>
      </c>
      <c r="M156" s="3" t="b">
        <v>0</v>
      </c>
      <c r="N156" s="3" t="b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</row>
    <row r="157" spans="5:37">
      <c r="E157" s="17" t="s">
        <v>38</v>
      </c>
      <c r="F157" s="17" t="s">
        <v>172</v>
      </c>
      <c r="H157" s="17" t="s">
        <v>213</v>
      </c>
      <c r="I157" s="17" t="s">
        <v>213</v>
      </c>
      <c r="J157" s="17" t="s">
        <v>303</v>
      </c>
      <c r="L157" s="3" t="s">
        <v>112</v>
      </c>
      <c r="M157" s="3" t="b">
        <v>0</v>
      </c>
      <c r="N157" s="3" t="b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</row>
    <row r="158" spans="5:37">
      <c r="E158" s="17" t="s">
        <v>38</v>
      </c>
      <c r="F158" s="17" t="s">
        <v>172</v>
      </c>
      <c r="H158" s="17" t="s">
        <v>213</v>
      </c>
      <c r="I158" s="17" t="s">
        <v>213</v>
      </c>
      <c r="J158" s="17" t="s">
        <v>303</v>
      </c>
      <c r="L158" s="3" t="s">
        <v>112</v>
      </c>
      <c r="M158" s="3" t="b">
        <v>0</v>
      </c>
      <c r="N158" s="3" t="b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</row>
    <row r="159" spans="5:37">
      <c r="E159" s="17" t="s">
        <v>38</v>
      </c>
      <c r="F159" s="17" t="s">
        <v>214</v>
      </c>
      <c r="H159" s="17" t="s">
        <v>215</v>
      </c>
      <c r="I159" s="17" t="s">
        <v>215</v>
      </c>
      <c r="J159" s="17" t="s">
        <v>348</v>
      </c>
      <c r="L159" s="3" t="s">
        <v>112</v>
      </c>
      <c r="M159" s="3" t="b">
        <v>0</v>
      </c>
      <c r="N159" s="3" t="s">
        <v>308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-1.6780429951755038</v>
      </c>
      <c r="AH159" s="19">
        <v>-4.1799241510247356</v>
      </c>
      <c r="AI159" s="19">
        <v>-8.3867081604420743</v>
      </c>
      <c r="AJ159" s="19">
        <v>-6.8605787413846189</v>
      </c>
      <c r="AK159" s="19">
        <v>-1.5485471758679714</v>
      </c>
    </row>
    <row r="160" spans="5:37">
      <c r="E160" s="17" t="s">
        <v>38</v>
      </c>
      <c r="F160" s="17" t="s">
        <v>214</v>
      </c>
      <c r="H160" s="17" t="s">
        <v>215</v>
      </c>
      <c r="I160" s="17" t="s">
        <v>215</v>
      </c>
      <c r="J160" s="17" t="s">
        <v>303</v>
      </c>
      <c r="L160" s="3" t="s">
        <v>112</v>
      </c>
      <c r="M160" s="3" t="b">
        <v>0</v>
      </c>
      <c r="N160" s="3" t="b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</row>
    <row r="161" spans="5:37">
      <c r="E161" s="17" t="s">
        <v>38</v>
      </c>
      <c r="F161" s="17" t="s">
        <v>214</v>
      </c>
      <c r="H161" s="17" t="s">
        <v>215</v>
      </c>
      <c r="I161" s="17" t="s">
        <v>215</v>
      </c>
      <c r="J161" s="17" t="s">
        <v>303</v>
      </c>
      <c r="L161" s="3" t="s">
        <v>112</v>
      </c>
      <c r="M161" s="3" t="b">
        <v>0</v>
      </c>
      <c r="N161" s="3" t="b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</row>
    <row r="162" spans="5:37">
      <c r="E162" s="17" t="s">
        <v>38</v>
      </c>
      <c r="F162" s="17" t="s">
        <v>214</v>
      </c>
      <c r="H162" s="17" t="s">
        <v>215</v>
      </c>
      <c r="I162" s="17" t="s">
        <v>215</v>
      </c>
      <c r="J162" s="17" t="s">
        <v>303</v>
      </c>
      <c r="L162" s="3" t="s">
        <v>112</v>
      </c>
      <c r="M162" s="3" t="b">
        <v>0</v>
      </c>
      <c r="N162" s="3" t="b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</row>
    <row r="163" spans="5:37">
      <c r="E163" s="17" t="s">
        <v>38</v>
      </c>
      <c r="F163" s="17" t="s">
        <v>214</v>
      </c>
      <c r="H163" s="17" t="s">
        <v>215</v>
      </c>
      <c r="I163" s="17" t="s">
        <v>215</v>
      </c>
      <c r="J163" s="17" t="s">
        <v>303</v>
      </c>
      <c r="L163" s="3" t="s">
        <v>112</v>
      </c>
      <c r="M163" s="3" t="b">
        <v>0</v>
      </c>
      <c r="N163" s="3" t="b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</row>
    <row r="164" spans="5:37">
      <c r="E164" s="17" t="s">
        <v>38</v>
      </c>
      <c r="F164" s="17" t="s">
        <v>214</v>
      </c>
      <c r="H164" s="17" t="s">
        <v>215</v>
      </c>
      <c r="I164" s="17" t="s">
        <v>215</v>
      </c>
      <c r="J164" s="17" t="s">
        <v>303</v>
      </c>
      <c r="L164" s="3" t="s">
        <v>112</v>
      </c>
      <c r="M164" s="3" t="b">
        <v>0</v>
      </c>
      <c r="N164" s="3" t="b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</row>
    <row r="165" spans="5:37">
      <c r="E165" s="17" t="s">
        <v>38</v>
      </c>
      <c r="F165" s="17" t="s">
        <v>214</v>
      </c>
      <c r="H165" s="17" t="s">
        <v>215</v>
      </c>
      <c r="I165" s="17" t="s">
        <v>215</v>
      </c>
      <c r="J165" s="17" t="s">
        <v>303</v>
      </c>
      <c r="L165" s="3" t="s">
        <v>112</v>
      </c>
      <c r="M165" s="3" t="b">
        <v>0</v>
      </c>
      <c r="N165" s="3" t="b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</row>
    <row r="166" spans="5:37">
      <c r="E166" s="17" t="s">
        <v>38</v>
      </c>
      <c r="F166" s="17" t="s">
        <v>214</v>
      </c>
      <c r="H166" s="17" t="s">
        <v>215</v>
      </c>
      <c r="I166" s="17" t="s">
        <v>215</v>
      </c>
      <c r="J166" s="17" t="s">
        <v>303</v>
      </c>
      <c r="L166" s="3" t="s">
        <v>112</v>
      </c>
      <c r="M166" s="3" t="b">
        <v>0</v>
      </c>
      <c r="N166" s="3" t="b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</row>
    <row r="167" spans="5:37">
      <c r="E167" s="17" t="s">
        <v>38</v>
      </c>
      <c r="F167" s="17" t="s">
        <v>214</v>
      </c>
      <c r="H167" s="17" t="s">
        <v>215</v>
      </c>
      <c r="I167" s="17" t="s">
        <v>215</v>
      </c>
      <c r="J167" s="17" t="s">
        <v>303</v>
      </c>
      <c r="L167" s="3" t="s">
        <v>112</v>
      </c>
      <c r="M167" s="3" t="b">
        <v>0</v>
      </c>
      <c r="N167" s="3" t="b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</row>
    <row r="168" spans="5:37">
      <c r="E168" s="17" t="s">
        <v>38</v>
      </c>
      <c r="F168" s="17" t="s">
        <v>214</v>
      </c>
      <c r="H168" s="17" t="s">
        <v>215</v>
      </c>
      <c r="I168" s="17" t="s">
        <v>215</v>
      </c>
      <c r="J168" s="17" t="s">
        <v>303</v>
      </c>
      <c r="L168" s="3" t="s">
        <v>112</v>
      </c>
      <c r="M168" s="3" t="b">
        <v>0</v>
      </c>
      <c r="N168" s="3" t="b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</row>
    <row r="169" spans="5:37">
      <c r="E169" s="17" t="s">
        <v>38</v>
      </c>
      <c r="F169" s="17" t="s">
        <v>214</v>
      </c>
      <c r="H169" s="17" t="s">
        <v>216</v>
      </c>
      <c r="I169" s="17" t="s">
        <v>216</v>
      </c>
      <c r="J169" s="17" t="s">
        <v>313</v>
      </c>
      <c r="L169" s="3" t="s">
        <v>112</v>
      </c>
      <c r="M169" s="3" t="b">
        <v>0</v>
      </c>
      <c r="N169" s="3" t="b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-0.431515117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</row>
    <row r="170" spans="5:37">
      <c r="E170" s="17" t="s">
        <v>38</v>
      </c>
      <c r="F170" s="17" t="s">
        <v>214</v>
      </c>
      <c r="H170" s="17" t="s">
        <v>216</v>
      </c>
      <c r="I170" s="17" t="s">
        <v>216</v>
      </c>
      <c r="J170" s="17" t="s">
        <v>247</v>
      </c>
      <c r="L170" s="3" t="s">
        <v>112</v>
      </c>
      <c r="M170" s="3" t="b">
        <v>0</v>
      </c>
      <c r="N170" s="3" t="b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-0.82974497307599848</v>
      </c>
      <c r="Z170" s="19">
        <v>-1.0171010093826898</v>
      </c>
      <c r="AA170" s="19">
        <v>-1.5060418210597566</v>
      </c>
      <c r="AB170" s="19">
        <v>-1.7432061452679872</v>
      </c>
      <c r="AC170" s="19">
        <v>-1.5965791390593276</v>
      </c>
      <c r="AD170" s="19">
        <v>-1.9308920766399649</v>
      </c>
      <c r="AE170" s="19">
        <v>-1.9124756334228099</v>
      </c>
      <c r="AF170" s="19">
        <v>-2.0174107054717356</v>
      </c>
      <c r="AG170" s="19">
        <v>-2.6564954187368288</v>
      </c>
      <c r="AH170" s="19">
        <v>-2.6563060551168585</v>
      </c>
      <c r="AI170" s="19">
        <v>-2.4553516927372554</v>
      </c>
      <c r="AJ170" s="19">
        <v>-2.2737599374471404</v>
      </c>
      <c r="AK170" s="19">
        <v>-2.1108528858284625</v>
      </c>
    </row>
    <row r="171" spans="5:37">
      <c r="E171" s="17" t="s">
        <v>38</v>
      </c>
      <c r="F171" s="17" t="s">
        <v>214</v>
      </c>
      <c r="H171" s="17" t="s">
        <v>216</v>
      </c>
      <c r="I171" s="17" t="s">
        <v>216</v>
      </c>
      <c r="J171" s="17" t="s">
        <v>303</v>
      </c>
      <c r="L171" s="3" t="s">
        <v>112</v>
      </c>
      <c r="M171" s="3" t="b">
        <v>0</v>
      </c>
      <c r="N171" s="3" t="b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</row>
    <row r="172" spans="5:37">
      <c r="E172" s="17" t="s">
        <v>38</v>
      </c>
      <c r="F172" s="17" t="s">
        <v>214</v>
      </c>
      <c r="H172" s="17" t="s">
        <v>216</v>
      </c>
      <c r="I172" s="17" t="s">
        <v>216</v>
      </c>
      <c r="J172" s="17" t="s">
        <v>303</v>
      </c>
      <c r="L172" s="3" t="s">
        <v>112</v>
      </c>
      <c r="M172" s="3" t="b">
        <v>0</v>
      </c>
      <c r="N172" s="3" t="b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</row>
    <row r="173" spans="5:37">
      <c r="E173" s="17" t="s">
        <v>38</v>
      </c>
      <c r="F173" s="17" t="s">
        <v>214</v>
      </c>
      <c r="H173" s="17" t="s">
        <v>216</v>
      </c>
      <c r="I173" s="17" t="s">
        <v>216</v>
      </c>
      <c r="J173" s="17" t="s">
        <v>303</v>
      </c>
      <c r="L173" s="3" t="s">
        <v>112</v>
      </c>
      <c r="M173" s="3" t="b">
        <v>0</v>
      </c>
      <c r="N173" s="3" t="b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</row>
    <row r="174" spans="5:37">
      <c r="E174" s="17" t="s">
        <v>38</v>
      </c>
      <c r="F174" s="17" t="s">
        <v>214</v>
      </c>
      <c r="H174" s="17" t="s">
        <v>216</v>
      </c>
      <c r="I174" s="17" t="s">
        <v>216</v>
      </c>
      <c r="J174" s="17" t="s">
        <v>303</v>
      </c>
      <c r="L174" s="3" t="s">
        <v>112</v>
      </c>
      <c r="M174" s="3" t="b">
        <v>0</v>
      </c>
      <c r="N174" s="3" t="b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</row>
    <row r="175" spans="5:37">
      <c r="E175" s="17" t="s">
        <v>38</v>
      </c>
      <c r="F175" s="17" t="s">
        <v>214</v>
      </c>
      <c r="H175" s="17" t="s">
        <v>216</v>
      </c>
      <c r="I175" s="17" t="s">
        <v>216</v>
      </c>
      <c r="J175" s="17" t="s">
        <v>303</v>
      </c>
      <c r="L175" s="3" t="s">
        <v>112</v>
      </c>
      <c r="M175" s="3" t="b">
        <v>0</v>
      </c>
      <c r="N175" s="3" t="b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</row>
    <row r="176" spans="5:37">
      <c r="E176" s="17" t="s">
        <v>38</v>
      </c>
      <c r="F176" s="17" t="s">
        <v>214</v>
      </c>
      <c r="H176" s="17" t="s">
        <v>216</v>
      </c>
      <c r="I176" s="17" t="s">
        <v>216</v>
      </c>
      <c r="J176" s="17" t="s">
        <v>303</v>
      </c>
      <c r="L176" s="3" t="s">
        <v>112</v>
      </c>
      <c r="M176" s="3" t="b">
        <v>0</v>
      </c>
      <c r="N176" s="3" t="b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</row>
    <row r="177" spans="5:37">
      <c r="E177" s="17" t="s">
        <v>38</v>
      </c>
      <c r="F177" s="17" t="s">
        <v>214</v>
      </c>
      <c r="H177" s="17" t="s">
        <v>216</v>
      </c>
      <c r="I177" s="17" t="s">
        <v>216</v>
      </c>
      <c r="J177" s="17" t="s">
        <v>303</v>
      </c>
      <c r="L177" s="3" t="s">
        <v>112</v>
      </c>
      <c r="M177" s="3" t="b">
        <v>0</v>
      </c>
      <c r="N177" s="3" t="b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</row>
    <row r="178" spans="5:37">
      <c r="E178" s="17" t="s">
        <v>38</v>
      </c>
      <c r="F178" s="17" t="s">
        <v>214</v>
      </c>
      <c r="H178" s="17" t="s">
        <v>216</v>
      </c>
      <c r="I178" s="17" t="s">
        <v>216</v>
      </c>
      <c r="J178" s="17" t="s">
        <v>303</v>
      </c>
      <c r="L178" s="3" t="s">
        <v>112</v>
      </c>
      <c r="M178" s="3" t="b">
        <v>0</v>
      </c>
      <c r="N178" s="3" t="b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</row>
    <row r="179" spans="5:37">
      <c r="E179" s="17" t="s">
        <v>38</v>
      </c>
      <c r="F179" s="17" t="s">
        <v>214</v>
      </c>
      <c r="H179" s="17" t="s">
        <v>217</v>
      </c>
      <c r="I179" s="17" t="s">
        <v>217</v>
      </c>
      <c r="J179" s="17" t="s">
        <v>314</v>
      </c>
      <c r="L179" s="3" t="s">
        <v>112</v>
      </c>
      <c r="M179" s="3" t="b">
        <v>0</v>
      </c>
      <c r="N179" s="3" t="b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-0.24738136118177223</v>
      </c>
      <c r="Z179" s="19">
        <v>0</v>
      </c>
      <c r="AA179" s="19">
        <v>-0.45537492997558776</v>
      </c>
      <c r="AB179" s="19">
        <v>-9.8358954232580564E-2</v>
      </c>
      <c r="AC179" s="19">
        <v>-9.7902789296782908E-2</v>
      </c>
      <c r="AD179" s="19">
        <v>0</v>
      </c>
      <c r="AE179" s="19">
        <v>-0.248565383</v>
      </c>
      <c r="AF179" s="19">
        <v>-1.5785027545362171</v>
      </c>
      <c r="AG179" s="19">
        <v>-1.2900881632600925</v>
      </c>
      <c r="AH179" s="19">
        <v>-3.5728302982574087</v>
      </c>
      <c r="AI179" s="19">
        <v>-1.9153374675118537</v>
      </c>
      <c r="AJ179" s="19">
        <v>-0.69037046666674129</v>
      </c>
      <c r="AK179" s="19">
        <v>-2.0947550965392958</v>
      </c>
    </row>
    <row r="180" spans="5:37">
      <c r="E180" s="17" t="s">
        <v>38</v>
      </c>
      <c r="F180" s="17" t="s">
        <v>214</v>
      </c>
      <c r="H180" s="17" t="s">
        <v>217</v>
      </c>
      <c r="I180" s="17" t="s">
        <v>217</v>
      </c>
      <c r="J180" s="17" t="s">
        <v>303</v>
      </c>
      <c r="L180" s="3" t="s">
        <v>112</v>
      </c>
      <c r="M180" s="3" t="b">
        <v>0</v>
      </c>
      <c r="N180" s="3" t="b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</row>
    <row r="181" spans="5:37">
      <c r="E181" s="17" t="s">
        <v>38</v>
      </c>
      <c r="F181" s="17" t="s">
        <v>214</v>
      </c>
      <c r="H181" s="17" t="s">
        <v>217</v>
      </c>
      <c r="I181" s="17" t="s">
        <v>217</v>
      </c>
      <c r="J181" s="17" t="s">
        <v>303</v>
      </c>
      <c r="L181" s="3" t="s">
        <v>112</v>
      </c>
      <c r="M181" s="3" t="b">
        <v>0</v>
      </c>
      <c r="N181" s="3" t="b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</row>
    <row r="182" spans="5:37">
      <c r="E182" s="17" t="s">
        <v>38</v>
      </c>
      <c r="F182" s="17" t="s">
        <v>214</v>
      </c>
      <c r="H182" s="17" t="s">
        <v>217</v>
      </c>
      <c r="I182" s="17" t="s">
        <v>217</v>
      </c>
      <c r="J182" s="17" t="s">
        <v>303</v>
      </c>
      <c r="L182" s="3" t="s">
        <v>112</v>
      </c>
      <c r="M182" s="3" t="b">
        <v>0</v>
      </c>
      <c r="N182" s="3" t="b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</row>
    <row r="183" spans="5:37">
      <c r="E183" s="17" t="s">
        <v>38</v>
      </c>
      <c r="F183" s="17" t="s">
        <v>214</v>
      </c>
      <c r="H183" s="17" t="s">
        <v>217</v>
      </c>
      <c r="I183" s="17" t="s">
        <v>217</v>
      </c>
      <c r="J183" s="17" t="s">
        <v>303</v>
      </c>
      <c r="L183" s="3" t="s">
        <v>112</v>
      </c>
      <c r="M183" s="3" t="b">
        <v>0</v>
      </c>
      <c r="N183" s="3" t="b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</row>
    <row r="184" spans="5:37">
      <c r="E184" s="17" t="s">
        <v>38</v>
      </c>
      <c r="F184" s="17" t="s">
        <v>214</v>
      </c>
      <c r="H184" s="17" t="s">
        <v>217</v>
      </c>
      <c r="I184" s="17" t="s">
        <v>217</v>
      </c>
      <c r="J184" s="17" t="s">
        <v>303</v>
      </c>
      <c r="L184" s="3" t="s">
        <v>112</v>
      </c>
      <c r="M184" s="3" t="b">
        <v>0</v>
      </c>
      <c r="N184" s="3" t="b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</row>
    <row r="185" spans="5:37">
      <c r="E185" s="17" t="s">
        <v>38</v>
      </c>
      <c r="F185" s="17" t="s">
        <v>214</v>
      </c>
      <c r="H185" s="17" t="s">
        <v>217</v>
      </c>
      <c r="I185" s="17" t="s">
        <v>217</v>
      </c>
      <c r="J185" s="17" t="s">
        <v>303</v>
      </c>
      <c r="L185" s="3" t="s">
        <v>112</v>
      </c>
      <c r="M185" s="3" t="b">
        <v>0</v>
      </c>
      <c r="N185" s="3" t="b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</row>
    <row r="186" spans="5:37">
      <c r="E186" s="17" t="s">
        <v>38</v>
      </c>
      <c r="F186" s="17" t="s">
        <v>214</v>
      </c>
      <c r="H186" s="17" t="s">
        <v>217</v>
      </c>
      <c r="I186" s="17" t="s">
        <v>217</v>
      </c>
      <c r="J186" s="17" t="s">
        <v>303</v>
      </c>
      <c r="L186" s="3" t="s">
        <v>112</v>
      </c>
      <c r="M186" s="3" t="b">
        <v>0</v>
      </c>
      <c r="N186" s="3" t="b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</row>
    <row r="187" spans="5:37">
      <c r="E187" s="17" t="s">
        <v>38</v>
      </c>
      <c r="F187" s="17" t="s">
        <v>214</v>
      </c>
      <c r="H187" s="17" t="s">
        <v>217</v>
      </c>
      <c r="I187" s="17" t="s">
        <v>217</v>
      </c>
      <c r="J187" s="17" t="s">
        <v>303</v>
      </c>
      <c r="L187" s="3" t="s">
        <v>112</v>
      </c>
      <c r="M187" s="3" t="b">
        <v>0</v>
      </c>
      <c r="N187" s="3" t="b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</row>
    <row r="188" spans="5:37">
      <c r="E188" s="17" t="s">
        <v>38</v>
      </c>
      <c r="F188" s="17" t="s">
        <v>214</v>
      </c>
      <c r="H188" s="17" t="s">
        <v>217</v>
      </c>
      <c r="I188" s="17" t="s">
        <v>217</v>
      </c>
      <c r="J188" s="17" t="s">
        <v>303</v>
      </c>
      <c r="L188" s="3" t="s">
        <v>112</v>
      </c>
      <c r="M188" s="3" t="b">
        <v>0</v>
      </c>
      <c r="N188" s="3" t="b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</row>
    <row r="189" spans="5:37">
      <c r="E189" s="17" t="s">
        <v>38</v>
      </c>
      <c r="F189" s="17" t="s">
        <v>214</v>
      </c>
      <c r="H189" s="17" t="s">
        <v>219</v>
      </c>
      <c r="I189" s="17" t="s">
        <v>219</v>
      </c>
      <c r="J189" s="17" t="s">
        <v>303</v>
      </c>
      <c r="L189" s="3" t="s">
        <v>112</v>
      </c>
      <c r="M189" s="3" t="b">
        <v>0</v>
      </c>
      <c r="N189" s="3" t="b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</row>
    <row r="190" spans="5:37">
      <c r="E190" s="17" t="s">
        <v>38</v>
      </c>
      <c r="F190" s="17" t="s">
        <v>214</v>
      </c>
      <c r="H190" s="17" t="s">
        <v>219</v>
      </c>
      <c r="I190" s="17" t="s">
        <v>219</v>
      </c>
      <c r="J190" s="17" t="s">
        <v>303</v>
      </c>
      <c r="L190" s="3" t="s">
        <v>112</v>
      </c>
      <c r="M190" s="3" t="b">
        <v>0</v>
      </c>
      <c r="N190" s="3" t="b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</row>
    <row r="191" spans="5:37">
      <c r="E191" s="17" t="s">
        <v>38</v>
      </c>
      <c r="F191" s="17" t="s">
        <v>214</v>
      </c>
      <c r="H191" s="17" t="s">
        <v>219</v>
      </c>
      <c r="I191" s="17" t="s">
        <v>219</v>
      </c>
      <c r="J191" s="17" t="s">
        <v>303</v>
      </c>
      <c r="L191" s="3" t="s">
        <v>112</v>
      </c>
      <c r="M191" s="3" t="b">
        <v>0</v>
      </c>
      <c r="N191" s="3" t="b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</row>
    <row r="192" spans="5:37">
      <c r="E192" s="17" t="s">
        <v>38</v>
      </c>
      <c r="F192" s="17" t="s">
        <v>214</v>
      </c>
      <c r="H192" s="17" t="s">
        <v>219</v>
      </c>
      <c r="I192" s="17" t="s">
        <v>219</v>
      </c>
      <c r="J192" s="17" t="s">
        <v>303</v>
      </c>
      <c r="L192" s="3" t="s">
        <v>112</v>
      </c>
      <c r="M192" s="3" t="b">
        <v>0</v>
      </c>
      <c r="N192" s="3" t="b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</row>
    <row r="193" spans="5:37">
      <c r="E193" s="17" t="s">
        <v>38</v>
      </c>
      <c r="F193" s="17" t="s">
        <v>214</v>
      </c>
      <c r="H193" s="17" t="s">
        <v>219</v>
      </c>
      <c r="I193" s="17" t="s">
        <v>219</v>
      </c>
      <c r="J193" s="17" t="s">
        <v>303</v>
      </c>
      <c r="L193" s="3" t="s">
        <v>112</v>
      </c>
      <c r="M193" s="3" t="b">
        <v>0</v>
      </c>
      <c r="N193" s="3" t="b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</row>
    <row r="194" spans="5:37">
      <c r="E194" s="17" t="s">
        <v>38</v>
      </c>
      <c r="F194" s="17" t="s">
        <v>214</v>
      </c>
      <c r="H194" s="17" t="s">
        <v>219</v>
      </c>
      <c r="I194" s="17" t="s">
        <v>219</v>
      </c>
      <c r="J194" s="17" t="s">
        <v>303</v>
      </c>
      <c r="L194" s="3" t="s">
        <v>112</v>
      </c>
      <c r="M194" s="3" t="b">
        <v>0</v>
      </c>
      <c r="N194" s="3" t="b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</row>
    <row r="195" spans="5:37">
      <c r="E195" s="17" t="s">
        <v>38</v>
      </c>
      <c r="F195" s="17" t="s">
        <v>214</v>
      </c>
      <c r="H195" s="17" t="s">
        <v>219</v>
      </c>
      <c r="I195" s="17" t="s">
        <v>219</v>
      </c>
      <c r="J195" s="17" t="s">
        <v>303</v>
      </c>
      <c r="L195" s="3" t="s">
        <v>112</v>
      </c>
      <c r="M195" s="3" t="b">
        <v>0</v>
      </c>
      <c r="N195" s="3" t="b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</row>
    <row r="196" spans="5:37">
      <c r="E196" s="17" t="s">
        <v>38</v>
      </c>
      <c r="F196" s="17" t="s">
        <v>214</v>
      </c>
      <c r="H196" s="17" t="s">
        <v>219</v>
      </c>
      <c r="I196" s="17" t="s">
        <v>219</v>
      </c>
      <c r="J196" s="17" t="s">
        <v>303</v>
      </c>
      <c r="L196" s="3" t="s">
        <v>112</v>
      </c>
      <c r="M196" s="3" t="b">
        <v>0</v>
      </c>
      <c r="N196" s="3" t="b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</row>
    <row r="197" spans="5:37">
      <c r="E197" s="17" t="s">
        <v>38</v>
      </c>
      <c r="F197" s="17" t="s">
        <v>214</v>
      </c>
      <c r="H197" s="17" t="s">
        <v>219</v>
      </c>
      <c r="I197" s="17" t="s">
        <v>219</v>
      </c>
      <c r="J197" s="17" t="s">
        <v>303</v>
      </c>
      <c r="L197" s="3" t="s">
        <v>112</v>
      </c>
      <c r="M197" s="3" t="b">
        <v>0</v>
      </c>
      <c r="N197" s="3" t="b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</row>
    <row r="198" spans="5:37">
      <c r="E198" s="17" t="s">
        <v>38</v>
      </c>
      <c r="F198" s="17" t="s">
        <v>214</v>
      </c>
      <c r="H198" s="17" t="s">
        <v>219</v>
      </c>
      <c r="I198" s="17" t="s">
        <v>219</v>
      </c>
      <c r="J198" s="17" t="s">
        <v>303</v>
      </c>
      <c r="L198" s="3" t="s">
        <v>112</v>
      </c>
      <c r="M198" s="3" t="b">
        <v>0</v>
      </c>
      <c r="N198" s="3" t="b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</row>
    <row r="199" spans="5:37">
      <c r="E199" s="17" t="s">
        <v>38</v>
      </c>
      <c r="F199" s="17" t="s">
        <v>214</v>
      </c>
      <c r="H199" s="17" t="s">
        <v>220</v>
      </c>
      <c r="I199" s="17" t="s">
        <v>220</v>
      </c>
      <c r="J199" s="17" t="s">
        <v>340</v>
      </c>
      <c r="L199" s="3" t="s">
        <v>112</v>
      </c>
      <c r="M199" s="3" t="s">
        <v>299</v>
      </c>
      <c r="N199" s="3" t="b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-0.78573718433907291</v>
      </c>
      <c r="AH199" s="19">
        <v>-3.0055731161390398</v>
      </c>
      <c r="AI199" s="19">
        <v>-0.45417752366425418</v>
      </c>
      <c r="AJ199" s="19">
        <v>-2.5870145274300431</v>
      </c>
      <c r="AK199" s="19">
        <v>-2.0335173221553466</v>
      </c>
    </row>
    <row r="200" spans="5:37">
      <c r="E200" s="17" t="s">
        <v>38</v>
      </c>
      <c r="F200" s="17" t="s">
        <v>214</v>
      </c>
      <c r="H200" s="17" t="s">
        <v>220</v>
      </c>
      <c r="I200" s="17" t="s">
        <v>220</v>
      </c>
      <c r="J200" s="17" t="s">
        <v>339</v>
      </c>
      <c r="L200" s="3" t="s">
        <v>112</v>
      </c>
      <c r="M200" s="3" t="s">
        <v>299</v>
      </c>
      <c r="N200" s="3" t="b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-0.87682617712854161</v>
      </c>
      <c r="AH200" s="19">
        <v>-1.2121293606050605</v>
      </c>
      <c r="AI200" s="19">
        <v>-1.2515577146909422</v>
      </c>
      <c r="AJ200" s="19">
        <v>-1.3235979129674944</v>
      </c>
      <c r="AK200" s="19">
        <v>-1.4555213746162001</v>
      </c>
    </row>
    <row r="201" spans="5:37">
      <c r="E201" s="17" t="s">
        <v>38</v>
      </c>
      <c r="F201" s="17" t="s">
        <v>214</v>
      </c>
      <c r="H201" s="17" t="s">
        <v>220</v>
      </c>
      <c r="I201" s="17" t="s">
        <v>220</v>
      </c>
      <c r="J201" s="17" t="s">
        <v>358</v>
      </c>
      <c r="L201" s="3" t="s">
        <v>112</v>
      </c>
      <c r="M201" s="3" t="b">
        <v>0</v>
      </c>
      <c r="N201" s="3" t="s">
        <v>308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</row>
    <row r="202" spans="5:37">
      <c r="E202" s="17" t="s">
        <v>38</v>
      </c>
      <c r="F202" s="17" t="s">
        <v>214</v>
      </c>
      <c r="H202" s="17" t="s">
        <v>220</v>
      </c>
      <c r="I202" s="17" t="s">
        <v>220</v>
      </c>
      <c r="J202" s="17" t="s">
        <v>303</v>
      </c>
      <c r="L202" s="3" t="s">
        <v>112</v>
      </c>
      <c r="M202" s="3" t="b">
        <v>0</v>
      </c>
      <c r="N202" s="3" t="b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</row>
    <row r="203" spans="5:37">
      <c r="E203" s="17" t="s">
        <v>38</v>
      </c>
      <c r="F203" s="17" t="s">
        <v>214</v>
      </c>
      <c r="H203" s="17" t="s">
        <v>220</v>
      </c>
      <c r="I203" s="17" t="s">
        <v>220</v>
      </c>
      <c r="J203" s="17" t="s">
        <v>303</v>
      </c>
      <c r="L203" s="3" t="s">
        <v>112</v>
      </c>
      <c r="M203" s="3" t="b">
        <v>0</v>
      </c>
      <c r="N203" s="3" t="b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</row>
    <row r="204" spans="5:37">
      <c r="E204" s="17" t="s">
        <v>38</v>
      </c>
      <c r="F204" s="17" t="s">
        <v>214</v>
      </c>
      <c r="H204" s="17" t="s">
        <v>220</v>
      </c>
      <c r="I204" s="17" t="s">
        <v>220</v>
      </c>
      <c r="J204" s="17" t="s">
        <v>303</v>
      </c>
      <c r="L204" s="3" t="s">
        <v>112</v>
      </c>
      <c r="M204" s="3" t="b">
        <v>0</v>
      </c>
      <c r="N204" s="3" t="b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</row>
    <row r="205" spans="5:37">
      <c r="E205" s="17" t="s">
        <v>38</v>
      </c>
      <c r="F205" s="17" t="s">
        <v>214</v>
      </c>
      <c r="H205" s="17" t="s">
        <v>220</v>
      </c>
      <c r="I205" s="17" t="s">
        <v>220</v>
      </c>
      <c r="J205" s="17" t="s">
        <v>303</v>
      </c>
      <c r="L205" s="3" t="s">
        <v>112</v>
      </c>
      <c r="M205" s="3" t="b">
        <v>0</v>
      </c>
      <c r="N205" s="3" t="b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</row>
    <row r="206" spans="5:37">
      <c r="E206" s="17" t="s">
        <v>38</v>
      </c>
      <c r="F206" s="17" t="s">
        <v>214</v>
      </c>
      <c r="H206" s="17" t="s">
        <v>220</v>
      </c>
      <c r="I206" s="17" t="s">
        <v>220</v>
      </c>
      <c r="J206" s="17" t="s">
        <v>303</v>
      </c>
      <c r="L206" s="3" t="s">
        <v>112</v>
      </c>
      <c r="M206" s="3" t="b">
        <v>0</v>
      </c>
      <c r="N206" s="3" t="b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</row>
    <row r="207" spans="5:37">
      <c r="E207" s="17" t="s">
        <v>38</v>
      </c>
      <c r="F207" s="17" t="s">
        <v>214</v>
      </c>
      <c r="H207" s="17" t="s">
        <v>220</v>
      </c>
      <c r="I207" s="17" t="s">
        <v>220</v>
      </c>
      <c r="J207" s="17" t="s">
        <v>303</v>
      </c>
      <c r="L207" s="3" t="s">
        <v>112</v>
      </c>
      <c r="M207" s="3" t="b">
        <v>0</v>
      </c>
      <c r="N207" s="3" t="b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</row>
    <row r="208" spans="5:37">
      <c r="E208" s="17" t="s">
        <v>38</v>
      </c>
      <c r="F208" s="17" t="s">
        <v>214</v>
      </c>
      <c r="H208" s="17" t="s">
        <v>220</v>
      </c>
      <c r="I208" s="17" t="s">
        <v>220</v>
      </c>
      <c r="J208" s="17" t="s">
        <v>303</v>
      </c>
      <c r="L208" s="3" t="s">
        <v>112</v>
      </c>
      <c r="M208" s="3" t="b">
        <v>0</v>
      </c>
      <c r="N208" s="3" t="b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</row>
    <row r="209" spans="5:37">
      <c r="E209" s="17" t="s">
        <v>38</v>
      </c>
      <c r="F209" s="17" t="s">
        <v>214</v>
      </c>
      <c r="H209" s="17" t="s">
        <v>315</v>
      </c>
      <c r="I209" s="17" t="s">
        <v>221</v>
      </c>
      <c r="J209" s="17" t="s">
        <v>337</v>
      </c>
      <c r="L209" s="3" t="s">
        <v>112</v>
      </c>
      <c r="M209" s="3" t="s">
        <v>299</v>
      </c>
      <c r="N209" s="3" t="b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-0.31792834048401797</v>
      </c>
      <c r="AH209" s="19">
        <v>-0.31984984175128295</v>
      </c>
      <c r="AI209" s="19">
        <v>-0.96548737990444111</v>
      </c>
      <c r="AJ209" s="19">
        <v>-0.97149516718779194</v>
      </c>
      <c r="AK209" s="19">
        <v>-0.65207357582805769</v>
      </c>
    </row>
    <row r="210" spans="5:37">
      <c r="E210" s="17" t="s">
        <v>38</v>
      </c>
      <c r="F210" s="17" t="s">
        <v>214</v>
      </c>
      <c r="H210" s="17" t="s">
        <v>315</v>
      </c>
      <c r="I210" s="17" t="s">
        <v>221</v>
      </c>
      <c r="J210" s="17" t="s">
        <v>349</v>
      </c>
      <c r="L210" s="3" t="s">
        <v>112</v>
      </c>
      <c r="M210" s="3" t="s">
        <v>299</v>
      </c>
      <c r="N210" s="3" t="b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-1.5533070349362019</v>
      </c>
      <c r="AH210" s="19">
        <v>0</v>
      </c>
      <c r="AI210" s="19">
        <v>-1.2680067589411661</v>
      </c>
      <c r="AJ210" s="19">
        <v>-1.9041305276880722</v>
      </c>
      <c r="AK210" s="19">
        <v>-3.1788586821617812</v>
      </c>
    </row>
    <row r="211" spans="5:37">
      <c r="E211" s="17" t="s">
        <v>38</v>
      </c>
      <c r="F211" s="17" t="s">
        <v>214</v>
      </c>
      <c r="H211" s="17" t="s">
        <v>315</v>
      </c>
      <c r="I211" s="17" t="s">
        <v>221</v>
      </c>
      <c r="J211" s="17" t="s">
        <v>360</v>
      </c>
      <c r="L211" s="3" t="s">
        <v>112</v>
      </c>
      <c r="M211" s="3" t="b">
        <v>0</v>
      </c>
      <c r="N211" s="3" t="s">
        <v>308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-0.78780042179999998</v>
      </c>
      <c r="Z211" s="19">
        <v>-0.57035769311592788</v>
      </c>
      <c r="AA211" s="19">
        <v>-0.46411113967500001</v>
      </c>
      <c r="AB211" s="19">
        <v>-0.59122284460399999</v>
      </c>
      <c r="AC211" s="19">
        <v>-1.3397495693341837</v>
      </c>
      <c r="AD211" s="19">
        <v>0</v>
      </c>
      <c r="AE211" s="19">
        <v>-0.55881000000000003</v>
      </c>
      <c r="AF211" s="19">
        <v>-0.96996866197183096</v>
      </c>
      <c r="AG211" s="19">
        <v>-1.3085930494322182</v>
      </c>
      <c r="AH211" s="19">
        <v>-1.5381578889819199</v>
      </c>
      <c r="AI211" s="19">
        <v>-1.8264607509342266</v>
      </c>
      <c r="AJ211" s="19">
        <v>-2.1884750194343487</v>
      </c>
      <c r="AK211" s="19">
        <v>-2.6446728767887002</v>
      </c>
    </row>
    <row r="212" spans="5:37">
      <c r="E212" s="17" t="s">
        <v>38</v>
      </c>
      <c r="F212" s="17" t="s">
        <v>214</v>
      </c>
      <c r="H212" s="17" t="s">
        <v>315</v>
      </c>
      <c r="I212" s="17" t="s">
        <v>221</v>
      </c>
      <c r="J212" s="17" t="s">
        <v>316</v>
      </c>
      <c r="L212" s="3" t="s">
        <v>112</v>
      </c>
      <c r="M212" s="3" t="b">
        <v>0</v>
      </c>
      <c r="N212" s="3" t="s">
        <v>308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</row>
    <row r="213" spans="5:37">
      <c r="E213" s="17" t="s">
        <v>38</v>
      </c>
      <c r="F213" s="17" t="s">
        <v>214</v>
      </c>
      <c r="H213" s="17" t="s">
        <v>315</v>
      </c>
      <c r="I213" s="17" t="s">
        <v>221</v>
      </c>
      <c r="J213" s="17" t="s">
        <v>303</v>
      </c>
      <c r="L213" s="3" t="s">
        <v>112</v>
      </c>
      <c r="M213" s="3" t="b">
        <v>0</v>
      </c>
      <c r="N213" s="3" t="b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</row>
    <row r="214" spans="5:37">
      <c r="E214" s="17" t="s">
        <v>38</v>
      </c>
      <c r="F214" s="17" t="s">
        <v>214</v>
      </c>
      <c r="H214" s="17" t="s">
        <v>315</v>
      </c>
      <c r="I214" s="17" t="s">
        <v>221</v>
      </c>
      <c r="J214" s="17" t="s">
        <v>350</v>
      </c>
      <c r="L214" s="3" t="s">
        <v>112</v>
      </c>
      <c r="M214" s="3" t="s">
        <v>299</v>
      </c>
      <c r="N214" s="3" t="b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-1.2010626196062899</v>
      </c>
      <c r="AH214" s="19">
        <v>-1.1372438817823394</v>
      </c>
      <c r="AI214" s="19">
        <v>-0.36780471615407279</v>
      </c>
      <c r="AJ214" s="19">
        <v>-0.37009339702392069</v>
      </c>
      <c r="AK214" s="19">
        <v>-0.37261347190174721</v>
      </c>
    </row>
    <row r="215" spans="5:37">
      <c r="E215" s="17" t="s">
        <v>38</v>
      </c>
      <c r="F215" s="17" t="s">
        <v>214</v>
      </c>
      <c r="H215" s="17" t="s">
        <v>315</v>
      </c>
      <c r="I215" s="17" t="s">
        <v>221</v>
      </c>
      <c r="J215" s="17" t="s">
        <v>303</v>
      </c>
      <c r="L215" s="3" t="s">
        <v>112</v>
      </c>
      <c r="M215" s="3" t="b">
        <v>0</v>
      </c>
      <c r="N215" s="3" t="b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</row>
    <row r="216" spans="5:37">
      <c r="E216" s="17" t="s">
        <v>38</v>
      </c>
      <c r="F216" s="17" t="s">
        <v>214</v>
      </c>
      <c r="H216" s="17" t="s">
        <v>315</v>
      </c>
      <c r="I216" s="17" t="s">
        <v>221</v>
      </c>
      <c r="J216" s="17" t="s">
        <v>303</v>
      </c>
      <c r="L216" s="3" t="s">
        <v>112</v>
      </c>
      <c r="M216" s="3" t="b">
        <v>0</v>
      </c>
      <c r="N216" s="3" t="b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</row>
    <row r="217" spans="5:37">
      <c r="E217" s="17" t="s">
        <v>38</v>
      </c>
      <c r="F217" s="17" t="s">
        <v>214</v>
      </c>
      <c r="H217" s="17" t="s">
        <v>315</v>
      </c>
      <c r="I217" s="17" t="s">
        <v>221</v>
      </c>
      <c r="J217" s="17" t="s">
        <v>303</v>
      </c>
      <c r="L217" s="3" t="s">
        <v>112</v>
      </c>
      <c r="M217" s="3" t="b">
        <v>0</v>
      </c>
      <c r="N217" s="3" t="b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</row>
    <row r="218" spans="5:37">
      <c r="E218" s="17" t="s">
        <v>38</v>
      </c>
      <c r="F218" s="17" t="s">
        <v>214</v>
      </c>
      <c r="H218" s="17" t="s">
        <v>315</v>
      </c>
      <c r="I218" s="17" t="s">
        <v>221</v>
      </c>
      <c r="J218" s="17" t="s">
        <v>342</v>
      </c>
      <c r="L218" s="3" t="s">
        <v>112</v>
      </c>
      <c r="M218" s="3" t="s">
        <v>299</v>
      </c>
      <c r="N218" s="3" t="b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-1.2653547951263915</v>
      </c>
      <c r="AH218" s="19">
        <v>0</v>
      </c>
      <c r="AI218" s="19">
        <v>0</v>
      </c>
      <c r="AJ218" s="19">
        <v>0</v>
      </c>
      <c r="AK218" s="19">
        <v>0</v>
      </c>
    </row>
    <row r="219" spans="5:37">
      <c r="E219" s="17" t="s">
        <v>38</v>
      </c>
      <c r="F219" s="17" t="s">
        <v>222</v>
      </c>
      <c r="H219" s="17">
        <v>0</v>
      </c>
      <c r="I219" s="17" t="s">
        <v>222</v>
      </c>
      <c r="J219" s="17" t="s">
        <v>317</v>
      </c>
      <c r="L219" s="3" t="s">
        <v>112</v>
      </c>
      <c r="M219" s="3" t="b">
        <v>0</v>
      </c>
      <c r="N219" s="3" t="b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-10.207642612240821</v>
      </c>
      <c r="Z219" s="19">
        <v>-11.103957184512229</v>
      </c>
      <c r="AA219" s="19">
        <v>-11.525244630605165</v>
      </c>
      <c r="AB219" s="19">
        <v>-13.350175546337834</v>
      </c>
      <c r="AC219" s="19">
        <v>-11.723516088901821</v>
      </c>
      <c r="AD219" s="19">
        <v>-13.948</v>
      </c>
      <c r="AE219" s="19">
        <v>-15.100195614035085</v>
      </c>
      <c r="AF219" s="19">
        <v>-14.042653566841141</v>
      </c>
      <c r="AG219" s="19">
        <v>-14.827419707453732</v>
      </c>
      <c r="AH219" s="19">
        <v>-14.95517703841857</v>
      </c>
      <c r="AI219" s="19">
        <v>-14.924435882637731</v>
      </c>
      <c r="AJ219" s="19">
        <v>-14.966763732812511</v>
      </c>
      <c r="AK219" s="19">
        <v>-15.123451405838049</v>
      </c>
    </row>
    <row r="220" spans="5:37">
      <c r="E220" s="17" t="s">
        <v>38</v>
      </c>
      <c r="F220" s="17" t="s">
        <v>222</v>
      </c>
      <c r="H220" s="17">
        <v>0</v>
      </c>
      <c r="I220" s="17" t="s">
        <v>222</v>
      </c>
      <c r="J220" s="17" t="s">
        <v>247</v>
      </c>
      <c r="L220" s="3" t="s">
        <v>112</v>
      </c>
      <c r="M220" s="3" t="b">
        <v>0</v>
      </c>
      <c r="N220" s="3" t="b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-2.7687663431920022</v>
      </c>
      <c r="Z220" s="19">
        <v>-3.3327449903482629</v>
      </c>
      <c r="AA220" s="19">
        <v>-4.5104918673342596</v>
      </c>
      <c r="AB220" s="19">
        <v>-3.1357009823951034</v>
      </c>
      <c r="AC220" s="19">
        <v>-6.1063761961613237</v>
      </c>
      <c r="AD220" s="19">
        <v>-8.1432406373669757</v>
      </c>
      <c r="AE220" s="19">
        <v>-9.5422679682873497</v>
      </c>
      <c r="AF220" s="19">
        <v>-9.5715985799179268</v>
      </c>
      <c r="AG220" s="19">
        <v>-7.0456177665099631</v>
      </c>
      <c r="AH220" s="19">
        <v>-7.0883217387135389</v>
      </c>
      <c r="AI220" s="19">
        <v>-7.1311094355993951</v>
      </c>
      <c r="AJ220" s="19">
        <v>-7.1748012464841722</v>
      </c>
      <c r="AK220" s="19">
        <v>-7.220080765020823</v>
      </c>
    </row>
    <row r="221" spans="5:37">
      <c r="E221" s="17" t="s">
        <v>38</v>
      </c>
      <c r="F221" s="17" t="s">
        <v>222</v>
      </c>
      <c r="H221" s="17">
        <v>0</v>
      </c>
      <c r="I221" s="17" t="s">
        <v>222</v>
      </c>
      <c r="J221" s="17" t="s">
        <v>218</v>
      </c>
      <c r="L221" s="3" t="s">
        <v>112</v>
      </c>
      <c r="M221" s="3" t="b">
        <v>0</v>
      </c>
      <c r="N221" s="3" t="b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-4.7623357372714894</v>
      </c>
      <c r="Z221" s="19">
        <v>-7.3929878452014934</v>
      </c>
      <c r="AA221" s="19">
        <v>-8.8578970398055663</v>
      </c>
      <c r="AB221" s="19">
        <v>-6.5646022390095462</v>
      </c>
      <c r="AC221" s="19">
        <v>-3.4976805223821246</v>
      </c>
      <c r="AD221" s="19">
        <v>-4.7069999979999997</v>
      </c>
      <c r="AE221" s="19">
        <v>-4.5872989196377398</v>
      </c>
      <c r="AF221" s="19">
        <v>-4.6299713257215203</v>
      </c>
      <c r="AG221" s="19">
        <v>-5.6781043171046992</v>
      </c>
      <c r="AH221" s="19">
        <v>-5.7474921085210218</v>
      </c>
      <c r="AI221" s="19">
        <v>-5.7403150243675958</v>
      </c>
      <c r="AJ221" s="19">
        <v>-5.7553073514448698</v>
      </c>
      <c r="AK221" s="19">
        <v>-5.8049686904509885</v>
      </c>
    </row>
    <row r="222" spans="5:37">
      <c r="E222" s="17" t="s">
        <v>38</v>
      </c>
      <c r="F222" s="17" t="s">
        <v>222</v>
      </c>
      <c r="H222" s="17">
        <v>0</v>
      </c>
      <c r="I222" s="17" t="s">
        <v>222</v>
      </c>
      <c r="J222" s="17" t="s">
        <v>303</v>
      </c>
      <c r="L222" s="3" t="s">
        <v>112</v>
      </c>
      <c r="M222" s="3" t="b">
        <v>0</v>
      </c>
      <c r="N222" s="3" t="b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</row>
    <row r="223" spans="5:37">
      <c r="E223" s="17" t="s">
        <v>38</v>
      </c>
      <c r="F223" s="17" t="s">
        <v>222</v>
      </c>
      <c r="H223" s="17">
        <v>0</v>
      </c>
      <c r="I223" s="17" t="s">
        <v>222</v>
      </c>
      <c r="J223" s="17" t="s">
        <v>343</v>
      </c>
      <c r="L223" s="3" t="s">
        <v>112</v>
      </c>
      <c r="M223" s="3" t="s">
        <v>299</v>
      </c>
      <c r="N223" s="3" t="b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-0.81968593172424065</v>
      </c>
      <c r="AH223" s="19">
        <v>-0.82051034886849961</v>
      </c>
      <c r="AI223" s="19">
        <v>-0.82129412485727893</v>
      </c>
      <c r="AJ223" s="19">
        <v>-0.82213158784585461</v>
      </c>
      <c r="AK223" s="19">
        <v>-0.82309896523725901</v>
      </c>
    </row>
    <row r="224" spans="5:37">
      <c r="E224" s="17" t="s">
        <v>38</v>
      </c>
      <c r="F224" s="17" t="s">
        <v>222</v>
      </c>
      <c r="H224" s="17">
        <v>0</v>
      </c>
      <c r="I224" s="17" t="s">
        <v>222</v>
      </c>
      <c r="J224" s="17" t="s">
        <v>303</v>
      </c>
      <c r="L224" s="3" t="s">
        <v>112</v>
      </c>
      <c r="M224" s="3" t="b">
        <v>0</v>
      </c>
      <c r="N224" s="3" t="b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</row>
    <row r="225" spans="5:53">
      <c r="E225" s="17" t="s">
        <v>38</v>
      </c>
      <c r="F225" s="17" t="s">
        <v>222</v>
      </c>
      <c r="H225" s="17">
        <v>0</v>
      </c>
      <c r="I225" s="17" t="s">
        <v>222</v>
      </c>
      <c r="J225" s="17" t="s">
        <v>303</v>
      </c>
      <c r="L225" s="3" t="s">
        <v>112</v>
      </c>
      <c r="M225" s="3" t="b">
        <v>0</v>
      </c>
      <c r="N225" s="3" t="b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</row>
    <row r="226" spans="5:53">
      <c r="E226" s="17" t="s">
        <v>38</v>
      </c>
      <c r="F226" s="17" t="s">
        <v>222</v>
      </c>
      <c r="H226" s="17">
        <v>0</v>
      </c>
      <c r="I226" s="17" t="s">
        <v>222</v>
      </c>
      <c r="J226" s="17" t="s">
        <v>331</v>
      </c>
      <c r="L226" s="3" t="s">
        <v>112</v>
      </c>
      <c r="M226" s="3" t="b">
        <v>0</v>
      </c>
      <c r="N226" s="3" t="s">
        <v>308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-1.2122964959557325</v>
      </c>
      <c r="AH226" s="19">
        <v>-1.2213433775755136</v>
      </c>
      <c r="AI226" s="19">
        <v>-1.220860610954648</v>
      </c>
      <c r="AJ226" s="19">
        <v>-1.2231692248045305</v>
      </c>
      <c r="AK226" s="19">
        <v>-1.2298655577275843</v>
      </c>
    </row>
    <row r="227" spans="5:53">
      <c r="E227" s="17" t="s">
        <v>38</v>
      </c>
      <c r="F227" s="17" t="s">
        <v>222</v>
      </c>
      <c r="H227" s="17">
        <v>0</v>
      </c>
      <c r="I227" s="17" t="s">
        <v>222</v>
      </c>
      <c r="J227" s="17" t="s">
        <v>351</v>
      </c>
      <c r="L227" s="3" t="s">
        <v>112</v>
      </c>
      <c r="M227" s="3" t="b">
        <v>0</v>
      </c>
      <c r="N227" s="3" t="s">
        <v>308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-6.4069682953875393</v>
      </c>
      <c r="AH227" s="19">
        <v>0</v>
      </c>
      <c r="AI227" s="19">
        <v>0</v>
      </c>
      <c r="AJ227" s="19">
        <v>0</v>
      </c>
      <c r="AK227" s="19">
        <v>0</v>
      </c>
    </row>
    <row r="228" spans="5:53">
      <c r="E228" s="17" t="s">
        <v>38</v>
      </c>
      <c r="F228" s="17" t="s">
        <v>222</v>
      </c>
      <c r="H228" s="17">
        <v>0</v>
      </c>
      <c r="I228" s="17" t="s">
        <v>222</v>
      </c>
      <c r="J228" s="17" t="s">
        <v>303</v>
      </c>
      <c r="L228" s="3" t="s">
        <v>112</v>
      </c>
      <c r="M228" s="3" t="b">
        <v>0</v>
      </c>
      <c r="N228" s="3" t="b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</row>
    <row r="229" spans="5:53">
      <c r="G229" s="93"/>
    </row>
    <row r="230" spans="5:53" ht="15">
      <c r="E230" s="10" t="s">
        <v>121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41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5:53">
      <c r="F231" s="30" t="s">
        <v>125</v>
      </c>
    </row>
    <row r="233" spans="5:53">
      <c r="H233" s="3" t="s">
        <v>291</v>
      </c>
      <c r="R233" s="29">
        <v>0</v>
      </c>
      <c r="T233" s="103" t="b">
        <v>1</v>
      </c>
      <c r="U233" s="103" t="b">
        <v>1</v>
      </c>
      <c r="V233" s="103" t="b">
        <v>1</v>
      </c>
      <c r="W233" s="103" t="b">
        <v>1</v>
      </c>
      <c r="X233" s="103" t="b">
        <v>1</v>
      </c>
      <c r="Y233" s="103" t="b">
        <v>1</v>
      </c>
      <c r="Z233" s="103" t="b">
        <v>1</v>
      </c>
      <c r="AA233" s="103" t="b">
        <v>1</v>
      </c>
      <c r="AB233" s="103" t="b">
        <v>1</v>
      </c>
      <c r="AC233" s="103" t="b">
        <v>1</v>
      </c>
      <c r="AD233" s="103" t="b">
        <v>1</v>
      </c>
      <c r="AE233" s="103" t="b">
        <v>1</v>
      </c>
      <c r="AF233" s="103" t="b">
        <v>1</v>
      </c>
      <c r="AG233" s="103" t="b">
        <v>1</v>
      </c>
      <c r="AH233" s="103" t="b">
        <v>1</v>
      </c>
      <c r="AI233" s="103" t="b">
        <v>1</v>
      </c>
      <c r="AJ233" s="103" t="b">
        <v>1</v>
      </c>
      <c r="AK233" s="103" t="b">
        <v>1</v>
      </c>
    </row>
    <row r="235" spans="5:53">
      <c r="H235" s="3" t="s">
        <v>123</v>
      </c>
      <c r="R235" s="29">
        <v>0</v>
      </c>
    </row>
  </sheetData>
  <mergeCells count="1">
    <mergeCell ref="AM6:AO6"/>
  </mergeCells>
  <conditionalFormatting sqref="T233:AK233">
    <cfRule type="cellIs" dxfId="35" priority="4" operator="equal">
      <formula>FALSE</formula>
    </cfRule>
  </conditionalFormatting>
  <conditionalFormatting sqref="R233">
    <cfRule type="cellIs" dxfId="34" priority="3" operator="greaterThan">
      <formula>0</formula>
    </cfRule>
  </conditionalFormatting>
  <conditionalFormatting sqref="R235">
    <cfRule type="cellIs" dxfId="33" priority="2" operator="greaterThan">
      <formula>0</formula>
    </cfRule>
  </conditionalFormatting>
  <conditionalFormatting sqref="R4">
    <cfRule type="cellIs" dxfId="32" priority="1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/>
  </sheetPr>
  <dimension ref="A1:BC235"/>
  <sheetViews>
    <sheetView zoomScale="70" zoomScaleNormal="70" workbookViewId="0">
      <pane xSplit="19" ySplit="7" topLeftCell="T8" activePane="bottomRight" state="frozen"/>
      <selection activeCell="J19" sqref="J19"/>
      <selection pane="topRight" activeCell="J19" sqref="J19"/>
      <selection pane="bottomLeft" activeCell="J19" sqref="J19"/>
      <selection pane="bottomRight" activeCell="C10" sqref="C10"/>
    </sheetView>
  </sheetViews>
  <sheetFormatPr defaultColWidth="0" defaultRowHeight="12.75"/>
  <cols>
    <col min="1" max="4" width="1.75" style="3" customWidth="1"/>
    <col min="5" max="5" width="4.875" style="3" customWidth="1"/>
    <col min="6" max="6" width="8.125" style="3" customWidth="1"/>
    <col min="7" max="7" width="13.875" style="3" customWidth="1"/>
    <col min="8" max="9" width="18.5" style="3" customWidth="1"/>
    <col min="10" max="10" width="13.625" style="3" customWidth="1"/>
    <col min="11" max="11" width="1.75" style="3" customWidth="1"/>
    <col min="12" max="12" width="5.375" style="3" bestFit="1" customWidth="1"/>
    <col min="13" max="13" width="7.75" style="3" customWidth="1"/>
    <col min="14" max="14" width="6.875" style="3" customWidth="1"/>
    <col min="15" max="15" width="3.75" style="3" customWidth="1"/>
    <col min="16" max="16" width="5.75" style="3" customWidth="1"/>
    <col min="17" max="17" width="1.75" style="3" customWidth="1"/>
    <col min="18" max="18" width="9.125" style="3" customWidth="1"/>
    <col min="19" max="19" width="1.75" style="3" customWidth="1"/>
    <col min="20" max="37" width="9.125" style="3" customWidth="1"/>
    <col min="38" max="38" width="1.75" style="3" customWidth="1"/>
    <col min="39" max="39" width="9.125" style="3" customWidth="1"/>
    <col min="40" max="40" width="9.125" style="42" customWidth="1"/>
    <col min="41" max="41" width="60.875" style="3" bestFit="1" customWidth="1"/>
    <col min="42" max="53" width="1.75" style="3" customWidth="1"/>
    <col min="54" max="55" width="0" style="3" hidden="1" customWidth="1"/>
    <col min="56" max="16384" width="9.125" style="3" hidden="1"/>
  </cols>
  <sheetData>
    <row r="1" spans="1:53" ht="22.5">
      <c r="A1" s="9" t="s">
        <v>286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19" t="s">
        <v>370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287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/>
      <c r="H4" s="10"/>
      <c r="I4" s="10" t="s">
        <v>288</v>
      </c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116">
        <v>44170.817800925928</v>
      </c>
      <c r="O5" s="11" t="s">
        <v>144</v>
      </c>
      <c r="R5" s="17"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179</v>
      </c>
      <c r="F7" s="4" t="s">
        <v>178</v>
      </c>
      <c r="G7" s="4"/>
      <c r="H7" s="4" t="s">
        <v>292</v>
      </c>
      <c r="I7" s="4" t="s">
        <v>293</v>
      </c>
      <c r="J7" s="4" t="s">
        <v>294</v>
      </c>
      <c r="K7" s="4"/>
      <c r="L7" s="4" t="s">
        <v>110</v>
      </c>
      <c r="M7" s="4" t="s">
        <v>289</v>
      </c>
      <c r="N7" s="4" t="s">
        <v>290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4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>
      <c r="E9" s="17" t="s">
        <v>40</v>
      </c>
      <c r="F9" s="17" t="s">
        <v>172</v>
      </c>
      <c r="H9" s="17" t="s">
        <v>295</v>
      </c>
      <c r="I9" s="17" t="s">
        <v>192</v>
      </c>
      <c r="J9" s="17" t="s">
        <v>247</v>
      </c>
      <c r="L9" s="3" t="s">
        <v>112</v>
      </c>
      <c r="M9" s="3" t="b">
        <v>0</v>
      </c>
      <c r="N9" s="3" t="b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5.3990576445067279E-6</v>
      </c>
      <c r="AC9" s="19">
        <v>-1.1439181471619598E-3</v>
      </c>
      <c r="AD9" s="19">
        <v>7.9000000000000001E-4</v>
      </c>
      <c r="AE9" s="19">
        <v>-5.8486041246619551E-4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</row>
    <row r="10" spans="1:53">
      <c r="E10" s="17" t="s">
        <v>40</v>
      </c>
      <c r="F10" s="17" t="s">
        <v>172</v>
      </c>
      <c r="H10" s="17" t="s">
        <v>295</v>
      </c>
      <c r="I10" s="17" t="s">
        <v>192</v>
      </c>
      <c r="J10" s="17" t="s">
        <v>322</v>
      </c>
      <c r="L10" s="3" t="s">
        <v>112</v>
      </c>
      <c r="M10" s="3" t="b">
        <v>0</v>
      </c>
      <c r="N10" s="3" t="s">
        <v>308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-1.7646970153849972</v>
      </c>
      <c r="Z10" s="19">
        <v>-1.2213177136911584</v>
      </c>
      <c r="AA10" s="19">
        <v>-5.2443495698638057E-2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-0.53517587939698485</v>
      </c>
      <c r="AH10" s="19">
        <v>-1.7449748743718598</v>
      </c>
      <c r="AI10" s="19">
        <v>-0.41834170854271352</v>
      </c>
      <c r="AJ10" s="19">
        <v>0</v>
      </c>
      <c r="AK10" s="19">
        <v>0</v>
      </c>
    </row>
    <row r="11" spans="1:53">
      <c r="E11" s="17" t="s">
        <v>40</v>
      </c>
      <c r="F11" s="17" t="s">
        <v>172</v>
      </c>
      <c r="H11" s="17" t="s">
        <v>295</v>
      </c>
      <c r="I11" s="17" t="s">
        <v>192</v>
      </c>
      <c r="J11" s="17" t="s">
        <v>297</v>
      </c>
      <c r="L11" s="3" t="s">
        <v>112</v>
      </c>
      <c r="M11" s="3" t="b">
        <v>0</v>
      </c>
      <c r="N11" s="3" t="b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-1.404124302</v>
      </c>
      <c r="Z11" s="19">
        <v>-2.6315250250000002</v>
      </c>
      <c r="AA11" s="19">
        <v>-2.8400085859999997</v>
      </c>
      <c r="AB11" s="19">
        <v>-1.4719744010000002</v>
      </c>
      <c r="AC11" s="19">
        <v>-0.13231113799999999</v>
      </c>
      <c r="AD11" s="19">
        <v>-0.17034763</v>
      </c>
      <c r="AE11" s="19">
        <v>-0.57153700000000007</v>
      </c>
      <c r="AF11" s="19">
        <v>-8.2449246231155793E-2</v>
      </c>
      <c r="AG11" s="19">
        <v>-1.037031825458953</v>
      </c>
      <c r="AH11" s="19">
        <v>-2.1899162477370058</v>
      </c>
      <c r="AI11" s="19">
        <v>-2.6108529314846529</v>
      </c>
      <c r="AJ11" s="19">
        <v>-0.84512227814866092</v>
      </c>
      <c r="AK11" s="19">
        <v>-0.21100167515651183</v>
      </c>
    </row>
    <row r="12" spans="1:53">
      <c r="E12" s="17" t="s">
        <v>40</v>
      </c>
      <c r="F12" s="17" t="s">
        <v>172</v>
      </c>
      <c r="H12" s="17" t="s">
        <v>295</v>
      </c>
      <c r="I12" s="17" t="s">
        <v>192</v>
      </c>
      <c r="J12" s="17" t="s">
        <v>303</v>
      </c>
      <c r="L12" s="3" t="s">
        <v>112</v>
      </c>
      <c r="M12" s="3" t="b">
        <v>0</v>
      </c>
      <c r="N12" s="3" t="b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</row>
    <row r="13" spans="1:53">
      <c r="E13" s="17" t="s">
        <v>40</v>
      </c>
      <c r="F13" s="17" t="s">
        <v>172</v>
      </c>
      <c r="H13" s="17" t="s">
        <v>295</v>
      </c>
      <c r="I13" s="17" t="s">
        <v>192</v>
      </c>
      <c r="J13" s="17" t="s">
        <v>303</v>
      </c>
      <c r="L13" s="3" t="s">
        <v>112</v>
      </c>
      <c r="M13" s="3" t="b">
        <v>0</v>
      </c>
      <c r="N13" s="3" t="b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</row>
    <row r="14" spans="1:53">
      <c r="E14" s="17" t="s">
        <v>40</v>
      </c>
      <c r="F14" s="17" t="s">
        <v>172</v>
      </c>
      <c r="H14" s="17" t="s">
        <v>295</v>
      </c>
      <c r="I14" s="17" t="s">
        <v>192</v>
      </c>
      <c r="J14" s="17" t="s">
        <v>303</v>
      </c>
      <c r="L14" s="3" t="s">
        <v>112</v>
      </c>
      <c r="M14" s="3" t="b">
        <v>0</v>
      </c>
      <c r="N14" s="3" t="b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</row>
    <row r="15" spans="1:53">
      <c r="E15" s="17" t="s">
        <v>40</v>
      </c>
      <c r="F15" s="17" t="s">
        <v>172</v>
      </c>
      <c r="H15" s="17" t="s">
        <v>295</v>
      </c>
      <c r="I15" s="17" t="s">
        <v>192</v>
      </c>
      <c r="J15" s="17" t="s">
        <v>352</v>
      </c>
      <c r="L15" s="3" t="s">
        <v>112</v>
      </c>
      <c r="M15" s="3" t="s">
        <v>299</v>
      </c>
      <c r="N15" s="3" t="b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-5.0251256281407038E-2</v>
      </c>
      <c r="AH15" s="19">
        <v>-5.0251256281407038E-2</v>
      </c>
      <c r="AI15" s="19">
        <v>-5.0251256281407038E-2</v>
      </c>
      <c r="AJ15" s="19">
        <v>-5.0251256281407038E-2</v>
      </c>
      <c r="AK15" s="19">
        <v>-5.0251256281407031E-2</v>
      </c>
    </row>
    <row r="16" spans="1:53">
      <c r="E16" s="17" t="s">
        <v>40</v>
      </c>
      <c r="F16" s="17" t="s">
        <v>172</v>
      </c>
      <c r="H16" s="17" t="s">
        <v>295</v>
      </c>
      <c r="I16" s="17" t="s">
        <v>192</v>
      </c>
      <c r="J16" s="17" t="s">
        <v>302</v>
      </c>
      <c r="L16" s="3" t="s">
        <v>112</v>
      </c>
      <c r="M16" s="3" t="b">
        <v>0</v>
      </c>
      <c r="N16" s="3" t="b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-7.458262995708595E-2</v>
      </c>
      <c r="AB16" s="19">
        <v>-8.2695268326842569E-2</v>
      </c>
      <c r="AC16" s="19">
        <v>-8.2226993115931818E-2</v>
      </c>
      <c r="AD16" s="19">
        <v>-8.2682759999999994E-2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</row>
    <row r="17" spans="5:37">
      <c r="E17" s="17" t="s">
        <v>40</v>
      </c>
      <c r="F17" s="17" t="s">
        <v>172</v>
      </c>
      <c r="H17" s="17" t="s">
        <v>295</v>
      </c>
      <c r="I17" s="17" t="s">
        <v>192</v>
      </c>
      <c r="J17" s="17" t="s">
        <v>303</v>
      </c>
      <c r="L17" s="3" t="s">
        <v>112</v>
      </c>
      <c r="M17" s="3" t="b">
        <v>0</v>
      </c>
      <c r="N17" s="3" t="b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</row>
    <row r="18" spans="5:37">
      <c r="E18" s="17" t="s">
        <v>40</v>
      </c>
      <c r="F18" s="17" t="s">
        <v>172</v>
      </c>
      <c r="H18" s="17" t="s">
        <v>295</v>
      </c>
      <c r="I18" s="17" t="s">
        <v>192</v>
      </c>
      <c r="J18" s="17" t="s">
        <v>303</v>
      </c>
      <c r="L18" s="3" t="s">
        <v>112</v>
      </c>
      <c r="M18" s="3" t="b">
        <v>0</v>
      </c>
      <c r="N18" s="3" t="b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</row>
    <row r="19" spans="5:37">
      <c r="E19" s="17" t="s">
        <v>40</v>
      </c>
      <c r="F19" s="17" t="s">
        <v>172</v>
      </c>
      <c r="H19" s="17" t="s">
        <v>304</v>
      </c>
      <c r="I19" s="17" t="s">
        <v>195</v>
      </c>
      <c r="J19" s="17" t="s">
        <v>247</v>
      </c>
      <c r="L19" s="3" t="s">
        <v>112</v>
      </c>
      <c r="M19" s="3" t="b">
        <v>0</v>
      </c>
      <c r="N19" s="3" t="b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-4.2002186076536011E-4</v>
      </c>
      <c r="Z19" s="19">
        <v>-2.3971699609759845E-4</v>
      </c>
      <c r="AA19" s="19">
        <v>-2.0265641335394428E-3</v>
      </c>
      <c r="AB19" s="19">
        <v>-2.4326806654540508E-2</v>
      </c>
      <c r="AC19" s="19">
        <v>2.3321344115697123E-2</v>
      </c>
      <c r="AD19" s="19">
        <v>-1.1129704075572669E-2</v>
      </c>
      <c r="AE19" s="19">
        <v>6.3229416026432039E-3</v>
      </c>
      <c r="AF19" s="19">
        <v>-1.118563223675645E-2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</row>
    <row r="20" spans="5:37">
      <c r="E20" s="17" t="s">
        <v>40</v>
      </c>
      <c r="F20" s="17" t="s">
        <v>172</v>
      </c>
      <c r="H20" s="17" t="s">
        <v>304</v>
      </c>
      <c r="I20" s="17" t="s">
        <v>195</v>
      </c>
      <c r="J20" s="17" t="s">
        <v>302</v>
      </c>
      <c r="L20" s="3" t="s">
        <v>112</v>
      </c>
      <c r="M20" s="3" t="b">
        <v>0</v>
      </c>
      <c r="N20" s="3" t="b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-0.12640845189560504</v>
      </c>
      <c r="AB20" s="19">
        <v>-0.33548836970659113</v>
      </c>
      <c r="AC20" s="19">
        <v>-0.24201386854319115</v>
      </c>
      <c r="AD20" s="19">
        <v>-0.14938752155570253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</row>
    <row r="21" spans="5:37">
      <c r="E21" s="17" t="s">
        <v>40</v>
      </c>
      <c r="F21" s="17" t="s">
        <v>172</v>
      </c>
      <c r="H21" s="17" t="s">
        <v>304</v>
      </c>
      <c r="I21" s="17" t="s">
        <v>195</v>
      </c>
      <c r="J21" s="17" t="s">
        <v>303</v>
      </c>
      <c r="L21" s="3" t="s">
        <v>112</v>
      </c>
      <c r="M21" s="3" t="b">
        <v>0</v>
      </c>
      <c r="N21" s="3" t="b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</row>
    <row r="22" spans="5:37">
      <c r="E22" s="17" t="s">
        <v>40</v>
      </c>
      <c r="F22" s="17" t="s">
        <v>172</v>
      </c>
      <c r="H22" s="17" t="s">
        <v>304</v>
      </c>
      <c r="I22" s="17" t="s">
        <v>195</v>
      </c>
      <c r="J22" s="17" t="s">
        <v>303</v>
      </c>
      <c r="L22" s="3" t="s">
        <v>112</v>
      </c>
      <c r="M22" s="3" t="b">
        <v>0</v>
      </c>
      <c r="N22" s="3" t="b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</row>
    <row r="23" spans="5:37">
      <c r="E23" s="17" t="s">
        <v>40</v>
      </c>
      <c r="F23" s="17" t="s">
        <v>172</v>
      </c>
      <c r="H23" s="17" t="s">
        <v>304</v>
      </c>
      <c r="I23" s="17" t="s">
        <v>195</v>
      </c>
      <c r="J23" s="17" t="s">
        <v>303</v>
      </c>
      <c r="L23" s="3" t="s">
        <v>112</v>
      </c>
      <c r="M23" s="3" t="b">
        <v>0</v>
      </c>
      <c r="N23" s="3" t="b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</row>
    <row r="24" spans="5:37">
      <c r="E24" s="17" t="s">
        <v>40</v>
      </c>
      <c r="F24" s="17" t="s">
        <v>172</v>
      </c>
      <c r="H24" s="17" t="s">
        <v>304</v>
      </c>
      <c r="I24" s="17" t="s">
        <v>195</v>
      </c>
      <c r="J24" s="17" t="s">
        <v>303</v>
      </c>
      <c r="L24" s="3" t="s">
        <v>112</v>
      </c>
      <c r="M24" s="3" t="b">
        <v>0</v>
      </c>
      <c r="N24" s="3" t="b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</row>
    <row r="25" spans="5:37">
      <c r="E25" s="17" t="s">
        <v>40</v>
      </c>
      <c r="F25" s="17" t="s">
        <v>172</v>
      </c>
      <c r="H25" s="17" t="s">
        <v>304</v>
      </c>
      <c r="I25" s="17" t="s">
        <v>195</v>
      </c>
      <c r="J25" s="17" t="s">
        <v>303</v>
      </c>
      <c r="L25" s="3" t="s">
        <v>112</v>
      </c>
      <c r="M25" s="3" t="b">
        <v>0</v>
      </c>
      <c r="N25" s="3" t="b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</row>
    <row r="26" spans="5:37">
      <c r="E26" s="17" t="s">
        <v>40</v>
      </c>
      <c r="F26" s="17" t="s">
        <v>172</v>
      </c>
      <c r="H26" s="17" t="s">
        <v>304</v>
      </c>
      <c r="I26" s="17" t="s">
        <v>195</v>
      </c>
      <c r="J26" s="17" t="s">
        <v>303</v>
      </c>
      <c r="L26" s="3" t="s">
        <v>112</v>
      </c>
      <c r="M26" s="3" t="b">
        <v>0</v>
      </c>
      <c r="N26" s="3" t="b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</row>
    <row r="27" spans="5:37">
      <c r="E27" s="17" t="s">
        <v>40</v>
      </c>
      <c r="F27" s="17" t="s">
        <v>172</v>
      </c>
      <c r="H27" s="17" t="s">
        <v>304</v>
      </c>
      <c r="I27" s="17" t="s">
        <v>195</v>
      </c>
      <c r="J27" s="17" t="s">
        <v>303</v>
      </c>
      <c r="L27" s="3" t="s">
        <v>112</v>
      </c>
      <c r="M27" s="3" t="b">
        <v>0</v>
      </c>
      <c r="N27" s="3" t="b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</row>
    <row r="28" spans="5:37">
      <c r="E28" s="17" t="s">
        <v>40</v>
      </c>
      <c r="F28" s="17" t="s">
        <v>172</v>
      </c>
      <c r="H28" s="17" t="s">
        <v>304</v>
      </c>
      <c r="I28" s="17" t="s">
        <v>195</v>
      </c>
      <c r="J28" s="17" t="s">
        <v>303</v>
      </c>
      <c r="L28" s="3" t="s">
        <v>112</v>
      </c>
      <c r="M28" s="3" t="b">
        <v>0</v>
      </c>
      <c r="N28" s="3" t="b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</row>
    <row r="29" spans="5:37">
      <c r="E29" s="17" t="s">
        <v>40</v>
      </c>
      <c r="F29" s="17" t="s">
        <v>172</v>
      </c>
      <c r="H29" s="17" t="s">
        <v>304</v>
      </c>
      <c r="I29" s="17" t="s">
        <v>197</v>
      </c>
      <c r="J29" s="17" t="s">
        <v>247</v>
      </c>
      <c r="L29" s="3" t="s">
        <v>112</v>
      </c>
      <c r="M29" s="3" t="b">
        <v>0</v>
      </c>
      <c r="N29" s="3" t="b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-0.19690779241724055</v>
      </c>
      <c r="Z29" s="19">
        <v>-7.5901139968536535E-2</v>
      </c>
      <c r="AA29" s="19">
        <v>-0.1058377018512837</v>
      </c>
      <c r="AB29" s="19">
        <v>-0.11926813791820941</v>
      </c>
      <c r="AC29" s="19">
        <v>-8.4000687443618272E-2</v>
      </c>
      <c r="AD29" s="19">
        <v>-7.2203129279614614E-2</v>
      </c>
      <c r="AE29" s="19">
        <v>-0.1017571036412238</v>
      </c>
      <c r="AF29" s="19">
        <v>-7.2565959074989556E-2</v>
      </c>
      <c r="AG29" s="19">
        <v>-0.16221613755365902</v>
      </c>
      <c r="AH29" s="19">
        <v>-0.16154869083945139</v>
      </c>
      <c r="AI29" s="19">
        <v>-0.16088458135881473</v>
      </c>
      <c r="AJ29" s="19">
        <v>-0.16022379242558135</v>
      </c>
      <c r="AK29" s="19">
        <v>-0.15956630743701405</v>
      </c>
    </row>
    <row r="30" spans="5:37">
      <c r="E30" s="17" t="s">
        <v>40</v>
      </c>
      <c r="F30" s="17" t="s">
        <v>172</v>
      </c>
      <c r="H30" s="17" t="s">
        <v>304</v>
      </c>
      <c r="I30" s="17" t="s">
        <v>197</v>
      </c>
      <c r="J30" s="17" t="s">
        <v>303</v>
      </c>
      <c r="L30" s="3" t="s">
        <v>112</v>
      </c>
      <c r="M30" s="3" t="b">
        <v>0</v>
      </c>
      <c r="N30" s="3" t="b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</row>
    <row r="31" spans="5:37">
      <c r="E31" s="17" t="s">
        <v>40</v>
      </c>
      <c r="F31" s="17" t="s">
        <v>172</v>
      </c>
      <c r="H31" s="17" t="s">
        <v>304</v>
      </c>
      <c r="I31" s="17" t="s">
        <v>197</v>
      </c>
      <c r="J31" s="17" t="s">
        <v>303</v>
      </c>
      <c r="L31" s="3" t="s">
        <v>112</v>
      </c>
      <c r="M31" s="3" t="b">
        <v>0</v>
      </c>
      <c r="N31" s="3" t="b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</row>
    <row r="32" spans="5:37">
      <c r="E32" s="17" t="s">
        <v>40</v>
      </c>
      <c r="F32" s="17" t="s">
        <v>172</v>
      </c>
      <c r="H32" s="17" t="s">
        <v>304</v>
      </c>
      <c r="I32" s="17" t="s">
        <v>197</v>
      </c>
      <c r="J32" s="17" t="s">
        <v>303</v>
      </c>
      <c r="L32" s="3" t="s">
        <v>112</v>
      </c>
      <c r="M32" s="3" t="b">
        <v>0</v>
      </c>
      <c r="N32" s="3" t="b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</row>
    <row r="33" spans="5:37">
      <c r="E33" s="17" t="s">
        <v>40</v>
      </c>
      <c r="F33" s="17" t="s">
        <v>172</v>
      </c>
      <c r="H33" s="17" t="s">
        <v>304</v>
      </c>
      <c r="I33" s="17" t="s">
        <v>197</v>
      </c>
      <c r="J33" s="17" t="s">
        <v>303</v>
      </c>
      <c r="L33" s="3" t="s">
        <v>112</v>
      </c>
      <c r="M33" s="3" t="b">
        <v>0</v>
      </c>
      <c r="N33" s="3" t="b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</row>
    <row r="34" spans="5:37">
      <c r="E34" s="17" t="s">
        <v>40</v>
      </c>
      <c r="F34" s="17" t="s">
        <v>172</v>
      </c>
      <c r="H34" s="17" t="s">
        <v>304</v>
      </c>
      <c r="I34" s="17" t="s">
        <v>197</v>
      </c>
      <c r="J34" s="17" t="s">
        <v>303</v>
      </c>
      <c r="L34" s="3" t="s">
        <v>112</v>
      </c>
      <c r="M34" s="3" t="b">
        <v>0</v>
      </c>
      <c r="N34" s="3" t="b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</row>
    <row r="35" spans="5:37">
      <c r="E35" s="17" t="s">
        <v>40</v>
      </c>
      <c r="F35" s="17" t="s">
        <v>172</v>
      </c>
      <c r="H35" s="17" t="s">
        <v>304</v>
      </c>
      <c r="I35" s="17" t="s">
        <v>197</v>
      </c>
      <c r="J35" s="17" t="s">
        <v>303</v>
      </c>
      <c r="L35" s="3" t="s">
        <v>112</v>
      </c>
      <c r="M35" s="3" t="b">
        <v>0</v>
      </c>
      <c r="N35" s="3" t="b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</row>
    <row r="36" spans="5:37">
      <c r="E36" s="17" t="s">
        <v>40</v>
      </c>
      <c r="F36" s="17" t="s">
        <v>172</v>
      </c>
      <c r="H36" s="17" t="s">
        <v>304</v>
      </c>
      <c r="I36" s="17" t="s">
        <v>197</v>
      </c>
      <c r="J36" s="17" t="s">
        <v>303</v>
      </c>
      <c r="L36" s="3" t="s">
        <v>112</v>
      </c>
      <c r="M36" s="3" t="b">
        <v>0</v>
      </c>
      <c r="N36" s="3" t="b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</row>
    <row r="37" spans="5:37">
      <c r="E37" s="17" t="s">
        <v>40</v>
      </c>
      <c r="F37" s="17" t="s">
        <v>172</v>
      </c>
      <c r="H37" s="17" t="s">
        <v>304</v>
      </c>
      <c r="I37" s="17" t="s">
        <v>197</v>
      </c>
      <c r="J37" s="17" t="s">
        <v>303</v>
      </c>
      <c r="L37" s="3" t="s">
        <v>112</v>
      </c>
      <c r="M37" s="3" t="b">
        <v>0</v>
      </c>
      <c r="N37" s="3" t="b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</row>
    <row r="38" spans="5:37">
      <c r="E38" s="17" t="s">
        <v>40</v>
      </c>
      <c r="F38" s="17" t="s">
        <v>172</v>
      </c>
      <c r="H38" s="17" t="s">
        <v>304</v>
      </c>
      <c r="I38" s="17" t="s">
        <v>197</v>
      </c>
      <c r="J38" s="17" t="s">
        <v>303</v>
      </c>
      <c r="L38" s="3" t="s">
        <v>112</v>
      </c>
      <c r="M38" s="3" t="b">
        <v>0</v>
      </c>
      <c r="N38" s="3" t="b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</row>
    <row r="39" spans="5:37">
      <c r="E39" s="17" t="s">
        <v>40</v>
      </c>
      <c r="F39" s="17" t="s">
        <v>172</v>
      </c>
      <c r="H39" s="17" t="s">
        <v>304</v>
      </c>
      <c r="I39" s="17" t="s">
        <v>199</v>
      </c>
      <c r="J39" s="17" t="s">
        <v>306</v>
      </c>
      <c r="L39" s="3" t="s">
        <v>112</v>
      </c>
      <c r="M39" s="3" t="b">
        <v>0</v>
      </c>
      <c r="N39" s="3" t="b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</row>
    <row r="40" spans="5:37">
      <c r="E40" s="17" t="s">
        <v>40</v>
      </c>
      <c r="F40" s="17" t="s">
        <v>172</v>
      </c>
      <c r="H40" s="17" t="s">
        <v>304</v>
      </c>
      <c r="I40" s="17" t="s">
        <v>199</v>
      </c>
      <c r="J40" s="17" t="s">
        <v>247</v>
      </c>
      <c r="L40" s="3" t="s">
        <v>112</v>
      </c>
      <c r="M40" s="3" t="b">
        <v>0</v>
      </c>
      <c r="N40" s="3" t="b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-0.10679907479376323</v>
      </c>
      <c r="Z40" s="19">
        <v>-3.554802208601817E-2</v>
      </c>
      <c r="AA40" s="19">
        <v>-6.5139390870944058E-2</v>
      </c>
      <c r="AB40" s="19">
        <v>-0.11489860498855968</v>
      </c>
      <c r="AC40" s="19">
        <v>-3.1955603535687098E-2</v>
      </c>
      <c r="AD40" s="19">
        <v>-7.1691115050279364E-2</v>
      </c>
      <c r="AE40" s="19">
        <v>-6.9909918331943349E-2</v>
      </c>
      <c r="AF40" s="19">
        <v>-7.2051371909828507E-2</v>
      </c>
      <c r="AG40" s="19">
        <v>-9.7522021058078265E-2</v>
      </c>
      <c r="AH40" s="19">
        <v>-9.7522021058078279E-2</v>
      </c>
      <c r="AI40" s="19">
        <v>-9.7522021058078265E-2</v>
      </c>
      <c r="AJ40" s="19">
        <v>-9.7522021058078279E-2</v>
      </c>
      <c r="AK40" s="19">
        <v>-9.7522021058078265E-2</v>
      </c>
    </row>
    <row r="41" spans="5:37">
      <c r="E41" s="17" t="s">
        <v>40</v>
      </c>
      <c r="F41" s="17" t="s">
        <v>172</v>
      </c>
      <c r="H41" s="17" t="s">
        <v>304</v>
      </c>
      <c r="I41" s="17" t="s">
        <v>199</v>
      </c>
      <c r="J41" s="17" t="s">
        <v>303</v>
      </c>
      <c r="L41" s="3" t="s">
        <v>112</v>
      </c>
      <c r="M41" s="3" t="b">
        <v>0</v>
      </c>
      <c r="N41" s="3" t="b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</row>
    <row r="42" spans="5:37">
      <c r="E42" s="17" t="s">
        <v>40</v>
      </c>
      <c r="F42" s="17" t="s">
        <v>172</v>
      </c>
      <c r="H42" s="17" t="s">
        <v>304</v>
      </c>
      <c r="I42" s="17" t="s">
        <v>199</v>
      </c>
      <c r="J42" s="17" t="s">
        <v>303</v>
      </c>
      <c r="L42" s="3" t="s">
        <v>112</v>
      </c>
      <c r="M42" s="3" t="b">
        <v>0</v>
      </c>
      <c r="N42" s="3" t="b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</row>
    <row r="43" spans="5:37">
      <c r="E43" s="17" t="s">
        <v>40</v>
      </c>
      <c r="F43" s="17" t="s">
        <v>172</v>
      </c>
      <c r="H43" s="17" t="s">
        <v>304</v>
      </c>
      <c r="I43" s="17" t="s">
        <v>199</v>
      </c>
      <c r="J43" s="17" t="s">
        <v>303</v>
      </c>
      <c r="L43" s="3" t="s">
        <v>112</v>
      </c>
      <c r="M43" s="3" t="b">
        <v>0</v>
      </c>
      <c r="N43" s="3" t="b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</row>
    <row r="44" spans="5:37">
      <c r="E44" s="17" t="s">
        <v>40</v>
      </c>
      <c r="F44" s="17" t="s">
        <v>172</v>
      </c>
      <c r="H44" s="17" t="s">
        <v>304</v>
      </c>
      <c r="I44" s="17" t="s">
        <v>199</v>
      </c>
      <c r="J44" s="17" t="s">
        <v>303</v>
      </c>
      <c r="L44" s="3" t="s">
        <v>112</v>
      </c>
      <c r="M44" s="3" t="b">
        <v>0</v>
      </c>
      <c r="N44" s="3" t="b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</row>
    <row r="45" spans="5:37">
      <c r="E45" s="17" t="s">
        <v>40</v>
      </c>
      <c r="F45" s="17" t="s">
        <v>172</v>
      </c>
      <c r="H45" s="17" t="s">
        <v>304</v>
      </c>
      <c r="I45" s="17" t="s">
        <v>199</v>
      </c>
      <c r="J45" s="17" t="s">
        <v>303</v>
      </c>
      <c r="L45" s="3" t="s">
        <v>112</v>
      </c>
      <c r="M45" s="3" t="b">
        <v>0</v>
      </c>
      <c r="N45" s="3" t="b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</row>
    <row r="46" spans="5:37">
      <c r="E46" s="17" t="s">
        <v>40</v>
      </c>
      <c r="F46" s="17" t="s">
        <v>172</v>
      </c>
      <c r="H46" s="17" t="s">
        <v>304</v>
      </c>
      <c r="I46" s="17" t="s">
        <v>199</v>
      </c>
      <c r="J46" s="17" t="s">
        <v>303</v>
      </c>
      <c r="L46" s="3" t="s">
        <v>112</v>
      </c>
      <c r="M46" s="3" t="b">
        <v>0</v>
      </c>
      <c r="N46" s="3" t="b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5:37">
      <c r="E47" s="17" t="s">
        <v>40</v>
      </c>
      <c r="F47" s="17" t="s">
        <v>172</v>
      </c>
      <c r="H47" s="17" t="s">
        <v>304</v>
      </c>
      <c r="I47" s="17" t="s">
        <v>199</v>
      </c>
      <c r="J47" s="17" t="s">
        <v>303</v>
      </c>
      <c r="L47" s="3" t="s">
        <v>112</v>
      </c>
      <c r="M47" s="3" t="b">
        <v>0</v>
      </c>
      <c r="N47" s="3" t="b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5:37">
      <c r="E48" s="17" t="s">
        <v>40</v>
      </c>
      <c r="F48" s="17" t="s">
        <v>172</v>
      </c>
      <c r="H48" s="17" t="s">
        <v>304</v>
      </c>
      <c r="I48" s="17" t="s">
        <v>199</v>
      </c>
      <c r="J48" s="17" t="s">
        <v>303</v>
      </c>
      <c r="L48" s="3" t="s">
        <v>112</v>
      </c>
      <c r="M48" s="3" t="b">
        <v>0</v>
      </c>
      <c r="N48" s="3" t="b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</row>
    <row r="49" spans="5:37">
      <c r="E49" s="17" t="s">
        <v>40</v>
      </c>
      <c r="F49" s="17" t="s">
        <v>172</v>
      </c>
      <c r="H49" s="17" t="s">
        <v>304</v>
      </c>
      <c r="I49" s="17" t="s">
        <v>201</v>
      </c>
      <c r="J49" s="17" t="s">
        <v>303</v>
      </c>
      <c r="L49" s="3" t="s">
        <v>112</v>
      </c>
      <c r="M49" s="3" t="b">
        <v>0</v>
      </c>
      <c r="N49" s="3" t="b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</row>
    <row r="50" spans="5:37">
      <c r="E50" s="17" t="s">
        <v>40</v>
      </c>
      <c r="F50" s="17" t="s">
        <v>172</v>
      </c>
      <c r="H50" s="17" t="s">
        <v>304</v>
      </c>
      <c r="I50" s="17" t="s">
        <v>201</v>
      </c>
      <c r="J50" s="17" t="s">
        <v>303</v>
      </c>
      <c r="L50" s="3" t="s">
        <v>112</v>
      </c>
      <c r="M50" s="3" t="b">
        <v>0</v>
      </c>
      <c r="N50" s="3" t="b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5:37">
      <c r="E51" s="17" t="s">
        <v>40</v>
      </c>
      <c r="F51" s="17" t="s">
        <v>172</v>
      </c>
      <c r="H51" s="17" t="s">
        <v>304</v>
      </c>
      <c r="I51" s="17" t="s">
        <v>201</v>
      </c>
      <c r="J51" s="17" t="s">
        <v>303</v>
      </c>
      <c r="L51" s="3" t="s">
        <v>112</v>
      </c>
      <c r="M51" s="3" t="b">
        <v>0</v>
      </c>
      <c r="N51" s="3" t="b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</row>
    <row r="52" spans="5:37">
      <c r="E52" s="17" t="s">
        <v>40</v>
      </c>
      <c r="F52" s="17" t="s">
        <v>172</v>
      </c>
      <c r="H52" s="17" t="s">
        <v>304</v>
      </c>
      <c r="I52" s="17" t="s">
        <v>201</v>
      </c>
      <c r="J52" s="17" t="s">
        <v>303</v>
      </c>
      <c r="L52" s="3" t="s">
        <v>112</v>
      </c>
      <c r="M52" s="3" t="b">
        <v>0</v>
      </c>
      <c r="N52" s="3" t="b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</row>
    <row r="53" spans="5:37">
      <c r="E53" s="17" t="s">
        <v>40</v>
      </c>
      <c r="F53" s="17" t="s">
        <v>172</v>
      </c>
      <c r="H53" s="17" t="s">
        <v>304</v>
      </c>
      <c r="I53" s="17" t="s">
        <v>201</v>
      </c>
      <c r="J53" s="17" t="s">
        <v>303</v>
      </c>
      <c r="L53" s="3" t="s">
        <v>112</v>
      </c>
      <c r="M53" s="3" t="b">
        <v>0</v>
      </c>
      <c r="N53" s="3" t="b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</row>
    <row r="54" spans="5:37">
      <c r="E54" s="17" t="s">
        <v>40</v>
      </c>
      <c r="F54" s="17" t="s">
        <v>172</v>
      </c>
      <c r="H54" s="17" t="s">
        <v>304</v>
      </c>
      <c r="I54" s="17" t="s">
        <v>201</v>
      </c>
      <c r="J54" s="17" t="s">
        <v>303</v>
      </c>
      <c r="L54" s="3" t="s">
        <v>112</v>
      </c>
      <c r="M54" s="3" t="b">
        <v>0</v>
      </c>
      <c r="N54" s="3" t="b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</row>
    <row r="55" spans="5:37">
      <c r="E55" s="17" t="s">
        <v>40</v>
      </c>
      <c r="F55" s="17" t="s">
        <v>172</v>
      </c>
      <c r="H55" s="17" t="s">
        <v>304</v>
      </c>
      <c r="I55" s="17" t="s">
        <v>201</v>
      </c>
      <c r="J55" s="17" t="s">
        <v>303</v>
      </c>
      <c r="L55" s="3" t="s">
        <v>112</v>
      </c>
      <c r="M55" s="3" t="b">
        <v>0</v>
      </c>
      <c r="N55" s="3" t="b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</row>
    <row r="56" spans="5:37">
      <c r="E56" s="17" t="s">
        <v>40</v>
      </c>
      <c r="F56" s="17" t="s">
        <v>172</v>
      </c>
      <c r="H56" s="17" t="s">
        <v>304</v>
      </c>
      <c r="I56" s="17" t="s">
        <v>201</v>
      </c>
      <c r="J56" s="17" t="s">
        <v>303</v>
      </c>
      <c r="L56" s="3" t="s">
        <v>112</v>
      </c>
      <c r="M56" s="3" t="b">
        <v>0</v>
      </c>
      <c r="N56" s="3" t="b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</row>
    <row r="57" spans="5:37">
      <c r="E57" s="17" t="s">
        <v>40</v>
      </c>
      <c r="F57" s="17" t="s">
        <v>172</v>
      </c>
      <c r="H57" s="17" t="s">
        <v>304</v>
      </c>
      <c r="I57" s="17" t="s">
        <v>201</v>
      </c>
      <c r="J57" s="17" t="s">
        <v>303</v>
      </c>
      <c r="L57" s="3" t="s">
        <v>112</v>
      </c>
      <c r="M57" s="3" t="b">
        <v>0</v>
      </c>
      <c r="N57" s="3" t="b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</row>
    <row r="58" spans="5:37">
      <c r="E58" s="17" t="s">
        <v>40</v>
      </c>
      <c r="F58" s="17" t="s">
        <v>172</v>
      </c>
      <c r="H58" s="17" t="s">
        <v>304</v>
      </c>
      <c r="I58" s="17" t="s">
        <v>201</v>
      </c>
      <c r="J58" s="17" t="s">
        <v>303</v>
      </c>
      <c r="L58" s="3" t="s">
        <v>112</v>
      </c>
      <c r="M58" s="3" t="b">
        <v>0</v>
      </c>
      <c r="N58" s="3" t="b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</row>
    <row r="59" spans="5:37">
      <c r="E59" s="17" t="s">
        <v>40</v>
      </c>
      <c r="F59" s="17" t="s">
        <v>172</v>
      </c>
      <c r="H59" s="17" t="s">
        <v>304</v>
      </c>
      <c r="I59" s="17" t="s">
        <v>173</v>
      </c>
      <c r="J59" s="17" t="s">
        <v>247</v>
      </c>
      <c r="L59" s="3" t="s">
        <v>112</v>
      </c>
      <c r="M59" s="3" t="b">
        <v>0</v>
      </c>
      <c r="N59" s="3" t="b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-0.3520757140638241</v>
      </c>
      <c r="Z59" s="19">
        <v>-0.11054850849545453</v>
      </c>
      <c r="AA59" s="19">
        <v>-9.3940324124574523E-2</v>
      </c>
      <c r="AB59" s="19">
        <v>0.26918546912837865</v>
      </c>
      <c r="AC59" s="19">
        <v>-7.0968649071819864E-2</v>
      </c>
      <c r="AD59" s="19">
        <v>-8.1485631594533356E-2</v>
      </c>
      <c r="AE59" s="19">
        <v>-9.6190221479920096E-2</v>
      </c>
      <c r="AF59" s="19">
        <v>-8.1895107130184275E-2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</row>
    <row r="60" spans="5:37">
      <c r="E60" s="17" t="s">
        <v>40</v>
      </c>
      <c r="F60" s="17" t="s">
        <v>172</v>
      </c>
      <c r="H60" s="17" t="s">
        <v>304</v>
      </c>
      <c r="I60" s="17" t="s">
        <v>173</v>
      </c>
      <c r="J60" s="17" t="s">
        <v>353</v>
      </c>
      <c r="L60" s="3" t="s">
        <v>112</v>
      </c>
      <c r="M60" s="3" t="s">
        <v>299</v>
      </c>
      <c r="N60" s="3" t="b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-0.80261532233747734</v>
      </c>
      <c r="AH60" s="19">
        <v>-0.654375876247134</v>
      </c>
      <c r="AI60" s="19">
        <v>-0.63725914679227402</v>
      </c>
      <c r="AJ60" s="19">
        <v>-0.60970007148817518</v>
      </c>
      <c r="AK60" s="19">
        <v>-0.61276389094288963</v>
      </c>
    </row>
    <row r="61" spans="5:37">
      <c r="E61" s="17" t="s">
        <v>40</v>
      </c>
      <c r="F61" s="17" t="s">
        <v>172</v>
      </c>
      <c r="H61" s="17" t="s">
        <v>304</v>
      </c>
      <c r="I61" s="17" t="s">
        <v>173</v>
      </c>
      <c r="J61" s="17" t="s">
        <v>303</v>
      </c>
      <c r="L61" s="3" t="s">
        <v>112</v>
      </c>
      <c r="M61" s="3" t="b">
        <v>0</v>
      </c>
      <c r="N61" s="3" t="b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</row>
    <row r="62" spans="5:37">
      <c r="E62" s="17" t="s">
        <v>40</v>
      </c>
      <c r="F62" s="17" t="s">
        <v>172</v>
      </c>
      <c r="H62" s="17" t="s">
        <v>304</v>
      </c>
      <c r="I62" s="17" t="s">
        <v>173</v>
      </c>
      <c r="J62" s="17" t="s">
        <v>303</v>
      </c>
      <c r="L62" s="3" t="s">
        <v>112</v>
      </c>
      <c r="M62" s="3" t="b">
        <v>0</v>
      </c>
      <c r="N62" s="3" t="b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</row>
    <row r="63" spans="5:37">
      <c r="E63" s="17" t="s">
        <v>40</v>
      </c>
      <c r="F63" s="17" t="s">
        <v>172</v>
      </c>
      <c r="H63" s="17" t="s">
        <v>304</v>
      </c>
      <c r="I63" s="17" t="s">
        <v>173</v>
      </c>
      <c r="J63" s="17" t="s">
        <v>303</v>
      </c>
      <c r="L63" s="3" t="s">
        <v>112</v>
      </c>
      <c r="M63" s="3" t="b">
        <v>0</v>
      </c>
      <c r="N63" s="3" t="b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</row>
    <row r="64" spans="5:37">
      <c r="E64" s="17" t="s">
        <v>40</v>
      </c>
      <c r="F64" s="17" t="s">
        <v>172</v>
      </c>
      <c r="H64" s="17" t="s">
        <v>304</v>
      </c>
      <c r="I64" s="17" t="s">
        <v>173</v>
      </c>
      <c r="J64" s="17" t="s">
        <v>303</v>
      </c>
      <c r="L64" s="3" t="s">
        <v>112</v>
      </c>
      <c r="M64" s="3" t="b">
        <v>0</v>
      </c>
      <c r="N64" s="3" t="b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</row>
    <row r="65" spans="5:37">
      <c r="E65" s="17" t="s">
        <v>40</v>
      </c>
      <c r="F65" s="17" t="s">
        <v>172</v>
      </c>
      <c r="H65" s="17" t="s">
        <v>304</v>
      </c>
      <c r="I65" s="17" t="s">
        <v>173</v>
      </c>
      <c r="J65" s="17" t="s">
        <v>303</v>
      </c>
      <c r="L65" s="3" t="s">
        <v>112</v>
      </c>
      <c r="M65" s="3" t="b">
        <v>0</v>
      </c>
      <c r="N65" s="3" t="b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</row>
    <row r="66" spans="5:37">
      <c r="E66" s="17" t="s">
        <v>40</v>
      </c>
      <c r="F66" s="17" t="s">
        <v>172</v>
      </c>
      <c r="H66" s="17" t="s">
        <v>304</v>
      </c>
      <c r="I66" s="17" t="s">
        <v>173</v>
      </c>
      <c r="J66" s="17" t="s">
        <v>303</v>
      </c>
      <c r="L66" s="3" t="s">
        <v>112</v>
      </c>
      <c r="M66" s="3" t="b">
        <v>0</v>
      </c>
      <c r="N66" s="3" t="b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</row>
    <row r="67" spans="5:37">
      <c r="E67" s="17" t="s">
        <v>40</v>
      </c>
      <c r="F67" s="17" t="s">
        <v>172</v>
      </c>
      <c r="H67" s="17" t="s">
        <v>304</v>
      </c>
      <c r="I67" s="17" t="s">
        <v>173</v>
      </c>
      <c r="J67" s="17" t="s">
        <v>303</v>
      </c>
      <c r="L67" s="3" t="s">
        <v>112</v>
      </c>
      <c r="M67" s="3" t="b">
        <v>0</v>
      </c>
      <c r="N67" s="3" t="b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</row>
    <row r="68" spans="5:37">
      <c r="E68" s="17" t="s">
        <v>40</v>
      </c>
      <c r="F68" s="17" t="s">
        <v>172</v>
      </c>
      <c r="H68" s="17" t="s">
        <v>304</v>
      </c>
      <c r="I68" s="17" t="s">
        <v>173</v>
      </c>
      <c r="J68" s="17" t="s">
        <v>303</v>
      </c>
      <c r="L68" s="3" t="s">
        <v>112</v>
      </c>
      <c r="M68" s="3" t="b">
        <v>0</v>
      </c>
      <c r="N68" s="3" t="b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</row>
    <row r="69" spans="5:37">
      <c r="E69" s="17" t="s">
        <v>40</v>
      </c>
      <c r="F69" s="17" t="s">
        <v>172</v>
      </c>
      <c r="H69" s="17" t="s">
        <v>310</v>
      </c>
      <c r="I69" s="17" t="s">
        <v>246</v>
      </c>
      <c r="J69" s="17" t="s">
        <v>359</v>
      </c>
      <c r="L69" s="3" t="s">
        <v>112</v>
      </c>
      <c r="M69" s="3" t="b">
        <v>0</v>
      </c>
      <c r="N69" s="3" t="s">
        <v>308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-0.89145728643216082</v>
      </c>
      <c r="AH69" s="19">
        <v>-0.8693467336683417</v>
      </c>
      <c r="AI69" s="19">
        <v>-0.8693467336683417</v>
      </c>
      <c r="AJ69" s="19">
        <v>-0.84723618090452246</v>
      </c>
      <c r="AK69" s="19">
        <v>-0.86934673366834181</v>
      </c>
    </row>
    <row r="70" spans="5:37">
      <c r="E70" s="17" t="s">
        <v>40</v>
      </c>
      <c r="F70" s="17" t="s">
        <v>172</v>
      </c>
      <c r="H70" s="17" t="s">
        <v>310</v>
      </c>
      <c r="I70" s="17" t="s">
        <v>246</v>
      </c>
      <c r="J70" s="17" t="s">
        <v>302</v>
      </c>
      <c r="L70" s="3" t="s">
        <v>112</v>
      </c>
      <c r="M70" s="3" t="b">
        <v>0</v>
      </c>
      <c r="N70" s="3" t="b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-3.8247848070795322E-2</v>
      </c>
      <c r="AB70" s="19">
        <v>-2.4890503095403416E-2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</row>
    <row r="71" spans="5:37">
      <c r="E71" s="17" t="s">
        <v>40</v>
      </c>
      <c r="F71" s="17" t="s">
        <v>172</v>
      </c>
      <c r="H71" s="17" t="s">
        <v>310</v>
      </c>
      <c r="I71" s="17" t="s">
        <v>246</v>
      </c>
      <c r="J71" s="17" t="s">
        <v>303</v>
      </c>
      <c r="L71" s="3" t="s">
        <v>112</v>
      </c>
      <c r="M71" s="3" t="b">
        <v>0</v>
      </c>
      <c r="N71" s="3" t="b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</row>
    <row r="72" spans="5:37">
      <c r="E72" s="17" t="s">
        <v>40</v>
      </c>
      <c r="F72" s="17" t="s">
        <v>172</v>
      </c>
      <c r="H72" s="17" t="s">
        <v>310</v>
      </c>
      <c r="I72" s="17" t="s">
        <v>246</v>
      </c>
      <c r="J72" s="17" t="s">
        <v>303</v>
      </c>
      <c r="L72" s="3" t="s">
        <v>112</v>
      </c>
      <c r="M72" s="3" t="b">
        <v>0</v>
      </c>
      <c r="N72" s="3" t="b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</row>
    <row r="73" spans="5:37">
      <c r="E73" s="17" t="s">
        <v>40</v>
      </c>
      <c r="F73" s="17" t="s">
        <v>172</v>
      </c>
      <c r="H73" s="17" t="s">
        <v>310</v>
      </c>
      <c r="I73" s="17" t="s">
        <v>246</v>
      </c>
      <c r="J73" s="17" t="s">
        <v>303</v>
      </c>
      <c r="L73" s="3" t="s">
        <v>112</v>
      </c>
      <c r="M73" s="3" t="b">
        <v>0</v>
      </c>
      <c r="N73" s="3" t="b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</row>
    <row r="74" spans="5:37">
      <c r="E74" s="17" t="s">
        <v>40</v>
      </c>
      <c r="F74" s="17" t="s">
        <v>172</v>
      </c>
      <c r="H74" s="17" t="s">
        <v>310</v>
      </c>
      <c r="I74" s="17" t="s">
        <v>246</v>
      </c>
      <c r="J74" s="17" t="s">
        <v>303</v>
      </c>
      <c r="L74" s="3" t="s">
        <v>112</v>
      </c>
      <c r="M74" s="3" t="b">
        <v>0</v>
      </c>
      <c r="N74" s="3" t="b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</row>
    <row r="75" spans="5:37">
      <c r="E75" s="17" t="s">
        <v>40</v>
      </c>
      <c r="F75" s="17" t="s">
        <v>172</v>
      </c>
      <c r="H75" s="17" t="s">
        <v>310</v>
      </c>
      <c r="I75" s="17" t="s">
        <v>246</v>
      </c>
      <c r="J75" s="17" t="s">
        <v>303</v>
      </c>
      <c r="L75" s="3" t="s">
        <v>112</v>
      </c>
      <c r="M75" s="3" t="b">
        <v>0</v>
      </c>
      <c r="N75" s="3" t="b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</row>
    <row r="76" spans="5:37">
      <c r="E76" s="17" t="s">
        <v>40</v>
      </c>
      <c r="F76" s="17" t="s">
        <v>172</v>
      </c>
      <c r="H76" s="17" t="s">
        <v>310</v>
      </c>
      <c r="I76" s="17" t="s">
        <v>246</v>
      </c>
      <c r="J76" s="17" t="s">
        <v>303</v>
      </c>
      <c r="L76" s="3" t="s">
        <v>112</v>
      </c>
      <c r="M76" s="3" t="b">
        <v>0</v>
      </c>
      <c r="N76" s="3" t="b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</row>
    <row r="77" spans="5:37">
      <c r="E77" s="17" t="s">
        <v>40</v>
      </c>
      <c r="F77" s="17" t="s">
        <v>172</v>
      </c>
      <c r="H77" s="17" t="s">
        <v>310</v>
      </c>
      <c r="I77" s="17" t="s">
        <v>246</v>
      </c>
      <c r="J77" s="17" t="s">
        <v>303</v>
      </c>
      <c r="L77" s="3" t="s">
        <v>112</v>
      </c>
      <c r="M77" s="3" t="b">
        <v>0</v>
      </c>
      <c r="N77" s="3" t="b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</row>
    <row r="78" spans="5:37">
      <c r="E78" s="17" t="s">
        <v>40</v>
      </c>
      <c r="F78" s="17" t="s">
        <v>172</v>
      </c>
      <c r="H78" s="17" t="s">
        <v>310</v>
      </c>
      <c r="I78" s="17" t="s">
        <v>246</v>
      </c>
      <c r="J78" s="17" t="s">
        <v>303</v>
      </c>
      <c r="L78" s="3" t="s">
        <v>112</v>
      </c>
      <c r="M78" s="3" t="b">
        <v>0</v>
      </c>
      <c r="N78" s="3" t="b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</row>
    <row r="79" spans="5:37">
      <c r="E79" s="17" t="s">
        <v>40</v>
      </c>
      <c r="F79" s="17" t="s">
        <v>172</v>
      </c>
      <c r="H79" s="17" t="s">
        <v>310</v>
      </c>
      <c r="I79" s="17" t="s">
        <v>205</v>
      </c>
      <c r="J79" s="17" t="s">
        <v>303</v>
      </c>
      <c r="L79" s="3" t="s">
        <v>112</v>
      </c>
      <c r="M79" s="3" t="b">
        <v>0</v>
      </c>
      <c r="N79" s="3" t="b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</row>
    <row r="80" spans="5:37">
      <c r="E80" s="17" t="s">
        <v>40</v>
      </c>
      <c r="F80" s="17" t="s">
        <v>172</v>
      </c>
      <c r="H80" s="17" t="s">
        <v>310</v>
      </c>
      <c r="I80" s="17" t="s">
        <v>205</v>
      </c>
      <c r="J80" s="17" t="s">
        <v>303</v>
      </c>
      <c r="L80" s="3" t="s">
        <v>112</v>
      </c>
      <c r="M80" s="3" t="b">
        <v>0</v>
      </c>
      <c r="N80" s="3" t="b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</row>
    <row r="81" spans="5:37">
      <c r="E81" s="17" t="s">
        <v>40</v>
      </c>
      <c r="F81" s="17" t="s">
        <v>172</v>
      </c>
      <c r="H81" s="17" t="s">
        <v>310</v>
      </c>
      <c r="I81" s="17" t="s">
        <v>205</v>
      </c>
      <c r="J81" s="17" t="s">
        <v>303</v>
      </c>
      <c r="L81" s="3" t="s">
        <v>112</v>
      </c>
      <c r="M81" s="3" t="b">
        <v>0</v>
      </c>
      <c r="N81" s="3" t="b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</row>
    <row r="82" spans="5:37">
      <c r="E82" s="17" t="s">
        <v>40</v>
      </c>
      <c r="F82" s="17" t="s">
        <v>172</v>
      </c>
      <c r="H82" s="17" t="s">
        <v>310</v>
      </c>
      <c r="I82" s="17" t="s">
        <v>205</v>
      </c>
      <c r="J82" s="17" t="s">
        <v>303</v>
      </c>
      <c r="L82" s="3" t="s">
        <v>112</v>
      </c>
      <c r="M82" s="3" t="b">
        <v>0</v>
      </c>
      <c r="N82" s="3" t="b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</row>
    <row r="83" spans="5:37">
      <c r="E83" s="17" t="s">
        <v>40</v>
      </c>
      <c r="F83" s="17" t="s">
        <v>172</v>
      </c>
      <c r="H83" s="17" t="s">
        <v>310</v>
      </c>
      <c r="I83" s="17" t="s">
        <v>205</v>
      </c>
      <c r="J83" s="17" t="s">
        <v>303</v>
      </c>
      <c r="L83" s="3" t="s">
        <v>112</v>
      </c>
      <c r="M83" s="3" t="b">
        <v>0</v>
      </c>
      <c r="N83" s="3" t="b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</row>
    <row r="84" spans="5:37">
      <c r="E84" s="17" t="s">
        <v>40</v>
      </c>
      <c r="F84" s="17" t="s">
        <v>172</v>
      </c>
      <c r="H84" s="17" t="s">
        <v>310</v>
      </c>
      <c r="I84" s="17" t="s">
        <v>205</v>
      </c>
      <c r="J84" s="17" t="s">
        <v>303</v>
      </c>
      <c r="L84" s="3" t="s">
        <v>112</v>
      </c>
      <c r="M84" s="3" t="b">
        <v>0</v>
      </c>
      <c r="N84" s="3" t="b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</row>
    <row r="85" spans="5:37">
      <c r="E85" s="17" t="s">
        <v>40</v>
      </c>
      <c r="F85" s="17" t="s">
        <v>172</v>
      </c>
      <c r="H85" s="17" t="s">
        <v>310</v>
      </c>
      <c r="I85" s="17" t="s">
        <v>205</v>
      </c>
      <c r="J85" s="17" t="s">
        <v>303</v>
      </c>
      <c r="L85" s="3" t="s">
        <v>112</v>
      </c>
      <c r="M85" s="3" t="b">
        <v>0</v>
      </c>
      <c r="N85" s="3" t="b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</row>
    <row r="86" spans="5:37">
      <c r="E86" s="17" t="s">
        <v>40</v>
      </c>
      <c r="F86" s="17" t="s">
        <v>172</v>
      </c>
      <c r="H86" s="17" t="s">
        <v>310</v>
      </c>
      <c r="I86" s="17" t="s">
        <v>205</v>
      </c>
      <c r="J86" s="17" t="s">
        <v>303</v>
      </c>
      <c r="L86" s="3" t="s">
        <v>112</v>
      </c>
      <c r="M86" s="3" t="b">
        <v>0</v>
      </c>
      <c r="N86" s="3" t="b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</row>
    <row r="87" spans="5:37">
      <c r="E87" s="17" t="s">
        <v>40</v>
      </c>
      <c r="F87" s="17" t="s">
        <v>172</v>
      </c>
      <c r="H87" s="17" t="s">
        <v>310</v>
      </c>
      <c r="I87" s="17" t="s">
        <v>205</v>
      </c>
      <c r="J87" s="17" t="s">
        <v>303</v>
      </c>
      <c r="L87" s="3" t="s">
        <v>112</v>
      </c>
      <c r="M87" s="3" t="b">
        <v>0</v>
      </c>
      <c r="N87" s="3" t="b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</row>
    <row r="88" spans="5:37">
      <c r="E88" s="17" t="s">
        <v>40</v>
      </c>
      <c r="F88" s="17" t="s">
        <v>172</v>
      </c>
      <c r="H88" s="17" t="s">
        <v>310</v>
      </c>
      <c r="I88" s="17" t="s">
        <v>205</v>
      </c>
      <c r="J88" s="17" t="s">
        <v>303</v>
      </c>
      <c r="L88" s="3" t="s">
        <v>112</v>
      </c>
      <c r="M88" s="3" t="b">
        <v>0</v>
      </c>
      <c r="N88" s="3" t="b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</row>
    <row r="89" spans="5:37">
      <c r="E89" s="17" t="s">
        <v>40</v>
      </c>
      <c r="F89" s="17" t="s">
        <v>172</v>
      </c>
      <c r="H89" s="17" t="s">
        <v>310</v>
      </c>
      <c r="I89" s="17" t="s">
        <v>311</v>
      </c>
      <c r="J89" s="17" t="s">
        <v>303</v>
      </c>
      <c r="L89" s="3" t="s">
        <v>112</v>
      </c>
      <c r="M89" s="3" t="b">
        <v>0</v>
      </c>
      <c r="N89" s="3" t="b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</row>
    <row r="90" spans="5:37">
      <c r="E90" s="17" t="s">
        <v>40</v>
      </c>
      <c r="F90" s="17" t="s">
        <v>172</v>
      </c>
      <c r="H90" s="17" t="s">
        <v>310</v>
      </c>
      <c r="I90" s="17" t="s">
        <v>311</v>
      </c>
      <c r="J90" s="17" t="s">
        <v>303</v>
      </c>
      <c r="L90" s="3" t="s">
        <v>112</v>
      </c>
      <c r="M90" s="3" t="b">
        <v>0</v>
      </c>
      <c r="N90" s="3" t="b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</row>
    <row r="91" spans="5:37">
      <c r="E91" s="17" t="s">
        <v>40</v>
      </c>
      <c r="F91" s="17" t="s">
        <v>172</v>
      </c>
      <c r="H91" s="17" t="s">
        <v>310</v>
      </c>
      <c r="I91" s="17" t="s">
        <v>311</v>
      </c>
      <c r="J91" s="17" t="s">
        <v>303</v>
      </c>
      <c r="L91" s="3" t="s">
        <v>112</v>
      </c>
      <c r="M91" s="3" t="b">
        <v>0</v>
      </c>
      <c r="N91" s="3" t="b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</row>
    <row r="92" spans="5:37">
      <c r="E92" s="17" t="s">
        <v>40</v>
      </c>
      <c r="F92" s="17" t="s">
        <v>172</v>
      </c>
      <c r="H92" s="17" t="s">
        <v>310</v>
      </c>
      <c r="I92" s="17" t="s">
        <v>311</v>
      </c>
      <c r="J92" s="17" t="s">
        <v>303</v>
      </c>
      <c r="L92" s="3" t="s">
        <v>112</v>
      </c>
      <c r="M92" s="3" t="b">
        <v>0</v>
      </c>
      <c r="N92" s="3" t="b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</row>
    <row r="93" spans="5:37">
      <c r="E93" s="17" t="s">
        <v>40</v>
      </c>
      <c r="F93" s="17" t="s">
        <v>172</v>
      </c>
      <c r="H93" s="17" t="s">
        <v>310</v>
      </c>
      <c r="I93" s="17" t="s">
        <v>311</v>
      </c>
      <c r="J93" s="17" t="s">
        <v>303</v>
      </c>
      <c r="L93" s="3" t="s">
        <v>112</v>
      </c>
      <c r="M93" s="3" t="b">
        <v>0</v>
      </c>
      <c r="N93" s="3" t="b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</row>
    <row r="94" spans="5:37">
      <c r="E94" s="17" t="s">
        <v>40</v>
      </c>
      <c r="F94" s="17" t="s">
        <v>172</v>
      </c>
      <c r="H94" s="17" t="s">
        <v>310</v>
      </c>
      <c r="I94" s="17" t="s">
        <v>311</v>
      </c>
      <c r="J94" s="17" t="s">
        <v>303</v>
      </c>
      <c r="L94" s="3" t="s">
        <v>112</v>
      </c>
      <c r="M94" s="3" t="b">
        <v>0</v>
      </c>
      <c r="N94" s="3" t="b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</row>
    <row r="95" spans="5:37">
      <c r="E95" s="17" t="s">
        <v>40</v>
      </c>
      <c r="F95" s="17" t="s">
        <v>172</v>
      </c>
      <c r="H95" s="17" t="s">
        <v>310</v>
      </c>
      <c r="I95" s="17" t="s">
        <v>311</v>
      </c>
      <c r="J95" s="17" t="s">
        <v>303</v>
      </c>
      <c r="L95" s="3" t="s">
        <v>112</v>
      </c>
      <c r="M95" s="3" t="b">
        <v>0</v>
      </c>
      <c r="N95" s="3" t="b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</row>
    <row r="96" spans="5:37">
      <c r="E96" s="17" t="s">
        <v>40</v>
      </c>
      <c r="F96" s="17" t="s">
        <v>172</v>
      </c>
      <c r="H96" s="17" t="s">
        <v>310</v>
      </c>
      <c r="I96" s="17" t="s">
        <v>311</v>
      </c>
      <c r="J96" s="17" t="s">
        <v>303</v>
      </c>
      <c r="L96" s="3" t="s">
        <v>112</v>
      </c>
      <c r="M96" s="3" t="b">
        <v>0</v>
      </c>
      <c r="N96" s="3" t="b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</row>
    <row r="97" spans="5:37">
      <c r="E97" s="17" t="s">
        <v>40</v>
      </c>
      <c r="F97" s="17" t="s">
        <v>172</v>
      </c>
      <c r="H97" s="17" t="s">
        <v>310</v>
      </c>
      <c r="I97" s="17" t="s">
        <v>311</v>
      </c>
      <c r="J97" s="17" t="s">
        <v>303</v>
      </c>
      <c r="L97" s="3" t="s">
        <v>112</v>
      </c>
      <c r="M97" s="3" t="b">
        <v>0</v>
      </c>
      <c r="N97" s="3" t="b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</row>
    <row r="98" spans="5:37">
      <c r="E98" s="17" t="s">
        <v>40</v>
      </c>
      <c r="F98" s="17" t="s">
        <v>172</v>
      </c>
      <c r="H98" s="17" t="s">
        <v>310</v>
      </c>
      <c r="I98" s="17" t="s">
        <v>311</v>
      </c>
      <c r="J98" s="17" t="s">
        <v>303</v>
      </c>
      <c r="L98" s="3" t="s">
        <v>112</v>
      </c>
      <c r="M98" s="3" t="b">
        <v>0</v>
      </c>
      <c r="N98" s="3" t="b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</row>
    <row r="99" spans="5:37">
      <c r="E99" s="17" t="s">
        <v>40</v>
      </c>
      <c r="F99" s="17" t="s">
        <v>172</v>
      </c>
      <c r="H99" s="17" t="s">
        <v>310</v>
      </c>
      <c r="I99" s="17" t="s">
        <v>208</v>
      </c>
      <c r="J99" s="17" t="s">
        <v>303</v>
      </c>
      <c r="L99" s="3" t="s">
        <v>112</v>
      </c>
      <c r="M99" s="3" t="b">
        <v>0</v>
      </c>
      <c r="N99" s="3" t="b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</row>
    <row r="100" spans="5:37">
      <c r="E100" s="17" t="s">
        <v>40</v>
      </c>
      <c r="F100" s="17" t="s">
        <v>172</v>
      </c>
      <c r="H100" s="17" t="s">
        <v>310</v>
      </c>
      <c r="I100" s="17" t="s">
        <v>208</v>
      </c>
      <c r="J100" s="17" t="s">
        <v>303</v>
      </c>
      <c r="L100" s="3" t="s">
        <v>112</v>
      </c>
      <c r="M100" s="3" t="b">
        <v>0</v>
      </c>
      <c r="N100" s="3" t="b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</row>
    <row r="101" spans="5:37">
      <c r="E101" s="17" t="s">
        <v>40</v>
      </c>
      <c r="F101" s="17" t="s">
        <v>172</v>
      </c>
      <c r="H101" s="17" t="s">
        <v>310</v>
      </c>
      <c r="I101" s="17" t="s">
        <v>208</v>
      </c>
      <c r="J101" s="17" t="s">
        <v>303</v>
      </c>
      <c r="L101" s="3" t="s">
        <v>112</v>
      </c>
      <c r="M101" s="3" t="b">
        <v>0</v>
      </c>
      <c r="N101" s="3" t="b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</row>
    <row r="102" spans="5:37">
      <c r="E102" s="17" t="s">
        <v>40</v>
      </c>
      <c r="F102" s="17" t="s">
        <v>172</v>
      </c>
      <c r="H102" s="17" t="s">
        <v>310</v>
      </c>
      <c r="I102" s="17" t="s">
        <v>208</v>
      </c>
      <c r="J102" s="17" t="s">
        <v>303</v>
      </c>
      <c r="L102" s="3" t="s">
        <v>112</v>
      </c>
      <c r="M102" s="3" t="b">
        <v>0</v>
      </c>
      <c r="N102" s="3" t="b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</row>
    <row r="103" spans="5:37">
      <c r="E103" s="17" t="s">
        <v>40</v>
      </c>
      <c r="F103" s="17" t="s">
        <v>172</v>
      </c>
      <c r="H103" s="17" t="s">
        <v>310</v>
      </c>
      <c r="I103" s="17" t="s">
        <v>208</v>
      </c>
      <c r="J103" s="17" t="s">
        <v>303</v>
      </c>
      <c r="L103" s="3" t="s">
        <v>112</v>
      </c>
      <c r="M103" s="3" t="b">
        <v>0</v>
      </c>
      <c r="N103" s="3" t="b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</row>
    <row r="104" spans="5:37">
      <c r="E104" s="17" t="s">
        <v>40</v>
      </c>
      <c r="F104" s="17" t="s">
        <v>172</v>
      </c>
      <c r="H104" s="17" t="s">
        <v>310</v>
      </c>
      <c r="I104" s="17" t="s">
        <v>208</v>
      </c>
      <c r="J104" s="17" t="s">
        <v>303</v>
      </c>
      <c r="L104" s="3" t="s">
        <v>112</v>
      </c>
      <c r="M104" s="3" t="b">
        <v>0</v>
      </c>
      <c r="N104" s="3" t="b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</row>
    <row r="105" spans="5:37">
      <c r="E105" s="17" t="s">
        <v>40</v>
      </c>
      <c r="F105" s="17" t="s">
        <v>172</v>
      </c>
      <c r="H105" s="17" t="s">
        <v>310</v>
      </c>
      <c r="I105" s="17" t="s">
        <v>208</v>
      </c>
      <c r="J105" s="17" t="s">
        <v>303</v>
      </c>
      <c r="L105" s="3" t="s">
        <v>112</v>
      </c>
      <c r="M105" s="3" t="b">
        <v>0</v>
      </c>
      <c r="N105" s="3" t="b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</row>
    <row r="106" spans="5:37">
      <c r="E106" s="17" t="s">
        <v>40</v>
      </c>
      <c r="F106" s="17" t="s">
        <v>172</v>
      </c>
      <c r="H106" s="17" t="s">
        <v>310</v>
      </c>
      <c r="I106" s="17" t="s">
        <v>208</v>
      </c>
      <c r="J106" s="17" t="s">
        <v>303</v>
      </c>
      <c r="L106" s="3" t="s">
        <v>112</v>
      </c>
      <c r="M106" s="3" t="b">
        <v>0</v>
      </c>
      <c r="N106" s="3" t="b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</row>
    <row r="107" spans="5:37">
      <c r="E107" s="17" t="s">
        <v>40</v>
      </c>
      <c r="F107" s="17" t="s">
        <v>172</v>
      </c>
      <c r="H107" s="17" t="s">
        <v>310</v>
      </c>
      <c r="I107" s="17" t="s">
        <v>208</v>
      </c>
      <c r="J107" s="17" t="s">
        <v>303</v>
      </c>
      <c r="L107" s="3" t="s">
        <v>112</v>
      </c>
      <c r="M107" s="3" t="b">
        <v>0</v>
      </c>
      <c r="N107" s="3" t="b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</row>
    <row r="108" spans="5:37">
      <c r="E108" s="17" t="s">
        <v>40</v>
      </c>
      <c r="F108" s="17" t="s">
        <v>172</v>
      </c>
      <c r="H108" s="17" t="s">
        <v>310</v>
      </c>
      <c r="I108" s="17" t="s">
        <v>208</v>
      </c>
      <c r="J108" s="17" t="s">
        <v>303</v>
      </c>
      <c r="L108" s="3" t="s">
        <v>112</v>
      </c>
      <c r="M108" s="3" t="b">
        <v>0</v>
      </c>
      <c r="N108" s="3" t="b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</row>
    <row r="109" spans="5:37">
      <c r="E109" s="17" t="s">
        <v>40</v>
      </c>
      <c r="F109" s="17" t="s">
        <v>172</v>
      </c>
      <c r="H109" s="17" t="s">
        <v>310</v>
      </c>
      <c r="I109" s="17" t="s">
        <v>174</v>
      </c>
      <c r="J109" s="17" t="s">
        <v>303</v>
      </c>
      <c r="L109" s="3" t="s">
        <v>112</v>
      </c>
      <c r="M109" s="3" t="b">
        <v>0</v>
      </c>
      <c r="N109" s="3" t="b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</row>
    <row r="110" spans="5:37">
      <c r="E110" s="17" t="s">
        <v>40</v>
      </c>
      <c r="F110" s="17" t="s">
        <v>172</v>
      </c>
      <c r="H110" s="17" t="s">
        <v>310</v>
      </c>
      <c r="I110" s="17" t="s">
        <v>174</v>
      </c>
      <c r="J110" s="17" t="s">
        <v>303</v>
      </c>
      <c r="L110" s="3" t="s">
        <v>112</v>
      </c>
      <c r="M110" s="3" t="b">
        <v>0</v>
      </c>
      <c r="N110" s="3" t="b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</row>
    <row r="111" spans="5:37">
      <c r="E111" s="17" t="s">
        <v>40</v>
      </c>
      <c r="F111" s="17" t="s">
        <v>172</v>
      </c>
      <c r="H111" s="17" t="s">
        <v>310</v>
      </c>
      <c r="I111" s="17" t="s">
        <v>174</v>
      </c>
      <c r="J111" s="17" t="s">
        <v>303</v>
      </c>
      <c r="L111" s="3" t="s">
        <v>112</v>
      </c>
      <c r="M111" s="3" t="b">
        <v>0</v>
      </c>
      <c r="N111" s="3" t="b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</row>
    <row r="112" spans="5:37">
      <c r="E112" s="17" t="s">
        <v>40</v>
      </c>
      <c r="F112" s="17" t="s">
        <v>172</v>
      </c>
      <c r="H112" s="17" t="s">
        <v>310</v>
      </c>
      <c r="I112" s="17" t="s">
        <v>174</v>
      </c>
      <c r="J112" s="17" t="s">
        <v>303</v>
      </c>
      <c r="L112" s="3" t="s">
        <v>112</v>
      </c>
      <c r="M112" s="3" t="b">
        <v>0</v>
      </c>
      <c r="N112" s="3" t="b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</row>
    <row r="113" spans="5:37">
      <c r="E113" s="17" t="s">
        <v>40</v>
      </c>
      <c r="F113" s="17" t="s">
        <v>172</v>
      </c>
      <c r="H113" s="17" t="s">
        <v>310</v>
      </c>
      <c r="I113" s="17" t="s">
        <v>174</v>
      </c>
      <c r="J113" s="17" t="s">
        <v>303</v>
      </c>
      <c r="L113" s="3" t="s">
        <v>112</v>
      </c>
      <c r="M113" s="3" t="b">
        <v>0</v>
      </c>
      <c r="N113" s="3" t="b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</row>
    <row r="114" spans="5:37">
      <c r="E114" s="17" t="s">
        <v>40</v>
      </c>
      <c r="F114" s="17" t="s">
        <v>172</v>
      </c>
      <c r="H114" s="17" t="s">
        <v>310</v>
      </c>
      <c r="I114" s="17" t="s">
        <v>174</v>
      </c>
      <c r="J114" s="17" t="s">
        <v>303</v>
      </c>
      <c r="L114" s="3" t="s">
        <v>112</v>
      </c>
      <c r="M114" s="3" t="b">
        <v>0</v>
      </c>
      <c r="N114" s="3" t="b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</row>
    <row r="115" spans="5:37">
      <c r="E115" s="17" t="s">
        <v>40</v>
      </c>
      <c r="F115" s="17" t="s">
        <v>172</v>
      </c>
      <c r="H115" s="17" t="s">
        <v>310</v>
      </c>
      <c r="I115" s="17" t="s">
        <v>174</v>
      </c>
      <c r="J115" s="17" t="s">
        <v>303</v>
      </c>
      <c r="L115" s="3" t="s">
        <v>112</v>
      </c>
      <c r="M115" s="3" t="b">
        <v>0</v>
      </c>
      <c r="N115" s="3" t="b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</row>
    <row r="116" spans="5:37">
      <c r="E116" s="17" t="s">
        <v>40</v>
      </c>
      <c r="F116" s="17" t="s">
        <v>172</v>
      </c>
      <c r="H116" s="17" t="s">
        <v>310</v>
      </c>
      <c r="I116" s="17" t="s">
        <v>174</v>
      </c>
      <c r="J116" s="17" t="s">
        <v>303</v>
      </c>
      <c r="L116" s="3" t="s">
        <v>112</v>
      </c>
      <c r="M116" s="3" t="b">
        <v>0</v>
      </c>
      <c r="N116" s="3" t="b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</row>
    <row r="117" spans="5:37">
      <c r="E117" s="17" t="s">
        <v>40</v>
      </c>
      <c r="F117" s="17" t="s">
        <v>172</v>
      </c>
      <c r="H117" s="17" t="s">
        <v>310</v>
      </c>
      <c r="I117" s="17" t="s">
        <v>174</v>
      </c>
      <c r="J117" s="17" t="s">
        <v>303</v>
      </c>
      <c r="L117" s="3" t="s">
        <v>112</v>
      </c>
      <c r="M117" s="3" t="b">
        <v>0</v>
      </c>
      <c r="N117" s="3" t="b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</row>
    <row r="118" spans="5:37">
      <c r="E118" s="17" t="s">
        <v>40</v>
      </c>
      <c r="F118" s="17" t="s">
        <v>172</v>
      </c>
      <c r="H118" s="17" t="s">
        <v>310</v>
      </c>
      <c r="I118" s="17" t="s">
        <v>174</v>
      </c>
      <c r="J118" s="17" t="s">
        <v>303</v>
      </c>
      <c r="L118" s="3" t="s">
        <v>112</v>
      </c>
      <c r="M118" s="3" t="b">
        <v>0</v>
      </c>
      <c r="N118" s="3" t="b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</row>
    <row r="119" spans="5:37">
      <c r="E119" s="17" t="s">
        <v>40</v>
      </c>
      <c r="F119" s="17" t="s">
        <v>172</v>
      </c>
      <c r="H119" s="17" t="s">
        <v>310</v>
      </c>
      <c r="I119" s="17" t="s">
        <v>210</v>
      </c>
      <c r="J119" s="17" t="s">
        <v>303</v>
      </c>
      <c r="L119" s="3" t="s">
        <v>112</v>
      </c>
      <c r="M119" s="3" t="b">
        <v>0</v>
      </c>
      <c r="N119" s="3" t="b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</row>
    <row r="120" spans="5:37">
      <c r="E120" s="17" t="s">
        <v>40</v>
      </c>
      <c r="F120" s="17" t="s">
        <v>172</v>
      </c>
      <c r="H120" s="17" t="s">
        <v>310</v>
      </c>
      <c r="I120" s="17" t="s">
        <v>210</v>
      </c>
      <c r="J120" s="17" t="s">
        <v>303</v>
      </c>
      <c r="L120" s="3" t="s">
        <v>112</v>
      </c>
      <c r="M120" s="3" t="b">
        <v>0</v>
      </c>
      <c r="N120" s="3" t="b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</row>
    <row r="121" spans="5:37">
      <c r="E121" s="17" t="s">
        <v>40</v>
      </c>
      <c r="F121" s="17" t="s">
        <v>172</v>
      </c>
      <c r="H121" s="17" t="s">
        <v>310</v>
      </c>
      <c r="I121" s="17" t="s">
        <v>210</v>
      </c>
      <c r="J121" s="17" t="s">
        <v>303</v>
      </c>
      <c r="L121" s="3" t="s">
        <v>112</v>
      </c>
      <c r="M121" s="3" t="b">
        <v>0</v>
      </c>
      <c r="N121" s="3" t="b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</row>
    <row r="122" spans="5:37">
      <c r="E122" s="17" t="s">
        <v>40</v>
      </c>
      <c r="F122" s="17" t="s">
        <v>172</v>
      </c>
      <c r="H122" s="17" t="s">
        <v>310</v>
      </c>
      <c r="I122" s="17" t="s">
        <v>210</v>
      </c>
      <c r="J122" s="17" t="s">
        <v>303</v>
      </c>
      <c r="L122" s="3" t="s">
        <v>112</v>
      </c>
      <c r="M122" s="3" t="b">
        <v>0</v>
      </c>
      <c r="N122" s="3" t="b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</row>
    <row r="123" spans="5:37">
      <c r="E123" s="17" t="s">
        <v>40</v>
      </c>
      <c r="F123" s="17" t="s">
        <v>172</v>
      </c>
      <c r="H123" s="17" t="s">
        <v>310</v>
      </c>
      <c r="I123" s="17" t="s">
        <v>210</v>
      </c>
      <c r="J123" s="17" t="s">
        <v>303</v>
      </c>
      <c r="L123" s="3" t="s">
        <v>112</v>
      </c>
      <c r="M123" s="3" t="b">
        <v>0</v>
      </c>
      <c r="N123" s="3" t="b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</row>
    <row r="124" spans="5:37">
      <c r="E124" s="17" t="s">
        <v>40</v>
      </c>
      <c r="F124" s="17" t="s">
        <v>172</v>
      </c>
      <c r="H124" s="17" t="s">
        <v>310</v>
      </c>
      <c r="I124" s="17" t="s">
        <v>210</v>
      </c>
      <c r="J124" s="17" t="s">
        <v>303</v>
      </c>
      <c r="L124" s="3" t="s">
        <v>112</v>
      </c>
      <c r="M124" s="3" t="b">
        <v>0</v>
      </c>
      <c r="N124" s="3" t="b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</row>
    <row r="125" spans="5:37">
      <c r="E125" s="17" t="s">
        <v>40</v>
      </c>
      <c r="F125" s="17" t="s">
        <v>172</v>
      </c>
      <c r="H125" s="17" t="s">
        <v>310</v>
      </c>
      <c r="I125" s="17" t="s">
        <v>210</v>
      </c>
      <c r="J125" s="17" t="s">
        <v>303</v>
      </c>
      <c r="L125" s="3" t="s">
        <v>112</v>
      </c>
      <c r="M125" s="3" t="b">
        <v>0</v>
      </c>
      <c r="N125" s="3" t="b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</row>
    <row r="126" spans="5:37">
      <c r="E126" s="17" t="s">
        <v>40</v>
      </c>
      <c r="F126" s="17" t="s">
        <v>172</v>
      </c>
      <c r="H126" s="17" t="s">
        <v>310</v>
      </c>
      <c r="I126" s="17" t="s">
        <v>210</v>
      </c>
      <c r="J126" s="17" t="s">
        <v>303</v>
      </c>
      <c r="L126" s="3" t="s">
        <v>112</v>
      </c>
      <c r="M126" s="3" t="b">
        <v>0</v>
      </c>
      <c r="N126" s="3" t="b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</row>
    <row r="127" spans="5:37">
      <c r="E127" s="17" t="s">
        <v>40</v>
      </c>
      <c r="F127" s="17" t="s">
        <v>172</v>
      </c>
      <c r="H127" s="17" t="s">
        <v>310</v>
      </c>
      <c r="I127" s="17" t="s">
        <v>210</v>
      </c>
      <c r="J127" s="17" t="s">
        <v>303</v>
      </c>
      <c r="L127" s="3" t="s">
        <v>112</v>
      </c>
      <c r="M127" s="3" t="b">
        <v>0</v>
      </c>
      <c r="N127" s="3" t="b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</row>
    <row r="128" spans="5:37">
      <c r="E128" s="17" t="s">
        <v>40</v>
      </c>
      <c r="F128" s="17" t="s">
        <v>172</v>
      </c>
      <c r="H128" s="17" t="s">
        <v>310</v>
      </c>
      <c r="I128" s="17" t="s">
        <v>210</v>
      </c>
      <c r="J128" s="17" t="s">
        <v>303</v>
      </c>
      <c r="L128" s="3" t="s">
        <v>112</v>
      </c>
      <c r="M128" s="3" t="b">
        <v>0</v>
      </c>
      <c r="N128" s="3" t="b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</row>
    <row r="129" spans="5:37">
      <c r="E129" s="17" t="s">
        <v>40</v>
      </c>
      <c r="F129" s="17" t="s">
        <v>172</v>
      </c>
      <c r="H129" s="17" t="s">
        <v>310</v>
      </c>
      <c r="I129" s="17" t="s">
        <v>211</v>
      </c>
      <c r="J129" s="17" t="s">
        <v>303</v>
      </c>
      <c r="L129" s="3" t="s">
        <v>112</v>
      </c>
      <c r="M129" s="3" t="b">
        <v>0</v>
      </c>
      <c r="N129" s="3" t="b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</row>
    <row r="130" spans="5:37">
      <c r="E130" s="17" t="s">
        <v>40</v>
      </c>
      <c r="F130" s="17" t="s">
        <v>172</v>
      </c>
      <c r="H130" s="17" t="s">
        <v>310</v>
      </c>
      <c r="I130" s="17" t="s">
        <v>211</v>
      </c>
      <c r="J130" s="17" t="s">
        <v>303</v>
      </c>
      <c r="L130" s="3" t="s">
        <v>112</v>
      </c>
      <c r="M130" s="3" t="b">
        <v>0</v>
      </c>
      <c r="N130" s="3" t="b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</row>
    <row r="131" spans="5:37">
      <c r="E131" s="17" t="s">
        <v>40</v>
      </c>
      <c r="F131" s="17" t="s">
        <v>172</v>
      </c>
      <c r="H131" s="17" t="s">
        <v>310</v>
      </c>
      <c r="I131" s="17" t="s">
        <v>211</v>
      </c>
      <c r="J131" s="17" t="s">
        <v>303</v>
      </c>
      <c r="L131" s="3" t="s">
        <v>112</v>
      </c>
      <c r="M131" s="3" t="b">
        <v>0</v>
      </c>
      <c r="N131" s="3" t="b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</row>
    <row r="132" spans="5:37">
      <c r="E132" s="17" t="s">
        <v>40</v>
      </c>
      <c r="F132" s="17" t="s">
        <v>172</v>
      </c>
      <c r="H132" s="17" t="s">
        <v>310</v>
      </c>
      <c r="I132" s="17" t="s">
        <v>211</v>
      </c>
      <c r="J132" s="17" t="s">
        <v>303</v>
      </c>
      <c r="L132" s="3" t="s">
        <v>112</v>
      </c>
      <c r="M132" s="3" t="b">
        <v>0</v>
      </c>
      <c r="N132" s="3" t="b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</row>
    <row r="133" spans="5:37">
      <c r="E133" s="17" t="s">
        <v>40</v>
      </c>
      <c r="F133" s="17" t="s">
        <v>172</v>
      </c>
      <c r="H133" s="17" t="s">
        <v>310</v>
      </c>
      <c r="I133" s="17" t="s">
        <v>211</v>
      </c>
      <c r="J133" s="17" t="s">
        <v>303</v>
      </c>
      <c r="L133" s="3" t="s">
        <v>112</v>
      </c>
      <c r="M133" s="3" t="b">
        <v>0</v>
      </c>
      <c r="N133" s="3" t="b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</row>
    <row r="134" spans="5:37">
      <c r="E134" s="17" t="s">
        <v>40</v>
      </c>
      <c r="F134" s="17" t="s">
        <v>172</v>
      </c>
      <c r="H134" s="17" t="s">
        <v>310</v>
      </c>
      <c r="I134" s="17" t="s">
        <v>211</v>
      </c>
      <c r="J134" s="17" t="s">
        <v>303</v>
      </c>
      <c r="L134" s="3" t="s">
        <v>112</v>
      </c>
      <c r="M134" s="3" t="b">
        <v>0</v>
      </c>
      <c r="N134" s="3" t="b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</row>
    <row r="135" spans="5:37">
      <c r="E135" s="17" t="s">
        <v>40</v>
      </c>
      <c r="F135" s="17" t="s">
        <v>172</v>
      </c>
      <c r="H135" s="17" t="s">
        <v>310</v>
      </c>
      <c r="I135" s="17" t="s">
        <v>211</v>
      </c>
      <c r="J135" s="17" t="s">
        <v>303</v>
      </c>
      <c r="L135" s="3" t="s">
        <v>112</v>
      </c>
      <c r="M135" s="3" t="b">
        <v>0</v>
      </c>
      <c r="N135" s="3" t="b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</row>
    <row r="136" spans="5:37">
      <c r="E136" s="17" t="s">
        <v>40</v>
      </c>
      <c r="F136" s="17" t="s">
        <v>172</v>
      </c>
      <c r="H136" s="17" t="s">
        <v>310</v>
      </c>
      <c r="I136" s="17" t="s">
        <v>211</v>
      </c>
      <c r="J136" s="17" t="s">
        <v>303</v>
      </c>
      <c r="L136" s="3" t="s">
        <v>112</v>
      </c>
      <c r="M136" s="3" t="b">
        <v>0</v>
      </c>
      <c r="N136" s="3" t="b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</row>
    <row r="137" spans="5:37">
      <c r="E137" s="17" t="s">
        <v>40</v>
      </c>
      <c r="F137" s="17" t="s">
        <v>172</v>
      </c>
      <c r="H137" s="17" t="s">
        <v>310</v>
      </c>
      <c r="I137" s="17" t="s">
        <v>211</v>
      </c>
      <c r="J137" s="17" t="s">
        <v>303</v>
      </c>
      <c r="L137" s="3" t="s">
        <v>112</v>
      </c>
      <c r="M137" s="3" t="b">
        <v>0</v>
      </c>
      <c r="N137" s="3" t="b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</row>
    <row r="138" spans="5:37">
      <c r="E138" s="17" t="s">
        <v>40</v>
      </c>
      <c r="F138" s="17" t="s">
        <v>172</v>
      </c>
      <c r="H138" s="17" t="s">
        <v>310</v>
      </c>
      <c r="I138" s="17" t="s">
        <v>211</v>
      </c>
      <c r="J138" s="17" t="s">
        <v>303</v>
      </c>
      <c r="L138" s="3" t="s">
        <v>112</v>
      </c>
      <c r="M138" s="3" t="b">
        <v>0</v>
      </c>
      <c r="N138" s="3" t="b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</row>
    <row r="139" spans="5:37">
      <c r="E139" s="17" t="s">
        <v>40</v>
      </c>
      <c r="F139" s="17" t="s">
        <v>172</v>
      </c>
      <c r="H139" s="17" t="s">
        <v>310</v>
      </c>
      <c r="I139" s="17" t="s">
        <v>212</v>
      </c>
      <c r="J139" s="17" t="s">
        <v>303</v>
      </c>
      <c r="L139" s="3" t="s">
        <v>112</v>
      </c>
      <c r="M139" s="3" t="b">
        <v>0</v>
      </c>
      <c r="N139" s="3" t="b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</row>
    <row r="140" spans="5:37">
      <c r="E140" s="17" t="s">
        <v>40</v>
      </c>
      <c r="F140" s="17" t="s">
        <v>172</v>
      </c>
      <c r="H140" s="17" t="s">
        <v>310</v>
      </c>
      <c r="I140" s="17" t="s">
        <v>212</v>
      </c>
      <c r="J140" s="17" t="s">
        <v>303</v>
      </c>
      <c r="L140" s="3" t="s">
        <v>112</v>
      </c>
      <c r="M140" s="3" t="b">
        <v>0</v>
      </c>
      <c r="N140" s="3" t="b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</row>
    <row r="141" spans="5:37">
      <c r="E141" s="17" t="s">
        <v>40</v>
      </c>
      <c r="F141" s="17" t="s">
        <v>172</v>
      </c>
      <c r="H141" s="17" t="s">
        <v>310</v>
      </c>
      <c r="I141" s="17" t="s">
        <v>212</v>
      </c>
      <c r="J141" s="17" t="s">
        <v>303</v>
      </c>
      <c r="L141" s="3" t="s">
        <v>112</v>
      </c>
      <c r="M141" s="3" t="b">
        <v>0</v>
      </c>
      <c r="N141" s="3" t="b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</row>
    <row r="142" spans="5:37">
      <c r="E142" s="17" t="s">
        <v>40</v>
      </c>
      <c r="F142" s="17" t="s">
        <v>172</v>
      </c>
      <c r="H142" s="17" t="s">
        <v>310</v>
      </c>
      <c r="I142" s="17" t="s">
        <v>212</v>
      </c>
      <c r="J142" s="17" t="s">
        <v>303</v>
      </c>
      <c r="L142" s="3" t="s">
        <v>112</v>
      </c>
      <c r="M142" s="3" t="b">
        <v>0</v>
      </c>
      <c r="N142" s="3" t="b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</row>
    <row r="143" spans="5:37">
      <c r="E143" s="17" t="s">
        <v>40</v>
      </c>
      <c r="F143" s="17" t="s">
        <v>172</v>
      </c>
      <c r="H143" s="17" t="s">
        <v>310</v>
      </c>
      <c r="I143" s="17" t="s">
        <v>212</v>
      </c>
      <c r="J143" s="17" t="s">
        <v>303</v>
      </c>
      <c r="L143" s="3" t="s">
        <v>112</v>
      </c>
      <c r="M143" s="3" t="b">
        <v>0</v>
      </c>
      <c r="N143" s="3" t="b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</row>
    <row r="144" spans="5:37">
      <c r="E144" s="17" t="s">
        <v>40</v>
      </c>
      <c r="F144" s="17" t="s">
        <v>172</v>
      </c>
      <c r="H144" s="17" t="s">
        <v>310</v>
      </c>
      <c r="I144" s="17" t="s">
        <v>212</v>
      </c>
      <c r="J144" s="17" t="s">
        <v>303</v>
      </c>
      <c r="L144" s="3" t="s">
        <v>112</v>
      </c>
      <c r="M144" s="3" t="b">
        <v>0</v>
      </c>
      <c r="N144" s="3" t="b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</row>
    <row r="145" spans="5:37">
      <c r="E145" s="17" t="s">
        <v>40</v>
      </c>
      <c r="F145" s="17" t="s">
        <v>172</v>
      </c>
      <c r="H145" s="17" t="s">
        <v>310</v>
      </c>
      <c r="I145" s="17" t="s">
        <v>212</v>
      </c>
      <c r="J145" s="17" t="s">
        <v>303</v>
      </c>
      <c r="L145" s="3" t="s">
        <v>112</v>
      </c>
      <c r="M145" s="3" t="b">
        <v>0</v>
      </c>
      <c r="N145" s="3" t="b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</row>
    <row r="146" spans="5:37">
      <c r="E146" s="17" t="s">
        <v>40</v>
      </c>
      <c r="F146" s="17" t="s">
        <v>172</v>
      </c>
      <c r="H146" s="17" t="s">
        <v>310</v>
      </c>
      <c r="I146" s="17" t="s">
        <v>212</v>
      </c>
      <c r="J146" s="17" t="s">
        <v>303</v>
      </c>
      <c r="L146" s="3" t="s">
        <v>112</v>
      </c>
      <c r="M146" s="3" t="b">
        <v>0</v>
      </c>
      <c r="N146" s="3" t="b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</row>
    <row r="147" spans="5:37">
      <c r="E147" s="17" t="s">
        <v>40</v>
      </c>
      <c r="F147" s="17" t="s">
        <v>172</v>
      </c>
      <c r="H147" s="17" t="s">
        <v>310</v>
      </c>
      <c r="I147" s="17" t="s">
        <v>212</v>
      </c>
      <c r="J147" s="17" t="s">
        <v>303</v>
      </c>
      <c r="L147" s="3" t="s">
        <v>112</v>
      </c>
      <c r="M147" s="3" t="b">
        <v>0</v>
      </c>
      <c r="N147" s="3" t="b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</row>
    <row r="148" spans="5:37">
      <c r="E148" s="17" t="s">
        <v>40</v>
      </c>
      <c r="F148" s="17" t="s">
        <v>172</v>
      </c>
      <c r="H148" s="17" t="s">
        <v>310</v>
      </c>
      <c r="I148" s="17" t="s">
        <v>212</v>
      </c>
      <c r="J148" s="17" t="s">
        <v>303</v>
      </c>
      <c r="L148" s="3" t="s">
        <v>112</v>
      </c>
      <c r="M148" s="3" t="b">
        <v>0</v>
      </c>
      <c r="N148" s="3" t="b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</row>
    <row r="149" spans="5:37">
      <c r="E149" s="17" t="s">
        <v>40</v>
      </c>
      <c r="F149" s="17" t="s">
        <v>172</v>
      </c>
      <c r="H149" s="17" t="s">
        <v>213</v>
      </c>
      <c r="I149" s="17" t="s">
        <v>213</v>
      </c>
      <c r="J149" s="17" t="s">
        <v>303</v>
      </c>
      <c r="L149" s="3" t="s">
        <v>112</v>
      </c>
      <c r="M149" s="3" t="b">
        <v>0</v>
      </c>
      <c r="N149" s="3" t="b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</row>
    <row r="150" spans="5:37">
      <c r="E150" s="17" t="s">
        <v>40</v>
      </c>
      <c r="F150" s="17" t="s">
        <v>172</v>
      </c>
      <c r="H150" s="17" t="s">
        <v>213</v>
      </c>
      <c r="I150" s="17" t="s">
        <v>213</v>
      </c>
      <c r="J150" s="17" t="s">
        <v>303</v>
      </c>
      <c r="L150" s="3" t="s">
        <v>112</v>
      </c>
      <c r="M150" s="3" t="b">
        <v>0</v>
      </c>
      <c r="N150" s="3" t="b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</row>
    <row r="151" spans="5:37">
      <c r="E151" s="17" t="s">
        <v>40</v>
      </c>
      <c r="F151" s="17" t="s">
        <v>172</v>
      </c>
      <c r="H151" s="17" t="s">
        <v>213</v>
      </c>
      <c r="I151" s="17" t="s">
        <v>213</v>
      </c>
      <c r="J151" s="17" t="s">
        <v>303</v>
      </c>
      <c r="L151" s="3" t="s">
        <v>112</v>
      </c>
      <c r="M151" s="3" t="b">
        <v>0</v>
      </c>
      <c r="N151" s="3" t="b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</row>
    <row r="152" spans="5:37">
      <c r="E152" s="17" t="s">
        <v>40</v>
      </c>
      <c r="F152" s="17" t="s">
        <v>172</v>
      </c>
      <c r="H152" s="17" t="s">
        <v>213</v>
      </c>
      <c r="I152" s="17" t="s">
        <v>213</v>
      </c>
      <c r="J152" s="17" t="s">
        <v>303</v>
      </c>
      <c r="L152" s="3" t="s">
        <v>112</v>
      </c>
      <c r="M152" s="3" t="b">
        <v>0</v>
      </c>
      <c r="N152" s="3" t="b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</row>
    <row r="153" spans="5:37">
      <c r="E153" s="17" t="s">
        <v>40</v>
      </c>
      <c r="F153" s="17" t="s">
        <v>172</v>
      </c>
      <c r="H153" s="17" t="s">
        <v>213</v>
      </c>
      <c r="I153" s="17" t="s">
        <v>213</v>
      </c>
      <c r="J153" s="17" t="s">
        <v>303</v>
      </c>
      <c r="L153" s="3" t="s">
        <v>112</v>
      </c>
      <c r="M153" s="3" t="b">
        <v>0</v>
      </c>
      <c r="N153" s="3" t="b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</row>
    <row r="154" spans="5:37">
      <c r="E154" s="17" t="s">
        <v>40</v>
      </c>
      <c r="F154" s="17" t="s">
        <v>172</v>
      </c>
      <c r="H154" s="17" t="s">
        <v>213</v>
      </c>
      <c r="I154" s="17" t="s">
        <v>213</v>
      </c>
      <c r="J154" s="17" t="s">
        <v>303</v>
      </c>
      <c r="L154" s="3" t="s">
        <v>112</v>
      </c>
      <c r="M154" s="3" t="b">
        <v>0</v>
      </c>
      <c r="N154" s="3" t="b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</row>
    <row r="155" spans="5:37">
      <c r="E155" s="17" t="s">
        <v>40</v>
      </c>
      <c r="F155" s="17" t="s">
        <v>172</v>
      </c>
      <c r="H155" s="17" t="s">
        <v>213</v>
      </c>
      <c r="I155" s="17" t="s">
        <v>213</v>
      </c>
      <c r="J155" s="17" t="s">
        <v>303</v>
      </c>
      <c r="L155" s="3" t="s">
        <v>112</v>
      </c>
      <c r="M155" s="3" t="b">
        <v>0</v>
      </c>
      <c r="N155" s="3" t="b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</row>
    <row r="156" spans="5:37">
      <c r="E156" s="17" t="s">
        <v>40</v>
      </c>
      <c r="F156" s="17" t="s">
        <v>172</v>
      </c>
      <c r="H156" s="17" t="s">
        <v>213</v>
      </c>
      <c r="I156" s="17" t="s">
        <v>213</v>
      </c>
      <c r="J156" s="17" t="s">
        <v>303</v>
      </c>
      <c r="L156" s="3" t="s">
        <v>112</v>
      </c>
      <c r="M156" s="3" t="b">
        <v>0</v>
      </c>
      <c r="N156" s="3" t="b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</row>
    <row r="157" spans="5:37">
      <c r="E157" s="17" t="s">
        <v>40</v>
      </c>
      <c r="F157" s="17" t="s">
        <v>172</v>
      </c>
      <c r="H157" s="17" t="s">
        <v>213</v>
      </c>
      <c r="I157" s="17" t="s">
        <v>213</v>
      </c>
      <c r="J157" s="17" t="s">
        <v>303</v>
      </c>
      <c r="L157" s="3" t="s">
        <v>112</v>
      </c>
      <c r="M157" s="3" t="b">
        <v>0</v>
      </c>
      <c r="N157" s="3" t="b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</row>
    <row r="158" spans="5:37">
      <c r="E158" s="17" t="s">
        <v>40</v>
      </c>
      <c r="F158" s="17" t="s">
        <v>172</v>
      </c>
      <c r="H158" s="17" t="s">
        <v>213</v>
      </c>
      <c r="I158" s="17" t="s">
        <v>213</v>
      </c>
      <c r="J158" s="17" t="s">
        <v>303</v>
      </c>
      <c r="L158" s="3" t="s">
        <v>112</v>
      </c>
      <c r="M158" s="3" t="b">
        <v>0</v>
      </c>
      <c r="N158" s="3" t="b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</row>
    <row r="159" spans="5:37">
      <c r="E159" s="17" t="s">
        <v>40</v>
      </c>
      <c r="F159" s="17" t="s">
        <v>214</v>
      </c>
      <c r="H159" s="17" t="s">
        <v>215</v>
      </c>
      <c r="I159" s="17" t="s">
        <v>215</v>
      </c>
      <c r="J159" s="17" t="s">
        <v>312</v>
      </c>
      <c r="L159" s="3" t="s">
        <v>112</v>
      </c>
      <c r="M159" s="3" t="b">
        <v>0</v>
      </c>
      <c r="N159" s="3" t="s">
        <v>308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-2.3869147630212924</v>
      </c>
      <c r="AH159" s="19">
        <v>-9.3522426553452842</v>
      </c>
      <c r="AI159" s="19">
        <v>-1.3394310564039225</v>
      </c>
      <c r="AJ159" s="19">
        <v>0</v>
      </c>
      <c r="AK159" s="19">
        <v>0</v>
      </c>
    </row>
    <row r="160" spans="5:37">
      <c r="E160" s="17" t="s">
        <v>40</v>
      </c>
      <c r="F160" s="17" t="s">
        <v>214</v>
      </c>
      <c r="H160" s="17" t="s">
        <v>215</v>
      </c>
      <c r="I160" s="17" t="s">
        <v>215</v>
      </c>
      <c r="J160" s="17" t="s">
        <v>303</v>
      </c>
      <c r="L160" s="3" t="s">
        <v>112</v>
      </c>
      <c r="M160" s="3" t="b">
        <v>0</v>
      </c>
      <c r="N160" s="3" t="b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</row>
    <row r="161" spans="5:37">
      <c r="E161" s="17" t="s">
        <v>40</v>
      </c>
      <c r="F161" s="17" t="s">
        <v>214</v>
      </c>
      <c r="H161" s="17" t="s">
        <v>215</v>
      </c>
      <c r="I161" s="17" t="s">
        <v>215</v>
      </c>
      <c r="J161" s="17" t="s">
        <v>303</v>
      </c>
      <c r="L161" s="3" t="s">
        <v>112</v>
      </c>
      <c r="M161" s="3" t="b">
        <v>0</v>
      </c>
      <c r="N161" s="3" t="b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</row>
    <row r="162" spans="5:37">
      <c r="E162" s="17" t="s">
        <v>40</v>
      </c>
      <c r="F162" s="17" t="s">
        <v>214</v>
      </c>
      <c r="H162" s="17" t="s">
        <v>215</v>
      </c>
      <c r="I162" s="17" t="s">
        <v>215</v>
      </c>
      <c r="J162" s="17" t="s">
        <v>303</v>
      </c>
      <c r="L162" s="3" t="s">
        <v>112</v>
      </c>
      <c r="M162" s="3" t="b">
        <v>0</v>
      </c>
      <c r="N162" s="3" t="b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</row>
    <row r="163" spans="5:37">
      <c r="E163" s="17" t="s">
        <v>40</v>
      </c>
      <c r="F163" s="17" t="s">
        <v>214</v>
      </c>
      <c r="H163" s="17" t="s">
        <v>215</v>
      </c>
      <c r="I163" s="17" t="s">
        <v>215</v>
      </c>
      <c r="J163" s="17" t="s">
        <v>303</v>
      </c>
      <c r="L163" s="3" t="s">
        <v>112</v>
      </c>
      <c r="M163" s="3" t="b">
        <v>0</v>
      </c>
      <c r="N163" s="3" t="b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</row>
    <row r="164" spans="5:37">
      <c r="E164" s="17" t="s">
        <v>40</v>
      </c>
      <c r="F164" s="17" t="s">
        <v>214</v>
      </c>
      <c r="H164" s="17" t="s">
        <v>215</v>
      </c>
      <c r="I164" s="17" t="s">
        <v>215</v>
      </c>
      <c r="J164" s="17" t="s">
        <v>303</v>
      </c>
      <c r="L164" s="3" t="s">
        <v>112</v>
      </c>
      <c r="M164" s="3" t="b">
        <v>0</v>
      </c>
      <c r="N164" s="3" t="b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</row>
    <row r="165" spans="5:37">
      <c r="E165" s="17" t="s">
        <v>40</v>
      </c>
      <c r="F165" s="17" t="s">
        <v>214</v>
      </c>
      <c r="H165" s="17" t="s">
        <v>215</v>
      </c>
      <c r="I165" s="17" t="s">
        <v>215</v>
      </c>
      <c r="J165" s="17" t="s">
        <v>303</v>
      </c>
      <c r="L165" s="3" t="s">
        <v>112</v>
      </c>
      <c r="M165" s="3" t="b">
        <v>0</v>
      </c>
      <c r="N165" s="3" t="b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</row>
    <row r="166" spans="5:37">
      <c r="E166" s="17" t="s">
        <v>40</v>
      </c>
      <c r="F166" s="17" t="s">
        <v>214</v>
      </c>
      <c r="H166" s="17" t="s">
        <v>215</v>
      </c>
      <c r="I166" s="17" t="s">
        <v>215</v>
      </c>
      <c r="J166" s="17" t="s">
        <v>303</v>
      </c>
      <c r="L166" s="3" t="s">
        <v>112</v>
      </c>
      <c r="M166" s="3" t="b">
        <v>0</v>
      </c>
      <c r="N166" s="3" t="b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</row>
    <row r="167" spans="5:37">
      <c r="E167" s="17" t="s">
        <v>40</v>
      </c>
      <c r="F167" s="17" t="s">
        <v>214</v>
      </c>
      <c r="H167" s="17" t="s">
        <v>215</v>
      </c>
      <c r="I167" s="17" t="s">
        <v>215</v>
      </c>
      <c r="J167" s="17" t="s">
        <v>303</v>
      </c>
      <c r="L167" s="3" t="s">
        <v>112</v>
      </c>
      <c r="M167" s="3" t="b">
        <v>0</v>
      </c>
      <c r="N167" s="3" t="b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</row>
    <row r="168" spans="5:37">
      <c r="E168" s="17" t="s">
        <v>40</v>
      </c>
      <c r="F168" s="17" t="s">
        <v>214</v>
      </c>
      <c r="H168" s="17" t="s">
        <v>215</v>
      </c>
      <c r="I168" s="17" t="s">
        <v>215</v>
      </c>
      <c r="J168" s="17" t="s">
        <v>303</v>
      </c>
      <c r="L168" s="3" t="s">
        <v>112</v>
      </c>
      <c r="M168" s="3" t="b">
        <v>0</v>
      </c>
      <c r="N168" s="3" t="b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</row>
    <row r="169" spans="5:37">
      <c r="E169" s="17" t="s">
        <v>40</v>
      </c>
      <c r="F169" s="17" t="s">
        <v>214</v>
      </c>
      <c r="H169" s="17" t="s">
        <v>216</v>
      </c>
      <c r="I169" s="17" t="s">
        <v>216</v>
      </c>
      <c r="J169" s="17" t="s">
        <v>247</v>
      </c>
      <c r="L169" s="3" t="s">
        <v>112</v>
      </c>
      <c r="M169" s="3" t="b">
        <v>0</v>
      </c>
      <c r="N169" s="3" t="b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-0.40122264969743104</v>
      </c>
      <c r="Z169" s="19">
        <v>-0.21553123345746744</v>
      </c>
      <c r="AA169" s="19">
        <v>-0.48108050441796224</v>
      </c>
      <c r="AB169" s="19">
        <v>-0.45087196823740577</v>
      </c>
      <c r="AC169" s="19">
        <v>-0.24963837025659494</v>
      </c>
      <c r="AD169" s="19">
        <v>-0.47611166000000005</v>
      </c>
      <c r="AE169" s="19">
        <v>-0.52167376035552315</v>
      </c>
      <c r="AF169" s="19">
        <v>-0.47850418090452268</v>
      </c>
      <c r="AG169" s="19">
        <v>-0.41679893626659253</v>
      </c>
      <c r="AH169" s="19">
        <v>-0.41030074707251879</v>
      </c>
      <c r="AI169" s="19">
        <v>-0.40538074713113909</v>
      </c>
      <c r="AJ169" s="19">
        <v>-0.39792051259172173</v>
      </c>
      <c r="AK169" s="19">
        <v>-0.39297248174729171</v>
      </c>
    </row>
    <row r="170" spans="5:37">
      <c r="E170" s="17" t="s">
        <v>40</v>
      </c>
      <c r="F170" s="17" t="s">
        <v>214</v>
      </c>
      <c r="H170" s="17" t="s">
        <v>216</v>
      </c>
      <c r="I170" s="17" t="s">
        <v>216</v>
      </c>
      <c r="J170" s="17" t="s">
        <v>303</v>
      </c>
      <c r="L170" s="3" t="s">
        <v>112</v>
      </c>
      <c r="M170" s="3" t="b">
        <v>0</v>
      </c>
      <c r="N170" s="3" t="b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</row>
    <row r="171" spans="5:37">
      <c r="E171" s="17" t="s">
        <v>40</v>
      </c>
      <c r="F171" s="17" t="s">
        <v>214</v>
      </c>
      <c r="H171" s="17" t="s">
        <v>216</v>
      </c>
      <c r="I171" s="17" t="s">
        <v>216</v>
      </c>
      <c r="J171" s="17" t="s">
        <v>303</v>
      </c>
      <c r="L171" s="3" t="s">
        <v>112</v>
      </c>
      <c r="M171" s="3" t="b">
        <v>0</v>
      </c>
      <c r="N171" s="3" t="b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</row>
    <row r="172" spans="5:37">
      <c r="E172" s="17" t="s">
        <v>40</v>
      </c>
      <c r="F172" s="17" t="s">
        <v>214</v>
      </c>
      <c r="H172" s="17" t="s">
        <v>216</v>
      </c>
      <c r="I172" s="17" t="s">
        <v>216</v>
      </c>
      <c r="J172" s="17" t="s">
        <v>303</v>
      </c>
      <c r="L172" s="3" t="s">
        <v>112</v>
      </c>
      <c r="M172" s="3" t="b">
        <v>0</v>
      </c>
      <c r="N172" s="3" t="b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</row>
    <row r="173" spans="5:37">
      <c r="E173" s="17" t="s">
        <v>40</v>
      </c>
      <c r="F173" s="17" t="s">
        <v>214</v>
      </c>
      <c r="H173" s="17" t="s">
        <v>216</v>
      </c>
      <c r="I173" s="17" t="s">
        <v>216</v>
      </c>
      <c r="J173" s="17" t="s">
        <v>303</v>
      </c>
      <c r="L173" s="3" t="s">
        <v>112</v>
      </c>
      <c r="M173" s="3" t="b">
        <v>0</v>
      </c>
      <c r="N173" s="3" t="b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</row>
    <row r="174" spans="5:37">
      <c r="E174" s="17" t="s">
        <v>40</v>
      </c>
      <c r="F174" s="17" t="s">
        <v>214</v>
      </c>
      <c r="H174" s="17" t="s">
        <v>216</v>
      </c>
      <c r="I174" s="17" t="s">
        <v>216</v>
      </c>
      <c r="J174" s="17" t="s">
        <v>303</v>
      </c>
      <c r="L174" s="3" t="s">
        <v>112</v>
      </c>
      <c r="M174" s="3" t="b">
        <v>0</v>
      </c>
      <c r="N174" s="3" t="b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</row>
    <row r="175" spans="5:37">
      <c r="E175" s="17" t="s">
        <v>40</v>
      </c>
      <c r="F175" s="17" t="s">
        <v>214</v>
      </c>
      <c r="H175" s="17" t="s">
        <v>216</v>
      </c>
      <c r="I175" s="17" t="s">
        <v>216</v>
      </c>
      <c r="J175" s="17" t="s">
        <v>303</v>
      </c>
      <c r="L175" s="3" t="s">
        <v>112</v>
      </c>
      <c r="M175" s="3" t="b">
        <v>0</v>
      </c>
      <c r="N175" s="3" t="b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</row>
    <row r="176" spans="5:37">
      <c r="E176" s="17" t="s">
        <v>40</v>
      </c>
      <c r="F176" s="17" t="s">
        <v>214</v>
      </c>
      <c r="H176" s="17" t="s">
        <v>216</v>
      </c>
      <c r="I176" s="17" t="s">
        <v>216</v>
      </c>
      <c r="J176" s="17" t="s">
        <v>303</v>
      </c>
      <c r="L176" s="3" t="s">
        <v>112</v>
      </c>
      <c r="M176" s="3" t="b">
        <v>0</v>
      </c>
      <c r="N176" s="3" t="b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</row>
    <row r="177" spans="5:37">
      <c r="E177" s="17" t="s">
        <v>40</v>
      </c>
      <c r="F177" s="17" t="s">
        <v>214</v>
      </c>
      <c r="H177" s="17" t="s">
        <v>216</v>
      </c>
      <c r="I177" s="17" t="s">
        <v>216</v>
      </c>
      <c r="J177" s="17" t="s">
        <v>303</v>
      </c>
      <c r="L177" s="3" t="s">
        <v>112</v>
      </c>
      <c r="M177" s="3" t="b">
        <v>0</v>
      </c>
      <c r="N177" s="3" t="b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</row>
    <row r="178" spans="5:37">
      <c r="E178" s="17" t="s">
        <v>40</v>
      </c>
      <c r="F178" s="17" t="s">
        <v>214</v>
      </c>
      <c r="H178" s="17" t="s">
        <v>216</v>
      </c>
      <c r="I178" s="17" t="s">
        <v>216</v>
      </c>
      <c r="J178" s="17" t="s">
        <v>303</v>
      </c>
      <c r="L178" s="3" t="s">
        <v>112</v>
      </c>
      <c r="M178" s="3" t="b">
        <v>0</v>
      </c>
      <c r="N178" s="3" t="b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</row>
    <row r="179" spans="5:37">
      <c r="E179" s="17" t="s">
        <v>40</v>
      </c>
      <c r="F179" s="17" t="s">
        <v>214</v>
      </c>
      <c r="H179" s="17" t="s">
        <v>217</v>
      </c>
      <c r="I179" s="17" t="s">
        <v>217</v>
      </c>
      <c r="J179" s="17" t="s">
        <v>247</v>
      </c>
      <c r="L179" s="3" t="s">
        <v>112</v>
      </c>
      <c r="M179" s="3" t="b">
        <v>0</v>
      </c>
      <c r="N179" s="3" t="b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-5.5729836597259011E-2</v>
      </c>
      <c r="Z179" s="19">
        <v>4.3654245217532505E-3</v>
      </c>
      <c r="AA179" s="19">
        <v>-3.0197017321405624E-2</v>
      </c>
      <c r="AB179" s="19">
        <v>-6.6360319995194789E-2</v>
      </c>
      <c r="AC179" s="19">
        <v>-6.9626711279773601E-2</v>
      </c>
      <c r="AD179" s="19">
        <v>-9.2797989999999997E-2</v>
      </c>
      <c r="AE179" s="19">
        <v>-0.10114061296027416</v>
      </c>
      <c r="AF179" s="19">
        <v>-9.3264311557788943E-2</v>
      </c>
      <c r="AG179" s="19">
        <v>-4.0603015075376878E-2</v>
      </c>
      <c r="AH179" s="19">
        <v>-3.6984924623115568E-2</v>
      </c>
      <c r="AI179" s="19">
        <v>-3.4974874371859296E-2</v>
      </c>
      <c r="AJ179" s="19">
        <v>-3.4974874371859303E-2</v>
      </c>
      <c r="AK179" s="19">
        <v>-3.4974874371859303E-2</v>
      </c>
    </row>
    <row r="180" spans="5:37">
      <c r="E180" s="17" t="s">
        <v>40</v>
      </c>
      <c r="F180" s="17" t="s">
        <v>214</v>
      </c>
      <c r="H180" s="17" t="s">
        <v>217</v>
      </c>
      <c r="I180" s="17" t="s">
        <v>217</v>
      </c>
      <c r="J180" s="17" t="s">
        <v>314</v>
      </c>
      <c r="L180" s="3" t="s">
        <v>112</v>
      </c>
      <c r="M180" s="3" t="b">
        <v>0</v>
      </c>
      <c r="N180" s="3" t="b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-0.12369613850700242</v>
      </c>
      <c r="AB180" s="19">
        <v>-0.10009593076677785</v>
      </c>
      <c r="AC180" s="19">
        <v>-6.2108324715904953E-2</v>
      </c>
      <c r="AD180" s="19">
        <v>-4.7451574719727177E-2</v>
      </c>
      <c r="AE180" s="19">
        <v>-0.30928154600000002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</row>
    <row r="181" spans="5:37">
      <c r="E181" s="17" t="s">
        <v>40</v>
      </c>
      <c r="F181" s="17" t="s">
        <v>214</v>
      </c>
      <c r="H181" s="17" t="s">
        <v>217</v>
      </c>
      <c r="I181" s="17" t="s">
        <v>217</v>
      </c>
      <c r="J181" s="17" t="s">
        <v>303</v>
      </c>
      <c r="L181" s="3" t="s">
        <v>112</v>
      </c>
      <c r="M181" s="3" t="b">
        <v>0</v>
      </c>
      <c r="N181" s="3" t="b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</row>
    <row r="182" spans="5:37">
      <c r="E182" s="17" t="s">
        <v>40</v>
      </c>
      <c r="F182" s="17" t="s">
        <v>214</v>
      </c>
      <c r="H182" s="17" t="s">
        <v>217</v>
      </c>
      <c r="I182" s="17" t="s">
        <v>217</v>
      </c>
      <c r="J182" s="17" t="s">
        <v>303</v>
      </c>
      <c r="L182" s="3" t="s">
        <v>112</v>
      </c>
      <c r="M182" s="3" t="b">
        <v>0</v>
      </c>
      <c r="N182" s="3" t="b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</row>
    <row r="183" spans="5:37">
      <c r="E183" s="17" t="s">
        <v>40</v>
      </c>
      <c r="F183" s="17" t="s">
        <v>214</v>
      </c>
      <c r="H183" s="17" t="s">
        <v>217</v>
      </c>
      <c r="I183" s="17" t="s">
        <v>217</v>
      </c>
      <c r="J183" s="17" t="s">
        <v>303</v>
      </c>
      <c r="L183" s="3" t="s">
        <v>112</v>
      </c>
      <c r="M183" s="3" t="b">
        <v>0</v>
      </c>
      <c r="N183" s="3" t="b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</row>
    <row r="184" spans="5:37">
      <c r="E184" s="17" t="s">
        <v>40</v>
      </c>
      <c r="F184" s="17" t="s">
        <v>214</v>
      </c>
      <c r="H184" s="17" t="s">
        <v>217</v>
      </c>
      <c r="I184" s="17" t="s">
        <v>217</v>
      </c>
      <c r="J184" s="17" t="s">
        <v>303</v>
      </c>
      <c r="L184" s="3" t="s">
        <v>112</v>
      </c>
      <c r="M184" s="3" t="b">
        <v>0</v>
      </c>
      <c r="N184" s="3" t="b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</row>
    <row r="185" spans="5:37">
      <c r="E185" s="17" t="s">
        <v>40</v>
      </c>
      <c r="F185" s="17" t="s">
        <v>214</v>
      </c>
      <c r="H185" s="17" t="s">
        <v>217</v>
      </c>
      <c r="I185" s="17" t="s">
        <v>217</v>
      </c>
      <c r="J185" s="17" t="s">
        <v>303</v>
      </c>
      <c r="L185" s="3" t="s">
        <v>112</v>
      </c>
      <c r="M185" s="3" t="b">
        <v>0</v>
      </c>
      <c r="N185" s="3" t="b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</row>
    <row r="186" spans="5:37">
      <c r="E186" s="17" t="s">
        <v>40</v>
      </c>
      <c r="F186" s="17" t="s">
        <v>214</v>
      </c>
      <c r="H186" s="17" t="s">
        <v>217</v>
      </c>
      <c r="I186" s="17" t="s">
        <v>217</v>
      </c>
      <c r="J186" s="17" t="s">
        <v>303</v>
      </c>
      <c r="L186" s="3" t="s">
        <v>112</v>
      </c>
      <c r="M186" s="3" t="b">
        <v>0</v>
      </c>
      <c r="N186" s="3" t="b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</row>
    <row r="187" spans="5:37">
      <c r="E187" s="17" t="s">
        <v>40</v>
      </c>
      <c r="F187" s="17" t="s">
        <v>214</v>
      </c>
      <c r="H187" s="17" t="s">
        <v>217</v>
      </c>
      <c r="I187" s="17" t="s">
        <v>217</v>
      </c>
      <c r="J187" s="17" t="s">
        <v>303</v>
      </c>
      <c r="L187" s="3" t="s">
        <v>112</v>
      </c>
      <c r="M187" s="3" t="b">
        <v>0</v>
      </c>
      <c r="N187" s="3" t="b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</row>
    <row r="188" spans="5:37">
      <c r="E188" s="17" t="s">
        <v>40</v>
      </c>
      <c r="F188" s="17" t="s">
        <v>214</v>
      </c>
      <c r="H188" s="17" t="s">
        <v>217</v>
      </c>
      <c r="I188" s="17" t="s">
        <v>217</v>
      </c>
      <c r="J188" s="17" t="s">
        <v>303</v>
      </c>
      <c r="L188" s="3" t="s">
        <v>112</v>
      </c>
      <c r="M188" s="3" t="b">
        <v>0</v>
      </c>
      <c r="N188" s="3" t="b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</row>
    <row r="189" spans="5:37">
      <c r="E189" s="17" t="s">
        <v>40</v>
      </c>
      <c r="F189" s="17" t="s">
        <v>214</v>
      </c>
      <c r="H189" s="17" t="s">
        <v>219</v>
      </c>
      <c r="I189" s="17" t="s">
        <v>219</v>
      </c>
      <c r="J189" s="17" t="s">
        <v>303</v>
      </c>
      <c r="L189" s="3" t="s">
        <v>112</v>
      </c>
      <c r="M189" s="3" t="b">
        <v>0</v>
      </c>
      <c r="N189" s="3" t="b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</row>
    <row r="190" spans="5:37">
      <c r="E190" s="17" t="s">
        <v>40</v>
      </c>
      <c r="F190" s="17" t="s">
        <v>214</v>
      </c>
      <c r="H190" s="17" t="s">
        <v>219</v>
      </c>
      <c r="I190" s="17" t="s">
        <v>219</v>
      </c>
      <c r="J190" s="17" t="s">
        <v>303</v>
      </c>
      <c r="L190" s="3" t="s">
        <v>112</v>
      </c>
      <c r="M190" s="3" t="b">
        <v>0</v>
      </c>
      <c r="N190" s="3" t="b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</row>
    <row r="191" spans="5:37">
      <c r="E191" s="17" t="s">
        <v>40</v>
      </c>
      <c r="F191" s="17" t="s">
        <v>214</v>
      </c>
      <c r="H191" s="17" t="s">
        <v>219</v>
      </c>
      <c r="I191" s="17" t="s">
        <v>219</v>
      </c>
      <c r="J191" s="17" t="s">
        <v>303</v>
      </c>
      <c r="L191" s="3" t="s">
        <v>112</v>
      </c>
      <c r="M191" s="3" t="b">
        <v>0</v>
      </c>
      <c r="N191" s="3" t="b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</row>
    <row r="192" spans="5:37">
      <c r="E192" s="17" t="s">
        <v>40</v>
      </c>
      <c r="F192" s="17" t="s">
        <v>214</v>
      </c>
      <c r="H192" s="17" t="s">
        <v>219</v>
      </c>
      <c r="I192" s="17" t="s">
        <v>219</v>
      </c>
      <c r="J192" s="17" t="s">
        <v>303</v>
      </c>
      <c r="L192" s="3" t="s">
        <v>112</v>
      </c>
      <c r="M192" s="3" t="b">
        <v>0</v>
      </c>
      <c r="N192" s="3" t="b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</row>
    <row r="193" spans="5:37">
      <c r="E193" s="17" t="s">
        <v>40</v>
      </c>
      <c r="F193" s="17" t="s">
        <v>214</v>
      </c>
      <c r="H193" s="17" t="s">
        <v>219</v>
      </c>
      <c r="I193" s="17" t="s">
        <v>219</v>
      </c>
      <c r="J193" s="17" t="s">
        <v>303</v>
      </c>
      <c r="L193" s="3" t="s">
        <v>112</v>
      </c>
      <c r="M193" s="3" t="b">
        <v>0</v>
      </c>
      <c r="N193" s="3" t="b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</row>
    <row r="194" spans="5:37">
      <c r="E194" s="17" t="s">
        <v>40</v>
      </c>
      <c r="F194" s="17" t="s">
        <v>214</v>
      </c>
      <c r="H194" s="17" t="s">
        <v>219</v>
      </c>
      <c r="I194" s="17" t="s">
        <v>219</v>
      </c>
      <c r="J194" s="17" t="s">
        <v>303</v>
      </c>
      <c r="L194" s="3" t="s">
        <v>112</v>
      </c>
      <c r="M194" s="3" t="b">
        <v>0</v>
      </c>
      <c r="N194" s="3" t="b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</row>
    <row r="195" spans="5:37">
      <c r="E195" s="17" t="s">
        <v>40</v>
      </c>
      <c r="F195" s="17" t="s">
        <v>214</v>
      </c>
      <c r="H195" s="17" t="s">
        <v>219</v>
      </c>
      <c r="I195" s="17" t="s">
        <v>219</v>
      </c>
      <c r="J195" s="17" t="s">
        <v>303</v>
      </c>
      <c r="L195" s="3" t="s">
        <v>112</v>
      </c>
      <c r="M195" s="3" t="b">
        <v>0</v>
      </c>
      <c r="N195" s="3" t="b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</row>
    <row r="196" spans="5:37">
      <c r="E196" s="17" t="s">
        <v>40</v>
      </c>
      <c r="F196" s="17" t="s">
        <v>214</v>
      </c>
      <c r="H196" s="17" t="s">
        <v>219</v>
      </c>
      <c r="I196" s="17" t="s">
        <v>219</v>
      </c>
      <c r="J196" s="17" t="s">
        <v>303</v>
      </c>
      <c r="L196" s="3" t="s">
        <v>112</v>
      </c>
      <c r="M196" s="3" t="b">
        <v>0</v>
      </c>
      <c r="N196" s="3" t="b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</row>
    <row r="197" spans="5:37">
      <c r="E197" s="17" t="s">
        <v>40</v>
      </c>
      <c r="F197" s="17" t="s">
        <v>214</v>
      </c>
      <c r="H197" s="17" t="s">
        <v>219</v>
      </c>
      <c r="I197" s="17" t="s">
        <v>219</v>
      </c>
      <c r="J197" s="17" t="s">
        <v>303</v>
      </c>
      <c r="L197" s="3" t="s">
        <v>112</v>
      </c>
      <c r="M197" s="3" t="b">
        <v>0</v>
      </c>
      <c r="N197" s="3" t="b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</row>
    <row r="198" spans="5:37">
      <c r="E198" s="17" t="s">
        <v>40</v>
      </c>
      <c r="F198" s="17" t="s">
        <v>214</v>
      </c>
      <c r="H198" s="17" t="s">
        <v>219</v>
      </c>
      <c r="I198" s="17" t="s">
        <v>219</v>
      </c>
      <c r="J198" s="17" t="s">
        <v>303</v>
      </c>
      <c r="L198" s="3" t="s">
        <v>112</v>
      </c>
      <c r="M198" s="3" t="b">
        <v>0</v>
      </c>
      <c r="N198" s="3" t="b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</row>
    <row r="199" spans="5:37">
      <c r="E199" s="17" t="s">
        <v>40</v>
      </c>
      <c r="F199" s="17" t="s">
        <v>214</v>
      </c>
      <c r="H199" s="17" t="s">
        <v>220</v>
      </c>
      <c r="I199" s="17" t="s">
        <v>220</v>
      </c>
      <c r="J199" s="17" t="s">
        <v>358</v>
      </c>
      <c r="L199" s="3" t="s">
        <v>112</v>
      </c>
      <c r="M199" s="3" t="b">
        <v>0</v>
      </c>
      <c r="N199" s="3" t="s">
        <v>308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</row>
    <row r="200" spans="5:37">
      <c r="E200" s="17" t="s">
        <v>40</v>
      </c>
      <c r="F200" s="17" t="s">
        <v>214</v>
      </c>
      <c r="H200" s="17" t="s">
        <v>220</v>
      </c>
      <c r="I200" s="17" t="s">
        <v>220</v>
      </c>
      <c r="J200" s="17" t="s">
        <v>303</v>
      </c>
      <c r="L200" s="3" t="s">
        <v>112</v>
      </c>
      <c r="M200" s="3" t="b">
        <v>0</v>
      </c>
      <c r="N200" s="3" t="b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</row>
    <row r="201" spans="5:37">
      <c r="E201" s="17" t="s">
        <v>40</v>
      </c>
      <c r="F201" s="17" t="s">
        <v>214</v>
      </c>
      <c r="H201" s="17" t="s">
        <v>220</v>
      </c>
      <c r="I201" s="17" t="s">
        <v>220</v>
      </c>
      <c r="J201" s="17" t="s">
        <v>303</v>
      </c>
      <c r="L201" s="3" t="s">
        <v>112</v>
      </c>
      <c r="M201" s="3" t="b">
        <v>0</v>
      </c>
      <c r="N201" s="3" t="b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</row>
    <row r="202" spans="5:37">
      <c r="E202" s="17" t="s">
        <v>40</v>
      </c>
      <c r="F202" s="17" t="s">
        <v>214</v>
      </c>
      <c r="H202" s="17" t="s">
        <v>220</v>
      </c>
      <c r="I202" s="17" t="s">
        <v>220</v>
      </c>
      <c r="J202" s="17" t="s">
        <v>303</v>
      </c>
      <c r="L202" s="3" t="s">
        <v>112</v>
      </c>
      <c r="M202" s="3" t="b">
        <v>0</v>
      </c>
      <c r="N202" s="3" t="b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</row>
    <row r="203" spans="5:37">
      <c r="E203" s="17" t="s">
        <v>40</v>
      </c>
      <c r="F203" s="17" t="s">
        <v>214</v>
      </c>
      <c r="H203" s="17" t="s">
        <v>220</v>
      </c>
      <c r="I203" s="17" t="s">
        <v>220</v>
      </c>
      <c r="J203" s="17" t="s">
        <v>303</v>
      </c>
      <c r="L203" s="3" t="s">
        <v>112</v>
      </c>
      <c r="M203" s="3" t="b">
        <v>0</v>
      </c>
      <c r="N203" s="3" t="b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</row>
    <row r="204" spans="5:37">
      <c r="E204" s="17" t="s">
        <v>40</v>
      </c>
      <c r="F204" s="17" t="s">
        <v>214</v>
      </c>
      <c r="H204" s="17" t="s">
        <v>220</v>
      </c>
      <c r="I204" s="17" t="s">
        <v>220</v>
      </c>
      <c r="J204" s="17" t="s">
        <v>303</v>
      </c>
      <c r="L204" s="3" t="s">
        <v>112</v>
      </c>
      <c r="M204" s="3" t="b">
        <v>0</v>
      </c>
      <c r="N204" s="3" t="b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</row>
    <row r="205" spans="5:37">
      <c r="E205" s="17" t="s">
        <v>40</v>
      </c>
      <c r="F205" s="17" t="s">
        <v>214</v>
      </c>
      <c r="H205" s="17" t="s">
        <v>220</v>
      </c>
      <c r="I205" s="17" t="s">
        <v>220</v>
      </c>
      <c r="J205" s="17" t="s">
        <v>303</v>
      </c>
      <c r="L205" s="3" t="s">
        <v>112</v>
      </c>
      <c r="M205" s="3" t="b">
        <v>0</v>
      </c>
      <c r="N205" s="3" t="b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</row>
    <row r="206" spans="5:37">
      <c r="E206" s="17" t="s">
        <v>40</v>
      </c>
      <c r="F206" s="17" t="s">
        <v>214</v>
      </c>
      <c r="H206" s="17" t="s">
        <v>220</v>
      </c>
      <c r="I206" s="17" t="s">
        <v>220</v>
      </c>
      <c r="J206" s="17" t="s">
        <v>303</v>
      </c>
      <c r="L206" s="3" t="s">
        <v>112</v>
      </c>
      <c r="M206" s="3" t="b">
        <v>0</v>
      </c>
      <c r="N206" s="3" t="b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</row>
    <row r="207" spans="5:37">
      <c r="E207" s="17" t="s">
        <v>40</v>
      </c>
      <c r="F207" s="17" t="s">
        <v>214</v>
      </c>
      <c r="H207" s="17" t="s">
        <v>220</v>
      </c>
      <c r="I207" s="17" t="s">
        <v>220</v>
      </c>
      <c r="J207" s="17" t="s">
        <v>303</v>
      </c>
      <c r="L207" s="3" t="s">
        <v>112</v>
      </c>
      <c r="M207" s="3" t="b">
        <v>0</v>
      </c>
      <c r="N207" s="3" t="b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</row>
    <row r="208" spans="5:37">
      <c r="E208" s="17" t="s">
        <v>40</v>
      </c>
      <c r="F208" s="17" t="s">
        <v>214</v>
      </c>
      <c r="H208" s="17" t="s">
        <v>220</v>
      </c>
      <c r="I208" s="17" t="s">
        <v>220</v>
      </c>
      <c r="J208" s="17" t="s">
        <v>303</v>
      </c>
      <c r="L208" s="3" t="s">
        <v>112</v>
      </c>
      <c r="M208" s="3" t="b">
        <v>0</v>
      </c>
      <c r="N208" s="3" t="b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</row>
    <row r="209" spans="5:37">
      <c r="E209" s="17" t="s">
        <v>40</v>
      </c>
      <c r="F209" s="17" t="s">
        <v>214</v>
      </c>
      <c r="H209" s="17" t="s">
        <v>315</v>
      </c>
      <c r="I209" s="17" t="s">
        <v>221</v>
      </c>
      <c r="J209" s="17" t="s">
        <v>247</v>
      </c>
      <c r="L209" s="3" t="s">
        <v>112</v>
      </c>
      <c r="M209" s="3" t="b">
        <v>0</v>
      </c>
      <c r="N209" s="3" t="b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-4.9835969110831385E-3</v>
      </c>
      <c r="Z209" s="19">
        <v>1.9803252499998999E-4</v>
      </c>
      <c r="AA209" s="19">
        <v>-3.1024064345368109E-3</v>
      </c>
      <c r="AB209" s="19">
        <v>-6.5219867961422732E-3</v>
      </c>
      <c r="AC209" s="19">
        <v>-1.7385958473683318E-2</v>
      </c>
      <c r="AD209" s="19">
        <v>-5.6996299999999998E-3</v>
      </c>
      <c r="AE209" s="19">
        <v>-1.529380735578478E-3</v>
      </c>
      <c r="AF209" s="19">
        <v>-5.7282713567839193E-3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</row>
    <row r="210" spans="5:37">
      <c r="E210" s="17" t="s">
        <v>40</v>
      </c>
      <c r="F210" s="17" t="s">
        <v>214</v>
      </c>
      <c r="H210" s="17" t="s">
        <v>315</v>
      </c>
      <c r="I210" s="17" t="s">
        <v>221</v>
      </c>
      <c r="J210" s="17" t="s">
        <v>360</v>
      </c>
      <c r="L210" s="3" t="s">
        <v>112</v>
      </c>
      <c r="M210" s="3" t="b">
        <v>0</v>
      </c>
      <c r="N210" s="3" t="s">
        <v>308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-0.60301507537688437</v>
      </c>
      <c r="AH210" s="19">
        <v>-0.50251256281407042</v>
      </c>
      <c r="AI210" s="19">
        <v>-0.50251256281407031</v>
      </c>
      <c r="AJ210" s="19">
        <v>-0.40201005025125625</v>
      </c>
      <c r="AK210" s="19">
        <v>-0.50251256281407075</v>
      </c>
    </row>
    <row r="211" spans="5:37">
      <c r="E211" s="17" t="s">
        <v>40</v>
      </c>
      <c r="F211" s="17" t="s">
        <v>214</v>
      </c>
      <c r="H211" s="17" t="s">
        <v>315</v>
      </c>
      <c r="I211" s="17" t="s">
        <v>221</v>
      </c>
      <c r="J211" s="17" t="s">
        <v>302</v>
      </c>
      <c r="L211" s="3" t="s">
        <v>112</v>
      </c>
      <c r="M211" s="3" t="b">
        <v>0</v>
      </c>
      <c r="N211" s="3" t="b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-1.304508547743391E-2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</row>
    <row r="212" spans="5:37">
      <c r="E212" s="17" t="s">
        <v>40</v>
      </c>
      <c r="F212" s="17" t="s">
        <v>214</v>
      </c>
      <c r="H212" s="17" t="s">
        <v>315</v>
      </c>
      <c r="I212" s="17" t="s">
        <v>221</v>
      </c>
      <c r="J212" s="17" t="s">
        <v>316</v>
      </c>
      <c r="L212" s="3" t="s">
        <v>112</v>
      </c>
      <c r="M212" s="3" t="b">
        <v>0</v>
      </c>
      <c r="N212" s="3" t="s">
        <v>308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</row>
    <row r="213" spans="5:37">
      <c r="E213" s="17" t="s">
        <v>40</v>
      </c>
      <c r="F213" s="17" t="s">
        <v>214</v>
      </c>
      <c r="H213" s="17" t="s">
        <v>315</v>
      </c>
      <c r="I213" s="17" t="s">
        <v>221</v>
      </c>
      <c r="J213" s="17" t="s">
        <v>303</v>
      </c>
      <c r="L213" s="3" t="s">
        <v>112</v>
      </c>
      <c r="M213" s="3" t="b">
        <v>0</v>
      </c>
      <c r="N213" s="3" t="b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</row>
    <row r="214" spans="5:37">
      <c r="E214" s="17" t="s">
        <v>40</v>
      </c>
      <c r="F214" s="17" t="s">
        <v>214</v>
      </c>
      <c r="H214" s="17" t="s">
        <v>315</v>
      </c>
      <c r="I214" s="17" t="s">
        <v>221</v>
      </c>
      <c r="J214" s="17" t="s">
        <v>303</v>
      </c>
      <c r="L214" s="3" t="s">
        <v>112</v>
      </c>
      <c r="M214" s="3" t="b">
        <v>0</v>
      </c>
      <c r="N214" s="3" t="b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</row>
    <row r="215" spans="5:37">
      <c r="E215" s="17" t="s">
        <v>40</v>
      </c>
      <c r="F215" s="17" t="s">
        <v>214</v>
      </c>
      <c r="H215" s="17" t="s">
        <v>315</v>
      </c>
      <c r="I215" s="17" t="s">
        <v>221</v>
      </c>
      <c r="J215" s="17" t="s">
        <v>303</v>
      </c>
      <c r="L215" s="3" t="s">
        <v>112</v>
      </c>
      <c r="M215" s="3" t="b">
        <v>0</v>
      </c>
      <c r="N215" s="3" t="b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</row>
    <row r="216" spans="5:37">
      <c r="E216" s="17" t="s">
        <v>40</v>
      </c>
      <c r="F216" s="17" t="s">
        <v>214</v>
      </c>
      <c r="H216" s="17" t="s">
        <v>315</v>
      </c>
      <c r="I216" s="17" t="s">
        <v>221</v>
      </c>
      <c r="J216" s="17" t="s">
        <v>303</v>
      </c>
      <c r="L216" s="3" t="s">
        <v>112</v>
      </c>
      <c r="M216" s="3" t="b">
        <v>0</v>
      </c>
      <c r="N216" s="3" t="b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</row>
    <row r="217" spans="5:37">
      <c r="E217" s="17" t="s">
        <v>40</v>
      </c>
      <c r="F217" s="17" t="s">
        <v>214</v>
      </c>
      <c r="H217" s="17" t="s">
        <v>315</v>
      </c>
      <c r="I217" s="17" t="s">
        <v>221</v>
      </c>
      <c r="J217" s="17" t="s">
        <v>303</v>
      </c>
      <c r="L217" s="3" t="s">
        <v>112</v>
      </c>
      <c r="M217" s="3" t="b">
        <v>0</v>
      </c>
      <c r="N217" s="3" t="b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</row>
    <row r="218" spans="5:37">
      <c r="E218" s="17" t="s">
        <v>40</v>
      </c>
      <c r="F218" s="17" t="s">
        <v>214</v>
      </c>
      <c r="H218" s="17" t="s">
        <v>315</v>
      </c>
      <c r="I218" s="17" t="s">
        <v>221</v>
      </c>
      <c r="J218" s="17" t="s">
        <v>303</v>
      </c>
      <c r="L218" s="3" t="s">
        <v>112</v>
      </c>
      <c r="M218" s="3" t="b">
        <v>0</v>
      </c>
      <c r="N218" s="3" t="b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</row>
    <row r="219" spans="5:37">
      <c r="E219" s="17" t="s">
        <v>40</v>
      </c>
      <c r="F219" s="17" t="s">
        <v>222</v>
      </c>
      <c r="H219" s="17">
        <v>0</v>
      </c>
      <c r="I219" s="17" t="s">
        <v>222</v>
      </c>
      <c r="J219" s="17" t="s">
        <v>317</v>
      </c>
      <c r="L219" s="3" t="s">
        <v>112</v>
      </c>
      <c r="M219" s="3" t="b">
        <v>0</v>
      </c>
      <c r="N219" s="3" t="b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-1.7028394685847315</v>
      </c>
      <c r="Z219" s="19">
        <v>-2.7482360527698049</v>
      </c>
      <c r="AA219" s="19">
        <v>-2.3168673866108813</v>
      </c>
      <c r="AB219" s="19">
        <v>-2.0084098863047433</v>
      </c>
      <c r="AC219" s="19">
        <v>-1.4987003465312849</v>
      </c>
      <c r="AD219" s="19">
        <v>-1.7727241889253054</v>
      </c>
      <c r="AE219" s="19">
        <v>-1.5740729283058512</v>
      </c>
      <c r="AF219" s="19">
        <v>-1.762356616612808</v>
      </c>
      <c r="AG219" s="19">
        <v>-1.8068520479671331</v>
      </c>
      <c r="AH219" s="19">
        <v>-1.7751213003020221</v>
      </c>
      <c r="AI219" s="19">
        <v>-1.4861288368975911</v>
      </c>
      <c r="AJ219" s="19">
        <v>-1.7487453227586878</v>
      </c>
      <c r="AK219" s="19">
        <v>-1.6855507915844283</v>
      </c>
    </row>
    <row r="220" spans="5:37">
      <c r="E220" s="17" t="s">
        <v>40</v>
      </c>
      <c r="F220" s="17" t="s">
        <v>222</v>
      </c>
      <c r="H220" s="17">
        <v>0</v>
      </c>
      <c r="I220" s="17" t="s">
        <v>222</v>
      </c>
      <c r="J220" s="17" t="s">
        <v>247</v>
      </c>
      <c r="L220" s="3" t="s">
        <v>112</v>
      </c>
      <c r="M220" s="3" t="b">
        <v>0</v>
      </c>
      <c r="N220" s="3" t="b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-0.83402560653369984</v>
      </c>
      <c r="Z220" s="19">
        <v>-0.84005572608993506</v>
      </c>
      <c r="AA220" s="19">
        <v>-0.61339086157972456</v>
      </c>
      <c r="AB220" s="19">
        <v>-0.66551425253403873</v>
      </c>
      <c r="AC220" s="19">
        <v>-0.71093693553388748</v>
      </c>
      <c r="AD220" s="19">
        <v>-0.70736731000000008</v>
      </c>
      <c r="AE220" s="19">
        <v>-0.60952123696362992</v>
      </c>
      <c r="AF220" s="19">
        <v>-0.71092191959799012</v>
      </c>
      <c r="AG220" s="19">
        <v>-0.31441743414527973</v>
      </c>
      <c r="AH220" s="19">
        <v>-0.32508933572877935</v>
      </c>
      <c r="AI220" s="19">
        <v>-0.33130684809711025</v>
      </c>
      <c r="AJ220" s="19">
        <v>-0.33988794740020162</v>
      </c>
      <c r="AK220" s="19">
        <v>-0.34378288737188201</v>
      </c>
    </row>
    <row r="221" spans="5:37">
      <c r="E221" s="17" t="s">
        <v>40</v>
      </c>
      <c r="F221" s="17" t="s">
        <v>222</v>
      </c>
      <c r="H221" s="17">
        <v>0</v>
      </c>
      <c r="I221" s="17" t="s">
        <v>222</v>
      </c>
      <c r="J221" s="17" t="s">
        <v>218</v>
      </c>
      <c r="L221" s="3" t="s">
        <v>112</v>
      </c>
      <c r="M221" s="3" t="b">
        <v>0</v>
      </c>
      <c r="N221" s="3" t="b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-2.9655408731156414</v>
      </c>
      <c r="Z221" s="19">
        <v>-2.4808536761780209</v>
      </c>
      <c r="AA221" s="19">
        <v>-2.0382362563273437</v>
      </c>
      <c r="AB221" s="19">
        <v>-4.147207066829413</v>
      </c>
      <c r="AC221" s="19">
        <v>-2.3574647189888451</v>
      </c>
      <c r="AD221" s="19">
        <v>-3.0185072247495977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</row>
    <row r="222" spans="5:37">
      <c r="E222" s="17" t="s">
        <v>40</v>
      </c>
      <c r="F222" s="17" t="s">
        <v>222</v>
      </c>
      <c r="H222" s="17">
        <v>0</v>
      </c>
      <c r="I222" s="17" t="s">
        <v>222</v>
      </c>
      <c r="J222" s="17" t="s">
        <v>302</v>
      </c>
      <c r="L222" s="3" t="s">
        <v>112</v>
      </c>
      <c r="M222" s="3" t="b">
        <v>0</v>
      </c>
      <c r="N222" s="3" t="b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-8.4355936292986516E-2</v>
      </c>
      <c r="AD222" s="19">
        <v>-6.1993078749406211E-2</v>
      </c>
      <c r="AE222" s="19">
        <v>-3.3181686763478074E-2</v>
      </c>
      <c r="AF222" s="19">
        <v>-3.2490268523816243E-2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</row>
    <row r="223" spans="5:37">
      <c r="E223" s="17" t="s">
        <v>40</v>
      </c>
      <c r="F223" s="17" t="s">
        <v>222</v>
      </c>
      <c r="H223" s="17">
        <v>0</v>
      </c>
      <c r="I223" s="17" t="s">
        <v>222</v>
      </c>
      <c r="J223" s="17" t="s">
        <v>303</v>
      </c>
      <c r="L223" s="3" t="s">
        <v>112</v>
      </c>
      <c r="M223" s="3" t="b">
        <v>0</v>
      </c>
      <c r="N223" s="3" t="b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</row>
    <row r="224" spans="5:37">
      <c r="E224" s="17" t="s">
        <v>40</v>
      </c>
      <c r="F224" s="17" t="s">
        <v>222</v>
      </c>
      <c r="H224" s="17">
        <v>0</v>
      </c>
      <c r="I224" s="17" t="s">
        <v>222</v>
      </c>
      <c r="J224" s="17" t="s">
        <v>303</v>
      </c>
      <c r="L224" s="3" t="s">
        <v>112</v>
      </c>
      <c r="M224" s="3" t="b">
        <v>0</v>
      </c>
      <c r="N224" s="3" t="b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</row>
    <row r="225" spans="5:53">
      <c r="E225" s="17" t="s">
        <v>40</v>
      </c>
      <c r="F225" s="17" t="s">
        <v>222</v>
      </c>
      <c r="H225" s="17">
        <v>0</v>
      </c>
      <c r="I225" s="17" t="s">
        <v>222</v>
      </c>
      <c r="J225" s="17" t="s">
        <v>303</v>
      </c>
      <c r="L225" s="3" t="s">
        <v>112</v>
      </c>
      <c r="M225" s="3" t="b">
        <v>0</v>
      </c>
      <c r="N225" s="3" t="b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</row>
    <row r="226" spans="5:53">
      <c r="E226" s="17" t="s">
        <v>40</v>
      </c>
      <c r="F226" s="17" t="s">
        <v>222</v>
      </c>
      <c r="H226" s="17">
        <v>0</v>
      </c>
      <c r="I226" s="17" t="s">
        <v>222</v>
      </c>
      <c r="J226" s="17" t="s">
        <v>303</v>
      </c>
      <c r="L226" s="3" t="s">
        <v>112</v>
      </c>
      <c r="M226" s="3" t="b">
        <v>0</v>
      </c>
      <c r="N226" s="3" t="b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</row>
    <row r="227" spans="5:53">
      <c r="E227" s="17" t="s">
        <v>40</v>
      </c>
      <c r="F227" s="17" t="s">
        <v>222</v>
      </c>
      <c r="H227" s="17">
        <v>0</v>
      </c>
      <c r="I227" s="17" t="s">
        <v>222</v>
      </c>
      <c r="J227" s="17" t="s">
        <v>303</v>
      </c>
      <c r="L227" s="3" t="s">
        <v>112</v>
      </c>
      <c r="M227" s="3" t="b">
        <v>0</v>
      </c>
      <c r="N227" s="3" t="b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</row>
    <row r="228" spans="5:53">
      <c r="E228" s="17" t="s">
        <v>40</v>
      </c>
      <c r="F228" s="17" t="s">
        <v>222</v>
      </c>
      <c r="H228" s="17">
        <v>0</v>
      </c>
      <c r="I228" s="17" t="s">
        <v>222</v>
      </c>
      <c r="J228" s="17" t="s">
        <v>303</v>
      </c>
      <c r="L228" s="3" t="s">
        <v>112</v>
      </c>
      <c r="M228" s="3" t="b">
        <v>0</v>
      </c>
      <c r="N228" s="3" t="b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</row>
    <row r="229" spans="5:53">
      <c r="G229" s="93"/>
    </row>
    <row r="230" spans="5:53" ht="15">
      <c r="E230" s="10" t="s">
        <v>121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41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5:53">
      <c r="F231" s="30" t="s">
        <v>125</v>
      </c>
    </row>
    <row r="233" spans="5:53">
      <c r="H233" s="3" t="s">
        <v>291</v>
      </c>
      <c r="R233" s="29">
        <v>0</v>
      </c>
      <c r="T233" s="103" t="b">
        <v>1</v>
      </c>
      <c r="U233" s="103" t="b">
        <v>1</v>
      </c>
      <c r="V233" s="103" t="b">
        <v>1</v>
      </c>
      <c r="W233" s="103" t="b">
        <v>1</v>
      </c>
      <c r="X233" s="103" t="b">
        <v>1</v>
      </c>
      <c r="Y233" s="103" t="b">
        <v>1</v>
      </c>
      <c r="Z233" s="103" t="b">
        <v>1</v>
      </c>
      <c r="AA233" s="103" t="b">
        <v>1</v>
      </c>
      <c r="AB233" s="103" t="b">
        <v>1</v>
      </c>
      <c r="AC233" s="103" t="b">
        <v>1</v>
      </c>
      <c r="AD233" s="103" t="b">
        <v>1</v>
      </c>
      <c r="AE233" s="103" t="b">
        <v>1</v>
      </c>
      <c r="AF233" s="103" t="b">
        <v>1</v>
      </c>
      <c r="AG233" s="103" t="b">
        <v>1</v>
      </c>
      <c r="AH233" s="103" t="b">
        <v>1</v>
      </c>
      <c r="AI233" s="103" t="b">
        <v>1</v>
      </c>
      <c r="AJ233" s="103" t="b">
        <v>1</v>
      </c>
      <c r="AK233" s="103" t="b">
        <v>1</v>
      </c>
    </row>
    <row r="235" spans="5:53">
      <c r="H235" s="3" t="s">
        <v>123</v>
      </c>
      <c r="R235" s="29">
        <v>0</v>
      </c>
    </row>
  </sheetData>
  <mergeCells count="1">
    <mergeCell ref="AM6:AO6"/>
  </mergeCells>
  <conditionalFormatting sqref="T233:AK233">
    <cfRule type="cellIs" dxfId="31" priority="4" operator="equal">
      <formula>FALSE</formula>
    </cfRule>
  </conditionalFormatting>
  <conditionalFormatting sqref="R233">
    <cfRule type="cellIs" dxfId="30" priority="3" operator="greaterThan">
      <formula>0</formula>
    </cfRule>
  </conditionalFormatting>
  <conditionalFormatting sqref="R235">
    <cfRule type="cellIs" dxfId="29" priority="2" operator="greaterThan">
      <formula>0</formula>
    </cfRule>
  </conditionalFormatting>
  <conditionalFormatting sqref="R4">
    <cfRule type="cellIs" dxfId="28" priority="1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6"/>
  </sheetPr>
  <dimension ref="A1:BC235"/>
  <sheetViews>
    <sheetView zoomScale="70" zoomScaleNormal="70" workbookViewId="0">
      <pane xSplit="19" ySplit="7" topLeftCell="T8" activePane="bottomRight" state="frozen"/>
      <selection activeCell="AC34" sqref="AC34"/>
      <selection pane="topRight" activeCell="AC34" sqref="AC34"/>
      <selection pane="bottomLeft" activeCell="AC34" sqref="AC34"/>
      <selection pane="bottomRight" activeCell="R10" sqref="R10"/>
    </sheetView>
  </sheetViews>
  <sheetFormatPr defaultColWidth="0" defaultRowHeight="12.75"/>
  <cols>
    <col min="1" max="4" width="1.75" style="3" customWidth="1"/>
    <col min="5" max="5" width="4.875" style="3" customWidth="1"/>
    <col min="6" max="6" width="8.125" style="3" customWidth="1"/>
    <col min="7" max="7" width="13.875" style="3" customWidth="1"/>
    <col min="8" max="8" width="19.125" style="3" customWidth="1"/>
    <col min="9" max="9" width="18.5" style="3" customWidth="1"/>
    <col min="10" max="10" width="13.625" style="3" customWidth="1"/>
    <col min="11" max="11" width="1.75" style="3" customWidth="1"/>
    <col min="12" max="12" width="5.375" style="3" bestFit="1" customWidth="1"/>
    <col min="13" max="13" width="8" style="3" customWidth="1"/>
    <col min="14" max="14" width="8.125" style="3" customWidth="1"/>
    <col min="15" max="15" width="3.75" style="3" customWidth="1"/>
    <col min="16" max="16" width="5.75" style="3" customWidth="1"/>
    <col min="17" max="17" width="1.75" style="3" customWidth="1"/>
    <col min="18" max="18" width="9.125" style="3" customWidth="1"/>
    <col min="19" max="19" width="1.75" style="3" customWidth="1"/>
    <col min="20" max="37" width="9.125" style="3" customWidth="1"/>
    <col min="38" max="38" width="1.75" style="3" customWidth="1"/>
    <col min="39" max="39" width="9.125" style="3" customWidth="1"/>
    <col min="40" max="40" width="9.125" style="42" customWidth="1"/>
    <col min="41" max="41" width="60.875" style="3" bestFit="1" customWidth="1"/>
    <col min="42" max="53" width="1.75" style="3" customWidth="1"/>
    <col min="54" max="55" width="0" style="3" hidden="1" customWidth="1"/>
    <col min="56" max="16384" width="9.125" style="3" hidden="1"/>
  </cols>
  <sheetData>
    <row r="1" spans="1:53" ht="22.5">
      <c r="A1" s="9" t="s">
        <v>286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19" t="s">
        <v>370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287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/>
      <c r="H4" s="10"/>
      <c r="I4" s="10" t="s">
        <v>288</v>
      </c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113">
        <v>44170.817800925928</v>
      </c>
      <c r="O5" s="11" t="s">
        <v>144</v>
      </c>
      <c r="R5" s="17"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179</v>
      </c>
      <c r="F7" s="4" t="s">
        <v>178</v>
      </c>
      <c r="G7" s="4"/>
      <c r="H7" s="4" t="s">
        <v>292</v>
      </c>
      <c r="I7" s="4" t="s">
        <v>293</v>
      </c>
      <c r="J7" s="4" t="s">
        <v>294</v>
      </c>
      <c r="K7" s="4"/>
      <c r="L7" s="4" t="s">
        <v>110</v>
      </c>
      <c r="M7" s="4" t="s">
        <v>289</v>
      </c>
      <c r="N7" s="4" t="s">
        <v>290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4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>
      <c r="E9" s="17" t="s">
        <v>34</v>
      </c>
      <c r="F9" s="17" t="s">
        <v>172</v>
      </c>
      <c r="H9" s="17" t="s">
        <v>295</v>
      </c>
      <c r="I9" s="17" t="s">
        <v>192</v>
      </c>
      <c r="J9" s="17" t="s">
        <v>247</v>
      </c>
      <c r="L9" s="3" t="s">
        <v>112</v>
      </c>
      <c r="M9" s="3" t="b">
        <v>0</v>
      </c>
      <c r="N9" s="3" t="b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-1.5510000000000002</v>
      </c>
      <c r="AA9" s="19">
        <v>-1.3014029899999999</v>
      </c>
      <c r="AB9" s="19">
        <v>-1.03788429</v>
      </c>
      <c r="AC9" s="19">
        <v>-0.80725813000000002</v>
      </c>
      <c r="AD9" s="19">
        <v>-0.80506797000000008</v>
      </c>
      <c r="AE9" s="19">
        <v>-0.76402196</v>
      </c>
      <c r="AF9" s="19">
        <v>-0.8091135376884423</v>
      </c>
      <c r="AG9" s="19">
        <v>-0.81317943486275601</v>
      </c>
      <c r="AH9" s="19">
        <v>-0.81726576368116188</v>
      </c>
      <c r="AI9" s="19">
        <v>-0.82137262681523804</v>
      </c>
      <c r="AJ9" s="19">
        <v>-0.82550012745250045</v>
      </c>
      <c r="AK9" s="19">
        <v>-0.82964836929899544</v>
      </c>
    </row>
    <row r="10" spans="1:53">
      <c r="E10" s="17" t="s">
        <v>34</v>
      </c>
      <c r="F10" s="17" t="s">
        <v>172</v>
      </c>
      <c r="H10" s="17" t="s">
        <v>295</v>
      </c>
      <c r="I10" s="17" t="s">
        <v>192</v>
      </c>
      <c r="J10" s="17" t="s">
        <v>322</v>
      </c>
      <c r="L10" s="3" t="s">
        <v>112</v>
      </c>
      <c r="M10" s="3" t="b">
        <v>0</v>
      </c>
      <c r="N10" s="3" t="s">
        <v>308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-0.84061335836112039</v>
      </c>
      <c r="Z10" s="19">
        <v>-1.6325163584415576</v>
      </c>
      <c r="AA10" s="19">
        <v>-1.8114748974450983</v>
      </c>
      <c r="AB10" s="19">
        <v>-3.7208645433423122</v>
      </c>
      <c r="AC10" s="19">
        <v>-1.9912688434545371</v>
      </c>
      <c r="AD10" s="19">
        <v>-1.5502009799999994</v>
      </c>
      <c r="AE10" s="19">
        <v>-2.7401920602778924</v>
      </c>
      <c r="AF10" s="19">
        <v>-0.67681082127393666</v>
      </c>
      <c r="AG10" s="19">
        <v>-3.0748341856874353</v>
      </c>
      <c r="AH10" s="19">
        <v>-3.1930139206408987</v>
      </c>
      <c r="AI10" s="19">
        <v>-3.3862010019490016</v>
      </c>
      <c r="AJ10" s="19">
        <v>-3.8060118875797273</v>
      </c>
      <c r="AK10" s="19">
        <v>-2.8505666820573836</v>
      </c>
    </row>
    <row r="11" spans="1:53">
      <c r="E11" s="17" t="s">
        <v>34</v>
      </c>
      <c r="F11" s="17" t="s">
        <v>172</v>
      </c>
      <c r="H11" s="17" t="s">
        <v>295</v>
      </c>
      <c r="I11" s="17" t="s">
        <v>192</v>
      </c>
      <c r="J11" s="17" t="s">
        <v>297</v>
      </c>
      <c r="L11" s="3" t="s">
        <v>112</v>
      </c>
      <c r="M11" s="3" t="b">
        <v>0</v>
      </c>
      <c r="N11" s="3" t="b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-0.60267338199999998</v>
      </c>
      <c r="AA11" s="19">
        <v>-0.59297023299999996</v>
      </c>
      <c r="AB11" s="19">
        <v>-1.035976376</v>
      </c>
      <c r="AC11" s="19">
        <v>-0.87906399200000007</v>
      </c>
      <c r="AD11" s="19">
        <v>-0.68399999999999994</v>
      </c>
      <c r="AE11" s="19">
        <v>-0.5</v>
      </c>
      <c r="AF11" s="19">
        <v>-0.8040201005025126</v>
      </c>
      <c r="AG11" s="19">
        <v>-1.4199489396732405</v>
      </c>
      <c r="AH11" s="19">
        <v>-0.3152544490590119</v>
      </c>
      <c r="AI11" s="19">
        <v>-0.22972830762696894</v>
      </c>
      <c r="AJ11" s="19">
        <v>-0.36895442608685258</v>
      </c>
      <c r="AK11" s="19">
        <v>-1.1305652812936586</v>
      </c>
    </row>
    <row r="12" spans="1:53">
      <c r="E12" s="17" t="s">
        <v>34</v>
      </c>
      <c r="F12" s="17" t="s">
        <v>172</v>
      </c>
      <c r="H12" s="17" t="s">
        <v>295</v>
      </c>
      <c r="I12" s="17" t="s">
        <v>192</v>
      </c>
      <c r="J12" s="17" t="s">
        <v>323</v>
      </c>
      <c r="L12" s="3" t="s">
        <v>112</v>
      </c>
      <c r="M12" s="3" t="s">
        <v>299</v>
      </c>
      <c r="N12" s="3" t="b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-2.2726698820736847E-2</v>
      </c>
      <c r="AH12" s="19">
        <v>-2.284090333742397E-2</v>
      </c>
      <c r="AI12" s="19">
        <v>-2.2955681746154741E-2</v>
      </c>
      <c r="AJ12" s="19">
        <v>-2.3071036930808784E-2</v>
      </c>
      <c r="AK12" s="19">
        <v>-2.3186971789757573E-2</v>
      </c>
    </row>
    <row r="13" spans="1:53">
      <c r="E13" s="17" t="s">
        <v>34</v>
      </c>
      <c r="F13" s="17" t="s">
        <v>172</v>
      </c>
      <c r="H13" s="17" t="s">
        <v>295</v>
      </c>
      <c r="I13" s="17" t="s">
        <v>192</v>
      </c>
      <c r="J13" s="17" t="s">
        <v>324</v>
      </c>
      <c r="L13" s="3" t="s">
        <v>112</v>
      </c>
      <c r="M13" s="3" t="s">
        <v>299</v>
      </c>
      <c r="N13" s="3" t="b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-3.4342567106891243E-2</v>
      </c>
      <c r="AH13" s="19">
        <v>-3.4515142820996221E-2</v>
      </c>
      <c r="AI13" s="19">
        <v>-3.4688585749744948E-2</v>
      </c>
      <c r="AJ13" s="19">
        <v>-3.4862900250999945E-2</v>
      </c>
      <c r="AK13" s="19">
        <v>-3.5038090704522559E-2</v>
      </c>
    </row>
    <row r="14" spans="1:53">
      <c r="E14" s="17" t="s">
        <v>34</v>
      </c>
      <c r="F14" s="17" t="s">
        <v>172</v>
      </c>
      <c r="H14" s="17" t="s">
        <v>295</v>
      </c>
      <c r="I14" s="17" t="s">
        <v>192</v>
      </c>
      <c r="J14" s="17" t="s">
        <v>325</v>
      </c>
      <c r="L14" s="3" t="s">
        <v>112</v>
      </c>
      <c r="M14" s="3" t="s">
        <v>299</v>
      </c>
      <c r="N14" s="3" t="b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-1.4141057044014039E-2</v>
      </c>
      <c r="AH14" s="19">
        <v>-1.4212117632174915E-2</v>
      </c>
      <c r="AI14" s="19">
        <v>-1.4283535308718507E-2</v>
      </c>
      <c r="AJ14" s="19">
        <v>-1.4355311868058801E-2</v>
      </c>
      <c r="AK14" s="19">
        <v>-1.4427449113626934E-2</v>
      </c>
    </row>
    <row r="15" spans="1:53">
      <c r="E15" s="17" t="s">
        <v>34</v>
      </c>
      <c r="F15" s="17" t="s">
        <v>172</v>
      </c>
      <c r="H15" s="17" t="s">
        <v>295</v>
      </c>
      <c r="I15" s="17" t="s">
        <v>192</v>
      </c>
      <c r="J15" s="17" t="s">
        <v>326</v>
      </c>
      <c r="L15" s="3" t="s">
        <v>112</v>
      </c>
      <c r="M15" s="3" t="s">
        <v>299</v>
      </c>
      <c r="N15" s="3" t="b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-8.7371531021943876E-3</v>
      </c>
      <c r="AH15" s="19">
        <v>-8.7810583941652139E-3</v>
      </c>
      <c r="AI15" s="19">
        <v>-8.8251843157439343E-3</v>
      </c>
      <c r="AJ15" s="19">
        <v>-8.8695319756220432E-3</v>
      </c>
      <c r="AK15" s="19">
        <v>-8.9141024880623563E-3</v>
      </c>
    </row>
    <row r="16" spans="1:53">
      <c r="E16" s="17" t="s">
        <v>34</v>
      </c>
      <c r="F16" s="17" t="s">
        <v>172</v>
      </c>
      <c r="H16" s="17" t="s">
        <v>295</v>
      </c>
      <c r="I16" s="17" t="s">
        <v>192</v>
      </c>
      <c r="J16" s="17" t="s">
        <v>327</v>
      </c>
      <c r="L16" s="3" t="s">
        <v>112</v>
      </c>
      <c r="M16" s="3" t="s">
        <v>299</v>
      </c>
      <c r="N16" s="3" t="b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-2.0201510062877199E-2</v>
      </c>
      <c r="AH16" s="19">
        <v>-2.0303025188821308E-2</v>
      </c>
      <c r="AI16" s="19">
        <v>-2.0405050441026439E-2</v>
      </c>
      <c r="AJ16" s="19">
        <v>-2.0507588382941144E-2</v>
      </c>
      <c r="AK16" s="19">
        <v>-2.061064159089562E-2</v>
      </c>
    </row>
    <row r="17" spans="5:37">
      <c r="E17" s="17" t="s">
        <v>34</v>
      </c>
      <c r="F17" s="17" t="s">
        <v>172</v>
      </c>
      <c r="H17" s="17" t="s">
        <v>295</v>
      </c>
      <c r="I17" s="17" t="s">
        <v>192</v>
      </c>
      <c r="J17" s="17" t="s">
        <v>303</v>
      </c>
      <c r="L17" s="3" t="s">
        <v>112</v>
      </c>
      <c r="M17" s="3" t="b">
        <v>0</v>
      </c>
      <c r="N17" s="3" t="b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</row>
    <row r="18" spans="5:37">
      <c r="E18" s="17" t="s">
        <v>34</v>
      </c>
      <c r="F18" s="17" t="s">
        <v>172</v>
      </c>
      <c r="H18" s="17" t="s">
        <v>295</v>
      </c>
      <c r="I18" s="17" t="s">
        <v>192</v>
      </c>
      <c r="J18" s="17" t="s">
        <v>303</v>
      </c>
      <c r="L18" s="3" t="s">
        <v>112</v>
      </c>
      <c r="M18" s="3" t="b">
        <v>0</v>
      </c>
      <c r="N18" s="3" t="b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</row>
    <row r="19" spans="5:37">
      <c r="E19" s="17" t="s">
        <v>34</v>
      </c>
      <c r="F19" s="17" t="s">
        <v>172</v>
      </c>
      <c r="H19" s="17" t="s">
        <v>304</v>
      </c>
      <c r="I19" s="17" t="s">
        <v>195</v>
      </c>
      <c r="J19" s="17" t="s">
        <v>247</v>
      </c>
      <c r="L19" s="3" t="s">
        <v>112</v>
      </c>
      <c r="M19" s="3" t="b">
        <v>0</v>
      </c>
      <c r="N19" s="3" t="b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-3.1837999999999998E-2</v>
      </c>
      <c r="Z19" s="19">
        <v>-7.0000000000000001E-3</v>
      </c>
      <c r="AA19" s="19">
        <v>-8.3782699999999974E-2</v>
      </c>
      <c r="AB19" s="19">
        <v>2.6497469999999988E-2</v>
      </c>
      <c r="AC19" s="19">
        <v>-3.8985500000000002E-3</v>
      </c>
      <c r="AD19" s="19">
        <v>-1.1348680000000002E-2</v>
      </c>
      <c r="AE19" s="19">
        <v>3.56726E-3</v>
      </c>
      <c r="AF19" s="19">
        <v>-1.1405708542713569E-2</v>
      </c>
      <c r="AG19" s="19">
        <v>-1.1463023661018663E-2</v>
      </c>
      <c r="AH19" s="19">
        <v>-1.1520626794993631E-2</v>
      </c>
      <c r="AI19" s="19">
        <v>-1.1578519391953397E-2</v>
      </c>
      <c r="AJ19" s="19">
        <v>-1.1636702906485826E-2</v>
      </c>
      <c r="AK19" s="19">
        <v>-1.1695178800488266E-2</v>
      </c>
    </row>
    <row r="20" spans="5:37">
      <c r="E20" s="17" t="s">
        <v>34</v>
      </c>
      <c r="F20" s="17" t="s">
        <v>172</v>
      </c>
      <c r="H20" s="17" t="s">
        <v>304</v>
      </c>
      <c r="I20" s="17" t="s">
        <v>195</v>
      </c>
      <c r="J20" s="17" t="s">
        <v>303</v>
      </c>
      <c r="L20" s="3" t="s">
        <v>112</v>
      </c>
      <c r="M20" s="3" t="b">
        <v>0</v>
      </c>
      <c r="N20" s="3" t="b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</row>
    <row r="21" spans="5:37">
      <c r="E21" s="17" t="s">
        <v>34</v>
      </c>
      <c r="F21" s="17" t="s">
        <v>172</v>
      </c>
      <c r="H21" s="17" t="s">
        <v>304</v>
      </c>
      <c r="I21" s="17" t="s">
        <v>195</v>
      </c>
      <c r="J21" s="17" t="s">
        <v>303</v>
      </c>
      <c r="L21" s="3" t="s">
        <v>112</v>
      </c>
      <c r="M21" s="3" t="b">
        <v>0</v>
      </c>
      <c r="N21" s="3" t="b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</row>
    <row r="22" spans="5:37">
      <c r="E22" s="17" t="s">
        <v>34</v>
      </c>
      <c r="F22" s="17" t="s">
        <v>172</v>
      </c>
      <c r="H22" s="17" t="s">
        <v>304</v>
      </c>
      <c r="I22" s="17" t="s">
        <v>195</v>
      </c>
      <c r="J22" s="17" t="s">
        <v>303</v>
      </c>
      <c r="L22" s="3" t="s">
        <v>112</v>
      </c>
      <c r="M22" s="3" t="b">
        <v>0</v>
      </c>
      <c r="N22" s="3" t="b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</row>
    <row r="23" spans="5:37">
      <c r="E23" s="17" t="s">
        <v>34</v>
      </c>
      <c r="F23" s="17" t="s">
        <v>172</v>
      </c>
      <c r="H23" s="17" t="s">
        <v>304</v>
      </c>
      <c r="I23" s="17" t="s">
        <v>195</v>
      </c>
      <c r="J23" s="17" t="s">
        <v>303</v>
      </c>
      <c r="L23" s="3" t="s">
        <v>112</v>
      </c>
      <c r="M23" s="3" t="b">
        <v>0</v>
      </c>
      <c r="N23" s="3" t="b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</row>
    <row r="24" spans="5:37">
      <c r="E24" s="17" t="s">
        <v>34</v>
      </c>
      <c r="F24" s="17" t="s">
        <v>172</v>
      </c>
      <c r="H24" s="17" t="s">
        <v>304</v>
      </c>
      <c r="I24" s="17" t="s">
        <v>195</v>
      </c>
      <c r="J24" s="17" t="s">
        <v>303</v>
      </c>
      <c r="L24" s="3" t="s">
        <v>112</v>
      </c>
      <c r="M24" s="3" t="b">
        <v>0</v>
      </c>
      <c r="N24" s="3" t="b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</row>
    <row r="25" spans="5:37">
      <c r="E25" s="17" t="s">
        <v>34</v>
      </c>
      <c r="F25" s="17" t="s">
        <v>172</v>
      </c>
      <c r="H25" s="17" t="s">
        <v>304</v>
      </c>
      <c r="I25" s="17" t="s">
        <v>195</v>
      </c>
      <c r="J25" s="17" t="s">
        <v>303</v>
      </c>
      <c r="L25" s="3" t="s">
        <v>112</v>
      </c>
      <c r="M25" s="3" t="b">
        <v>0</v>
      </c>
      <c r="N25" s="3" t="b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</row>
    <row r="26" spans="5:37">
      <c r="E26" s="17" t="s">
        <v>34</v>
      </c>
      <c r="F26" s="17" t="s">
        <v>172</v>
      </c>
      <c r="H26" s="17" t="s">
        <v>304</v>
      </c>
      <c r="I26" s="17" t="s">
        <v>195</v>
      </c>
      <c r="J26" s="17" t="s">
        <v>303</v>
      </c>
      <c r="L26" s="3" t="s">
        <v>112</v>
      </c>
      <c r="M26" s="3" t="b">
        <v>0</v>
      </c>
      <c r="N26" s="3" t="b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</row>
    <row r="27" spans="5:37">
      <c r="E27" s="17" t="s">
        <v>34</v>
      </c>
      <c r="F27" s="17" t="s">
        <v>172</v>
      </c>
      <c r="H27" s="17" t="s">
        <v>304</v>
      </c>
      <c r="I27" s="17" t="s">
        <v>195</v>
      </c>
      <c r="J27" s="17" t="s">
        <v>303</v>
      </c>
      <c r="L27" s="3" t="s">
        <v>112</v>
      </c>
      <c r="M27" s="3" t="b">
        <v>0</v>
      </c>
      <c r="N27" s="3" t="b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</row>
    <row r="28" spans="5:37">
      <c r="E28" s="17" t="s">
        <v>34</v>
      </c>
      <c r="F28" s="17" t="s">
        <v>172</v>
      </c>
      <c r="H28" s="17" t="s">
        <v>304</v>
      </c>
      <c r="I28" s="17" t="s">
        <v>195</v>
      </c>
      <c r="J28" s="17" t="s">
        <v>303</v>
      </c>
      <c r="L28" s="3" t="s">
        <v>112</v>
      </c>
      <c r="M28" s="3" t="b">
        <v>0</v>
      </c>
      <c r="N28" s="3" t="b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</row>
    <row r="29" spans="5:37">
      <c r="E29" s="17" t="s">
        <v>34</v>
      </c>
      <c r="F29" s="17" t="s">
        <v>172</v>
      </c>
      <c r="H29" s="17" t="s">
        <v>304</v>
      </c>
      <c r="I29" s="17" t="s">
        <v>197</v>
      </c>
      <c r="J29" s="17" t="s">
        <v>247</v>
      </c>
      <c r="L29" s="3" t="s">
        <v>112</v>
      </c>
      <c r="M29" s="3" t="b">
        <v>0</v>
      </c>
      <c r="N29" s="3" t="b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-0.164333479999999</v>
      </c>
      <c r="Z29" s="19">
        <v>-0.23</v>
      </c>
      <c r="AA29" s="19">
        <v>-0.25378336000000001</v>
      </c>
      <c r="AB29" s="19">
        <v>-0.36469712999999998</v>
      </c>
      <c r="AC29" s="19">
        <v>-0.39416848999999998</v>
      </c>
      <c r="AD29" s="19">
        <v>-0.26865728</v>
      </c>
      <c r="AE29" s="19">
        <v>-0.42078086999999997</v>
      </c>
      <c r="AF29" s="19">
        <v>-0.27000731658291455</v>
      </c>
      <c r="AG29" s="19">
        <v>-0.27136413726926084</v>
      </c>
      <c r="AH29" s="19">
        <v>-0.27272777615001093</v>
      </c>
      <c r="AI29" s="19">
        <v>-0.27409826748744814</v>
      </c>
      <c r="AJ29" s="19">
        <v>-0.27547564571602828</v>
      </c>
      <c r="AK29" s="19">
        <v>-0.27685994544324449</v>
      </c>
    </row>
    <row r="30" spans="5:37">
      <c r="E30" s="17" t="s">
        <v>34</v>
      </c>
      <c r="F30" s="17" t="s">
        <v>172</v>
      </c>
      <c r="H30" s="17" t="s">
        <v>304</v>
      </c>
      <c r="I30" s="17" t="s">
        <v>197</v>
      </c>
      <c r="J30" s="17" t="s">
        <v>303</v>
      </c>
      <c r="L30" s="3" t="s">
        <v>112</v>
      </c>
      <c r="M30" s="3" t="b">
        <v>0</v>
      </c>
      <c r="N30" s="3" t="b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</row>
    <row r="31" spans="5:37">
      <c r="E31" s="17" t="s">
        <v>34</v>
      </c>
      <c r="F31" s="17" t="s">
        <v>172</v>
      </c>
      <c r="H31" s="17" t="s">
        <v>304</v>
      </c>
      <c r="I31" s="17" t="s">
        <v>197</v>
      </c>
      <c r="J31" s="17" t="s">
        <v>303</v>
      </c>
      <c r="L31" s="3" t="s">
        <v>112</v>
      </c>
      <c r="M31" s="3" t="b">
        <v>0</v>
      </c>
      <c r="N31" s="3" t="b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</row>
    <row r="32" spans="5:37">
      <c r="E32" s="17" t="s">
        <v>34</v>
      </c>
      <c r="F32" s="17" t="s">
        <v>172</v>
      </c>
      <c r="H32" s="17" t="s">
        <v>304</v>
      </c>
      <c r="I32" s="17" t="s">
        <v>197</v>
      </c>
      <c r="J32" s="17" t="s">
        <v>303</v>
      </c>
      <c r="L32" s="3" t="s">
        <v>112</v>
      </c>
      <c r="M32" s="3" t="b">
        <v>0</v>
      </c>
      <c r="N32" s="3" t="b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</row>
    <row r="33" spans="5:37">
      <c r="E33" s="17" t="s">
        <v>34</v>
      </c>
      <c r="F33" s="17" t="s">
        <v>172</v>
      </c>
      <c r="H33" s="17" t="s">
        <v>304</v>
      </c>
      <c r="I33" s="17" t="s">
        <v>197</v>
      </c>
      <c r="J33" s="17" t="s">
        <v>303</v>
      </c>
      <c r="L33" s="3" t="s">
        <v>112</v>
      </c>
      <c r="M33" s="3" t="b">
        <v>0</v>
      </c>
      <c r="N33" s="3" t="b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</row>
    <row r="34" spans="5:37">
      <c r="E34" s="17" t="s">
        <v>34</v>
      </c>
      <c r="F34" s="17" t="s">
        <v>172</v>
      </c>
      <c r="H34" s="17" t="s">
        <v>304</v>
      </c>
      <c r="I34" s="17" t="s">
        <v>197</v>
      </c>
      <c r="J34" s="17" t="s">
        <v>303</v>
      </c>
      <c r="L34" s="3" t="s">
        <v>112</v>
      </c>
      <c r="M34" s="3" t="b">
        <v>0</v>
      </c>
      <c r="N34" s="3" t="b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</row>
    <row r="35" spans="5:37">
      <c r="E35" s="17" t="s">
        <v>34</v>
      </c>
      <c r="F35" s="17" t="s">
        <v>172</v>
      </c>
      <c r="H35" s="17" t="s">
        <v>304</v>
      </c>
      <c r="I35" s="17" t="s">
        <v>197</v>
      </c>
      <c r="J35" s="17" t="s">
        <v>303</v>
      </c>
      <c r="L35" s="3" t="s">
        <v>112</v>
      </c>
      <c r="M35" s="3" t="b">
        <v>0</v>
      </c>
      <c r="N35" s="3" t="b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</row>
    <row r="36" spans="5:37">
      <c r="E36" s="17" t="s">
        <v>34</v>
      </c>
      <c r="F36" s="17" t="s">
        <v>172</v>
      </c>
      <c r="H36" s="17" t="s">
        <v>304</v>
      </c>
      <c r="I36" s="17" t="s">
        <v>197</v>
      </c>
      <c r="J36" s="17" t="s">
        <v>303</v>
      </c>
      <c r="L36" s="3" t="s">
        <v>112</v>
      </c>
      <c r="M36" s="3" t="b">
        <v>0</v>
      </c>
      <c r="N36" s="3" t="b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</row>
    <row r="37" spans="5:37">
      <c r="E37" s="17" t="s">
        <v>34</v>
      </c>
      <c r="F37" s="17" t="s">
        <v>172</v>
      </c>
      <c r="H37" s="17" t="s">
        <v>304</v>
      </c>
      <c r="I37" s="17" t="s">
        <v>197</v>
      </c>
      <c r="J37" s="17" t="s">
        <v>303</v>
      </c>
      <c r="L37" s="3" t="s">
        <v>112</v>
      </c>
      <c r="M37" s="3" t="b">
        <v>0</v>
      </c>
      <c r="N37" s="3" t="b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</row>
    <row r="38" spans="5:37">
      <c r="E38" s="17" t="s">
        <v>34</v>
      </c>
      <c r="F38" s="17" t="s">
        <v>172</v>
      </c>
      <c r="H38" s="17" t="s">
        <v>304</v>
      </c>
      <c r="I38" s="17" t="s">
        <v>197</v>
      </c>
      <c r="J38" s="17" t="s">
        <v>303</v>
      </c>
      <c r="L38" s="3" t="s">
        <v>112</v>
      </c>
      <c r="M38" s="3" t="b">
        <v>0</v>
      </c>
      <c r="N38" s="3" t="b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</row>
    <row r="39" spans="5:37">
      <c r="E39" s="17" t="s">
        <v>34</v>
      </c>
      <c r="F39" s="17" t="s">
        <v>172</v>
      </c>
      <c r="H39" s="17" t="s">
        <v>304</v>
      </c>
      <c r="I39" s="17" t="s">
        <v>199</v>
      </c>
      <c r="J39" s="17" t="s">
        <v>306</v>
      </c>
      <c r="L39" s="3" t="s">
        <v>112</v>
      </c>
      <c r="M39" s="3" t="b">
        <v>0</v>
      </c>
      <c r="N39" s="3" t="b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-0.14088876457184291</v>
      </c>
      <c r="Z39" s="19">
        <v>-0.28970405596960835</v>
      </c>
      <c r="AA39" s="19">
        <v>-0.20781016038262301</v>
      </c>
      <c r="AB39" s="19">
        <v>-0.22279847960650062</v>
      </c>
      <c r="AC39" s="19">
        <v>-0.22659266820318733</v>
      </c>
      <c r="AD39" s="19">
        <v>-0.25190475164794923</v>
      </c>
      <c r="AE39" s="19">
        <v>-0.26</v>
      </c>
      <c r="AF39" s="19">
        <v>-0.271356783919598</v>
      </c>
      <c r="AG39" s="19">
        <v>-0.28282114088028082</v>
      </c>
      <c r="AH39" s="19">
        <v>-0.28424235264349834</v>
      </c>
      <c r="AI39" s="19">
        <v>-0.28567070617437013</v>
      </c>
      <c r="AJ39" s="19">
        <v>-0.28710623736117602</v>
      </c>
      <c r="AK39" s="19">
        <v>-0.28854898227253872</v>
      </c>
    </row>
    <row r="40" spans="5:37">
      <c r="E40" s="17" t="s">
        <v>34</v>
      </c>
      <c r="F40" s="17" t="s">
        <v>172</v>
      </c>
      <c r="H40" s="17" t="s">
        <v>304</v>
      </c>
      <c r="I40" s="17" t="s">
        <v>199</v>
      </c>
      <c r="J40" s="17" t="s">
        <v>247</v>
      </c>
      <c r="L40" s="3" t="s">
        <v>112</v>
      </c>
      <c r="M40" s="3" t="b">
        <v>0</v>
      </c>
      <c r="N40" s="3" t="b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-6.3600000000000002E-3</v>
      </c>
      <c r="Z40" s="19">
        <v>-4.2999999999999997E-2</v>
      </c>
      <c r="AA40" s="19">
        <v>0</v>
      </c>
      <c r="AB40" s="19">
        <v>-6.1129580000000003E-2</v>
      </c>
      <c r="AC40" s="19">
        <v>-3.9494300000000003E-2</v>
      </c>
      <c r="AD40" s="19">
        <v>-8.6891479999999993E-2</v>
      </c>
      <c r="AE40" s="19">
        <v>-6.2944130000000001E-2</v>
      </c>
      <c r="AF40" s="19">
        <v>-8.7328120603015064E-2</v>
      </c>
      <c r="AG40" s="19">
        <v>-8.7766955379914635E-2</v>
      </c>
      <c r="AH40" s="19">
        <v>-8.8207995356698127E-2</v>
      </c>
      <c r="AI40" s="19">
        <v>-8.8651251614771984E-2</v>
      </c>
      <c r="AJ40" s="19">
        <v>-8.9096735291228121E-2</v>
      </c>
      <c r="AK40" s="19">
        <v>-8.9544457579123743E-2</v>
      </c>
    </row>
    <row r="41" spans="5:37">
      <c r="E41" s="17" t="s">
        <v>34</v>
      </c>
      <c r="F41" s="17" t="s">
        <v>172</v>
      </c>
      <c r="H41" s="17" t="s">
        <v>304</v>
      </c>
      <c r="I41" s="17" t="s">
        <v>199</v>
      </c>
      <c r="J41" s="17" t="s">
        <v>303</v>
      </c>
      <c r="L41" s="3" t="s">
        <v>112</v>
      </c>
      <c r="M41" s="3" t="b">
        <v>0</v>
      </c>
      <c r="N41" s="3" t="b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</row>
    <row r="42" spans="5:37">
      <c r="E42" s="17" t="s">
        <v>34</v>
      </c>
      <c r="F42" s="17" t="s">
        <v>172</v>
      </c>
      <c r="H42" s="17" t="s">
        <v>304</v>
      </c>
      <c r="I42" s="17" t="s">
        <v>199</v>
      </c>
      <c r="J42" s="17" t="s">
        <v>303</v>
      </c>
      <c r="L42" s="3" t="s">
        <v>112</v>
      </c>
      <c r="M42" s="3" t="b">
        <v>0</v>
      </c>
      <c r="N42" s="3" t="b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</row>
    <row r="43" spans="5:37">
      <c r="E43" s="17" t="s">
        <v>34</v>
      </c>
      <c r="F43" s="17" t="s">
        <v>172</v>
      </c>
      <c r="H43" s="17" t="s">
        <v>304</v>
      </c>
      <c r="I43" s="17" t="s">
        <v>199</v>
      </c>
      <c r="J43" s="17" t="s">
        <v>303</v>
      </c>
      <c r="L43" s="3" t="s">
        <v>112</v>
      </c>
      <c r="M43" s="3" t="b">
        <v>0</v>
      </c>
      <c r="N43" s="3" t="b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</row>
    <row r="44" spans="5:37">
      <c r="E44" s="17" t="s">
        <v>34</v>
      </c>
      <c r="F44" s="17" t="s">
        <v>172</v>
      </c>
      <c r="H44" s="17" t="s">
        <v>304</v>
      </c>
      <c r="I44" s="17" t="s">
        <v>199</v>
      </c>
      <c r="J44" s="17" t="s">
        <v>303</v>
      </c>
      <c r="L44" s="3" t="s">
        <v>112</v>
      </c>
      <c r="M44" s="3" t="b">
        <v>0</v>
      </c>
      <c r="N44" s="3" t="b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</row>
    <row r="45" spans="5:37">
      <c r="E45" s="17" t="s">
        <v>34</v>
      </c>
      <c r="F45" s="17" t="s">
        <v>172</v>
      </c>
      <c r="H45" s="17" t="s">
        <v>304</v>
      </c>
      <c r="I45" s="17" t="s">
        <v>199</v>
      </c>
      <c r="J45" s="17" t="s">
        <v>303</v>
      </c>
      <c r="L45" s="3" t="s">
        <v>112</v>
      </c>
      <c r="M45" s="3" t="b">
        <v>0</v>
      </c>
      <c r="N45" s="3" t="b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</row>
    <row r="46" spans="5:37">
      <c r="E46" s="17" t="s">
        <v>34</v>
      </c>
      <c r="F46" s="17" t="s">
        <v>172</v>
      </c>
      <c r="H46" s="17" t="s">
        <v>304</v>
      </c>
      <c r="I46" s="17" t="s">
        <v>199</v>
      </c>
      <c r="J46" s="17" t="s">
        <v>303</v>
      </c>
      <c r="L46" s="3" t="s">
        <v>112</v>
      </c>
      <c r="M46" s="3" t="b">
        <v>0</v>
      </c>
      <c r="N46" s="3" t="b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5:37">
      <c r="E47" s="17" t="s">
        <v>34</v>
      </c>
      <c r="F47" s="17" t="s">
        <v>172</v>
      </c>
      <c r="H47" s="17" t="s">
        <v>304</v>
      </c>
      <c r="I47" s="17" t="s">
        <v>199</v>
      </c>
      <c r="J47" s="17" t="s">
        <v>303</v>
      </c>
      <c r="L47" s="3" t="s">
        <v>112</v>
      </c>
      <c r="M47" s="3" t="b">
        <v>0</v>
      </c>
      <c r="N47" s="3" t="b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5:37">
      <c r="E48" s="17" t="s">
        <v>34</v>
      </c>
      <c r="F48" s="17" t="s">
        <v>172</v>
      </c>
      <c r="H48" s="17" t="s">
        <v>304</v>
      </c>
      <c r="I48" s="17" t="s">
        <v>199</v>
      </c>
      <c r="J48" s="17" t="s">
        <v>303</v>
      </c>
      <c r="L48" s="3" t="s">
        <v>112</v>
      </c>
      <c r="M48" s="3" t="b">
        <v>0</v>
      </c>
      <c r="N48" s="3" t="b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</row>
    <row r="49" spans="5:37">
      <c r="E49" s="17" t="s">
        <v>34</v>
      </c>
      <c r="F49" s="17" t="s">
        <v>172</v>
      </c>
      <c r="H49" s="17" t="s">
        <v>304</v>
      </c>
      <c r="I49" s="17" t="s">
        <v>201</v>
      </c>
      <c r="J49" s="17" t="s">
        <v>303</v>
      </c>
      <c r="L49" s="3" t="s">
        <v>112</v>
      </c>
      <c r="M49" s="3" t="b">
        <v>0</v>
      </c>
      <c r="N49" s="3" t="b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</row>
    <row r="50" spans="5:37">
      <c r="E50" s="17" t="s">
        <v>34</v>
      </c>
      <c r="F50" s="17" t="s">
        <v>172</v>
      </c>
      <c r="H50" s="17" t="s">
        <v>304</v>
      </c>
      <c r="I50" s="17" t="s">
        <v>201</v>
      </c>
      <c r="J50" s="17" t="s">
        <v>303</v>
      </c>
      <c r="L50" s="3" t="s">
        <v>112</v>
      </c>
      <c r="M50" s="3" t="b">
        <v>0</v>
      </c>
      <c r="N50" s="3" t="b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5:37">
      <c r="E51" s="17" t="s">
        <v>34</v>
      </c>
      <c r="F51" s="17" t="s">
        <v>172</v>
      </c>
      <c r="H51" s="17" t="s">
        <v>304</v>
      </c>
      <c r="I51" s="17" t="s">
        <v>201</v>
      </c>
      <c r="J51" s="17" t="s">
        <v>303</v>
      </c>
      <c r="L51" s="3" t="s">
        <v>112</v>
      </c>
      <c r="M51" s="3" t="b">
        <v>0</v>
      </c>
      <c r="N51" s="3" t="b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</row>
    <row r="52" spans="5:37">
      <c r="E52" s="17" t="s">
        <v>34</v>
      </c>
      <c r="F52" s="17" t="s">
        <v>172</v>
      </c>
      <c r="H52" s="17" t="s">
        <v>304</v>
      </c>
      <c r="I52" s="17" t="s">
        <v>201</v>
      </c>
      <c r="J52" s="17" t="s">
        <v>303</v>
      </c>
      <c r="L52" s="3" t="s">
        <v>112</v>
      </c>
      <c r="M52" s="3" t="b">
        <v>0</v>
      </c>
      <c r="N52" s="3" t="b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</row>
    <row r="53" spans="5:37">
      <c r="E53" s="17" t="s">
        <v>34</v>
      </c>
      <c r="F53" s="17" t="s">
        <v>172</v>
      </c>
      <c r="H53" s="17" t="s">
        <v>304</v>
      </c>
      <c r="I53" s="17" t="s">
        <v>201</v>
      </c>
      <c r="J53" s="17" t="s">
        <v>303</v>
      </c>
      <c r="L53" s="3" t="s">
        <v>112</v>
      </c>
      <c r="M53" s="3" t="b">
        <v>0</v>
      </c>
      <c r="N53" s="3" t="b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</row>
    <row r="54" spans="5:37">
      <c r="E54" s="17" t="s">
        <v>34</v>
      </c>
      <c r="F54" s="17" t="s">
        <v>172</v>
      </c>
      <c r="H54" s="17" t="s">
        <v>304</v>
      </c>
      <c r="I54" s="17" t="s">
        <v>201</v>
      </c>
      <c r="J54" s="17" t="s">
        <v>303</v>
      </c>
      <c r="L54" s="3" t="s">
        <v>112</v>
      </c>
      <c r="M54" s="3" t="b">
        <v>0</v>
      </c>
      <c r="N54" s="3" t="b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</row>
    <row r="55" spans="5:37">
      <c r="E55" s="17" t="s">
        <v>34</v>
      </c>
      <c r="F55" s="17" t="s">
        <v>172</v>
      </c>
      <c r="H55" s="17" t="s">
        <v>304</v>
      </c>
      <c r="I55" s="17" t="s">
        <v>201</v>
      </c>
      <c r="J55" s="17" t="s">
        <v>303</v>
      </c>
      <c r="L55" s="3" t="s">
        <v>112</v>
      </c>
      <c r="M55" s="3" t="b">
        <v>0</v>
      </c>
      <c r="N55" s="3" t="b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</row>
    <row r="56" spans="5:37">
      <c r="E56" s="17" t="s">
        <v>34</v>
      </c>
      <c r="F56" s="17" t="s">
        <v>172</v>
      </c>
      <c r="H56" s="17" t="s">
        <v>304</v>
      </c>
      <c r="I56" s="17" t="s">
        <v>201</v>
      </c>
      <c r="J56" s="17" t="s">
        <v>303</v>
      </c>
      <c r="L56" s="3" t="s">
        <v>112</v>
      </c>
      <c r="M56" s="3" t="b">
        <v>0</v>
      </c>
      <c r="N56" s="3" t="b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</row>
    <row r="57" spans="5:37">
      <c r="E57" s="17" t="s">
        <v>34</v>
      </c>
      <c r="F57" s="17" t="s">
        <v>172</v>
      </c>
      <c r="H57" s="17" t="s">
        <v>304</v>
      </c>
      <c r="I57" s="17" t="s">
        <v>201</v>
      </c>
      <c r="J57" s="17" t="s">
        <v>303</v>
      </c>
      <c r="L57" s="3" t="s">
        <v>112</v>
      </c>
      <c r="M57" s="3" t="b">
        <v>0</v>
      </c>
      <c r="N57" s="3" t="b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</row>
    <row r="58" spans="5:37">
      <c r="E58" s="17" t="s">
        <v>34</v>
      </c>
      <c r="F58" s="17" t="s">
        <v>172</v>
      </c>
      <c r="H58" s="17" t="s">
        <v>304</v>
      </c>
      <c r="I58" s="17" t="s">
        <v>201</v>
      </c>
      <c r="J58" s="17" t="s">
        <v>303</v>
      </c>
      <c r="L58" s="3" t="s">
        <v>112</v>
      </c>
      <c r="M58" s="3" t="b">
        <v>0</v>
      </c>
      <c r="N58" s="3" t="b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</row>
    <row r="59" spans="5:37">
      <c r="E59" s="17" t="s">
        <v>34</v>
      </c>
      <c r="F59" s="17" t="s">
        <v>172</v>
      </c>
      <c r="H59" s="17" t="s">
        <v>304</v>
      </c>
      <c r="I59" s="17" t="s">
        <v>173</v>
      </c>
      <c r="J59" s="17" t="s">
        <v>247</v>
      </c>
      <c r="L59" s="3" t="s">
        <v>112</v>
      </c>
      <c r="M59" s="3" t="b">
        <v>0</v>
      </c>
      <c r="N59" s="3" t="b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1.9149599999992856E-3</v>
      </c>
      <c r="Z59" s="19">
        <v>0</v>
      </c>
      <c r="AA59" s="19">
        <v>-0.16136923000000014</v>
      </c>
      <c r="AB59" s="19">
        <v>-0.14108682999999997</v>
      </c>
      <c r="AC59" s="19">
        <v>-9.5292199999998828E-2</v>
      </c>
      <c r="AD59" s="19">
        <v>-0.16344555000000011</v>
      </c>
      <c r="AE59" s="19">
        <v>6.4376299999999734E-2</v>
      </c>
      <c r="AF59" s="19">
        <v>-0.16426688442211065</v>
      </c>
      <c r="AG59" s="19">
        <v>-0.16509234615287502</v>
      </c>
      <c r="AH59" s="19">
        <v>-0.16592195593253772</v>
      </c>
      <c r="AI59" s="19">
        <v>-0.16675573460556553</v>
      </c>
      <c r="AJ59" s="19">
        <v>-0.16759370312117139</v>
      </c>
      <c r="AK59" s="19">
        <v>-0.16843588253384059</v>
      </c>
    </row>
    <row r="60" spans="5:37">
      <c r="E60" s="17" t="s">
        <v>34</v>
      </c>
      <c r="F60" s="17" t="s">
        <v>172</v>
      </c>
      <c r="H60" s="17" t="s">
        <v>304</v>
      </c>
      <c r="I60" s="17" t="s">
        <v>173</v>
      </c>
      <c r="J60" s="17" t="s">
        <v>303</v>
      </c>
      <c r="L60" s="3" t="s">
        <v>112</v>
      </c>
      <c r="M60" s="3" t="b">
        <v>0</v>
      </c>
      <c r="N60" s="3" t="b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</row>
    <row r="61" spans="5:37">
      <c r="E61" s="17" t="s">
        <v>34</v>
      </c>
      <c r="F61" s="17" t="s">
        <v>172</v>
      </c>
      <c r="H61" s="17" t="s">
        <v>304</v>
      </c>
      <c r="I61" s="17" t="s">
        <v>173</v>
      </c>
      <c r="J61" s="17" t="s">
        <v>303</v>
      </c>
      <c r="L61" s="3" t="s">
        <v>112</v>
      </c>
      <c r="M61" s="3" t="b">
        <v>0</v>
      </c>
      <c r="N61" s="3" t="b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</row>
    <row r="62" spans="5:37">
      <c r="E62" s="17" t="s">
        <v>34</v>
      </c>
      <c r="F62" s="17" t="s">
        <v>172</v>
      </c>
      <c r="H62" s="17" t="s">
        <v>304</v>
      </c>
      <c r="I62" s="17" t="s">
        <v>173</v>
      </c>
      <c r="J62" s="17" t="s">
        <v>303</v>
      </c>
      <c r="L62" s="3" t="s">
        <v>112</v>
      </c>
      <c r="M62" s="3" t="b">
        <v>0</v>
      </c>
      <c r="N62" s="3" t="b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</row>
    <row r="63" spans="5:37">
      <c r="E63" s="17" t="s">
        <v>34</v>
      </c>
      <c r="F63" s="17" t="s">
        <v>172</v>
      </c>
      <c r="H63" s="17" t="s">
        <v>304</v>
      </c>
      <c r="I63" s="17" t="s">
        <v>173</v>
      </c>
      <c r="J63" s="17" t="s">
        <v>303</v>
      </c>
      <c r="L63" s="3" t="s">
        <v>112</v>
      </c>
      <c r="M63" s="3" t="b">
        <v>0</v>
      </c>
      <c r="N63" s="3" t="b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</row>
    <row r="64" spans="5:37">
      <c r="E64" s="17" t="s">
        <v>34</v>
      </c>
      <c r="F64" s="17" t="s">
        <v>172</v>
      </c>
      <c r="H64" s="17" t="s">
        <v>304</v>
      </c>
      <c r="I64" s="17" t="s">
        <v>173</v>
      </c>
      <c r="J64" s="17" t="s">
        <v>303</v>
      </c>
      <c r="L64" s="3" t="s">
        <v>112</v>
      </c>
      <c r="M64" s="3" t="b">
        <v>0</v>
      </c>
      <c r="N64" s="3" t="b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</row>
    <row r="65" spans="5:37">
      <c r="E65" s="17" t="s">
        <v>34</v>
      </c>
      <c r="F65" s="17" t="s">
        <v>172</v>
      </c>
      <c r="H65" s="17" t="s">
        <v>304</v>
      </c>
      <c r="I65" s="17" t="s">
        <v>173</v>
      </c>
      <c r="J65" s="17" t="s">
        <v>303</v>
      </c>
      <c r="L65" s="3" t="s">
        <v>112</v>
      </c>
      <c r="M65" s="3" t="b">
        <v>0</v>
      </c>
      <c r="N65" s="3" t="b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</row>
    <row r="66" spans="5:37">
      <c r="E66" s="17" t="s">
        <v>34</v>
      </c>
      <c r="F66" s="17" t="s">
        <v>172</v>
      </c>
      <c r="H66" s="17" t="s">
        <v>304</v>
      </c>
      <c r="I66" s="17" t="s">
        <v>173</v>
      </c>
      <c r="J66" s="17" t="s">
        <v>303</v>
      </c>
      <c r="L66" s="3" t="s">
        <v>112</v>
      </c>
      <c r="M66" s="3" t="b">
        <v>0</v>
      </c>
      <c r="N66" s="3" t="b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</row>
    <row r="67" spans="5:37">
      <c r="E67" s="17" t="s">
        <v>34</v>
      </c>
      <c r="F67" s="17" t="s">
        <v>172</v>
      </c>
      <c r="H67" s="17" t="s">
        <v>304</v>
      </c>
      <c r="I67" s="17" t="s">
        <v>173</v>
      </c>
      <c r="J67" s="17" t="s">
        <v>303</v>
      </c>
      <c r="L67" s="3" t="s">
        <v>112</v>
      </c>
      <c r="M67" s="3" t="b">
        <v>0</v>
      </c>
      <c r="N67" s="3" t="b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</row>
    <row r="68" spans="5:37">
      <c r="E68" s="17" t="s">
        <v>34</v>
      </c>
      <c r="F68" s="17" t="s">
        <v>172</v>
      </c>
      <c r="H68" s="17" t="s">
        <v>304</v>
      </c>
      <c r="I68" s="17" t="s">
        <v>173</v>
      </c>
      <c r="J68" s="17" t="s">
        <v>303</v>
      </c>
      <c r="L68" s="3" t="s">
        <v>112</v>
      </c>
      <c r="M68" s="3" t="b">
        <v>0</v>
      </c>
      <c r="N68" s="3" t="b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</row>
    <row r="69" spans="5:37">
      <c r="E69" s="17" t="s">
        <v>34</v>
      </c>
      <c r="F69" s="17" t="s">
        <v>172</v>
      </c>
      <c r="H69" s="17" t="s">
        <v>310</v>
      </c>
      <c r="I69" s="17" t="s">
        <v>246</v>
      </c>
      <c r="J69" s="17" t="s">
        <v>359</v>
      </c>
      <c r="L69" s="3" t="s">
        <v>112</v>
      </c>
      <c r="M69" s="3" t="b">
        <v>0</v>
      </c>
      <c r="N69" s="3" t="s">
        <v>308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-0.68501888720164739</v>
      </c>
      <c r="Z69" s="19">
        <v>-0.82393278108242696</v>
      </c>
      <c r="AA69" s="19">
        <v>-0.90445669191071754</v>
      </c>
      <c r="AB69" s="19">
        <v>-1.2553304028801695</v>
      </c>
      <c r="AC69" s="19">
        <v>-1.2653360890772236</v>
      </c>
      <c r="AD69" s="19">
        <v>-1.200721080381854</v>
      </c>
      <c r="AE69" s="19">
        <v>-1.200721080381854</v>
      </c>
      <c r="AF69" s="19">
        <v>-1.0962020908360341</v>
      </c>
      <c r="AG69" s="19">
        <v>-1.7878771842786394</v>
      </c>
      <c r="AH69" s="19">
        <v>-2.9206339359385853</v>
      </c>
      <c r="AI69" s="19">
        <v>-2.9353104883804875</v>
      </c>
      <c r="AJ69" s="19">
        <v>-2.4014828030985229</v>
      </c>
      <c r="AK69" s="19">
        <v>-2.9648852184343704</v>
      </c>
    </row>
    <row r="70" spans="5:37">
      <c r="E70" s="17" t="s">
        <v>34</v>
      </c>
      <c r="F70" s="17" t="s">
        <v>172</v>
      </c>
      <c r="H70" s="17" t="s">
        <v>310</v>
      </c>
      <c r="I70" s="17" t="s">
        <v>246</v>
      </c>
      <c r="J70" s="17" t="s">
        <v>303</v>
      </c>
      <c r="L70" s="3" t="s">
        <v>112</v>
      </c>
      <c r="M70" s="3" t="b">
        <v>0</v>
      </c>
      <c r="N70" s="3" t="b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</row>
    <row r="71" spans="5:37">
      <c r="E71" s="17" t="s">
        <v>34</v>
      </c>
      <c r="F71" s="17" t="s">
        <v>172</v>
      </c>
      <c r="H71" s="17" t="s">
        <v>310</v>
      </c>
      <c r="I71" s="17" t="s">
        <v>246</v>
      </c>
      <c r="J71" s="17" t="s">
        <v>303</v>
      </c>
      <c r="L71" s="3" t="s">
        <v>112</v>
      </c>
      <c r="M71" s="3" t="b">
        <v>0</v>
      </c>
      <c r="N71" s="3" t="b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</row>
    <row r="72" spans="5:37">
      <c r="E72" s="17" t="s">
        <v>34</v>
      </c>
      <c r="F72" s="17" t="s">
        <v>172</v>
      </c>
      <c r="H72" s="17" t="s">
        <v>310</v>
      </c>
      <c r="I72" s="17" t="s">
        <v>246</v>
      </c>
      <c r="J72" s="17" t="s">
        <v>303</v>
      </c>
      <c r="L72" s="3" t="s">
        <v>112</v>
      </c>
      <c r="M72" s="3" t="b">
        <v>0</v>
      </c>
      <c r="N72" s="3" t="b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</row>
    <row r="73" spans="5:37">
      <c r="E73" s="17" t="s">
        <v>34</v>
      </c>
      <c r="F73" s="17" t="s">
        <v>172</v>
      </c>
      <c r="H73" s="17" t="s">
        <v>310</v>
      </c>
      <c r="I73" s="17" t="s">
        <v>246</v>
      </c>
      <c r="J73" s="17" t="s">
        <v>303</v>
      </c>
      <c r="L73" s="3" t="s">
        <v>112</v>
      </c>
      <c r="M73" s="3" t="b">
        <v>0</v>
      </c>
      <c r="N73" s="3" t="b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</row>
    <row r="74" spans="5:37">
      <c r="E74" s="17" t="s">
        <v>34</v>
      </c>
      <c r="F74" s="17" t="s">
        <v>172</v>
      </c>
      <c r="H74" s="17" t="s">
        <v>310</v>
      </c>
      <c r="I74" s="17" t="s">
        <v>246</v>
      </c>
      <c r="J74" s="17" t="s">
        <v>303</v>
      </c>
      <c r="L74" s="3" t="s">
        <v>112</v>
      </c>
      <c r="M74" s="3" t="b">
        <v>0</v>
      </c>
      <c r="N74" s="3" t="b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</row>
    <row r="75" spans="5:37">
      <c r="E75" s="17" t="s">
        <v>34</v>
      </c>
      <c r="F75" s="17" t="s">
        <v>172</v>
      </c>
      <c r="H75" s="17" t="s">
        <v>310</v>
      </c>
      <c r="I75" s="17" t="s">
        <v>246</v>
      </c>
      <c r="J75" s="17" t="s">
        <v>303</v>
      </c>
      <c r="L75" s="3" t="s">
        <v>112</v>
      </c>
      <c r="M75" s="3" t="b">
        <v>0</v>
      </c>
      <c r="N75" s="3" t="b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</row>
    <row r="76" spans="5:37">
      <c r="E76" s="17" t="s">
        <v>34</v>
      </c>
      <c r="F76" s="17" t="s">
        <v>172</v>
      </c>
      <c r="H76" s="17" t="s">
        <v>310</v>
      </c>
      <c r="I76" s="17" t="s">
        <v>246</v>
      </c>
      <c r="J76" s="17" t="s">
        <v>303</v>
      </c>
      <c r="L76" s="3" t="s">
        <v>112</v>
      </c>
      <c r="M76" s="3" t="b">
        <v>0</v>
      </c>
      <c r="N76" s="3" t="b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</row>
    <row r="77" spans="5:37">
      <c r="E77" s="17" t="s">
        <v>34</v>
      </c>
      <c r="F77" s="17" t="s">
        <v>172</v>
      </c>
      <c r="H77" s="17" t="s">
        <v>310</v>
      </c>
      <c r="I77" s="17" t="s">
        <v>246</v>
      </c>
      <c r="J77" s="17" t="s">
        <v>303</v>
      </c>
      <c r="L77" s="3" t="s">
        <v>112</v>
      </c>
      <c r="M77" s="3" t="b">
        <v>0</v>
      </c>
      <c r="N77" s="3" t="b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</row>
    <row r="78" spans="5:37">
      <c r="E78" s="17" t="s">
        <v>34</v>
      </c>
      <c r="F78" s="17" t="s">
        <v>172</v>
      </c>
      <c r="H78" s="17" t="s">
        <v>310</v>
      </c>
      <c r="I78" s="17" t="s">
        <v>246</v>
      </c>
      <c r="J78" s="17" t="s">
        <v>303</v>
      </c>
      <c r="L78" s="3" t="s">
        <v>112</v>
      </c>
      <c r="M78" s="3" t="b">
        <v>0</v>
      </c>
      <c r="N78" s="3" t="b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</row>
    <row r="79" spans="5:37">
      <c r="E79" s="17" t="s">
        <v>34</v>
      </c>
      <c r="F79" s="17" t="s">
        <v>172</v>
      </c>
      <c r="H79" s="17" t="s">
        <v>310</v>
      </c>
      <c r="I79" s="17" t="s">
        <v>205</v>
      </c>
      <c r="J79" s="17" t="s">
        <v>303</v>
      </c>
      <c r="L79" s="3" t="s">
        <v>112</v>
      </c>
      <c r="M79" s="3" t="b">
        <v>0</v>
      </c>
      <c r="N79" s="3" t="b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</row>
    <row r="80" spans="5:37">
      <c r="E80" s="17" t="s">
        <v>34</v>
      </c>
      <c r="F80" s="17" t="s">
        <v>172</v>
      </c>
      <c r="H80" s="17" t="s">
        <v>310</v>
      </c>
      <c r="I80" s="17" t="s">
        <v>205</v>
      </c>
      <c r="J80" s="17" t="s">
        <v>303</v>
      </c>
      <c r="L80" s="3" t="s">
        <v>112</v>
      </c>
      <c r="M80" s="3" t="b">
        <v>0</v>
      </c>
      <c r="N80" s="3" t="b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</row>
    <row r="81" spans="5:37">
      <c r="E81" s="17" t="s">
        <v>34</v>
      </c>
      <c r="F81" s="17" t="s">
        <v>172</v>
      </c>
      <c r="H81" s="17" t="s">
        <v>310</v>
      </c>
      <c r="I81" s="17" t="s">
        <v>205</v>
      </c>
      <c r="J81" s="17" t="s">
        <v>303</v>
      </c>
      <c r="L81" s="3" t="s">
        <v>112</v>
      </c>
      <c r="M81" s="3" t="b">
        <v>0</v>
      </c>
      <c r="N81" s="3" t="b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</row>
    <row r="82" spans="5:37">
      <c r="E82" s="17" t="s">
        <v>34</v>
      </c>
      <c r="F82" s="17" t="s">
        <v>172</v>
      </c>
      <c r="H82" s="17" t="s">
        <v>310</v>
      </c>
      <c r="I82" s="17" t="s">
        <v>205</v>
      </c>
      <c r="J82" s="17" t="s">
        <v>303</v>
      </c>
      <c r="L82" s="3" t="s">
        <v>112</v>
      </c>
      <c r="M82" s="3" t="b">
        <v>0</v>
      </c>
      <c r="N82" s="3" t="b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</row>
    <row r="83" spans="5:37">
      <c r="E83" s="17" t="s">
        <v>34</v>
      </c>
      <c r="F83" s="17" t="s">
        <v>172</v>
      </c>
      <c r="H83" s="17" t="s">
        <v>310</v>
      </c>
      <c r="I83" s="17" t="s">
        <v>205</v>
      </c>
      <c r="J83" s="17" t="s">
        <v>303</v>
      </c>
      <c r="L83" s="3" t="s">
        <v>112</v>
      </c>
      <c r="M83" s="3" t="b">
        <v>0</v>
      </c>
      <c r="N83" s="3" t="b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</row>
    <row r="84" spans="5:37">
      <c r="E84" s="17" t="s">
        <v>34</v>
      </c>
      <c r="F84" s="17" t="s">
        <v>172</v>
      </c>
      <c r="H84" s="17" t="s">
        <v>310</v>
      </c>
      <c r="I84" s="17" t="s">
        <v>205</v>
      </c>
      <c r="J84" s="17" t="s">
        <v>303</v>
      </c>
      <c r="L84" s="3" t="s">
        <v>112</v>
      </c>
      <c r="M84" s="3" t="b">
        <v>0</v>
      </c>
      <c r="N84" s="3" t="b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</row>
    <row r="85" spans="5:37">
      <c r="E85" s="17" t="s">
        <v>34</v>
      </c>
      <c r="F85" s="17" t="s">
        <v>172</v>
      </c>
      <c r="H85" s="17" t="s">
        <v>310</v>
      </c>
      <c r="I85" s="17" t="s">
        <v>205</v>
      </c>
      <c r="J85" s="17" t="s">
        <v>303</v>
      </c>
      <c r="L85" s="3" t="s">
        <v>112</v>
      </c>
      <c r="M85" s="3" t="b">
        <v>0</v>
      </c>
      <c r="N85" s="3" t="b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</row>
    <row r="86" spans="5:37">
      <c r="E86" s="17" t="s">
        <v>34</v>
      </c>
      <c r="F86" s="17" t="s">
        <v>172</v>
      </c>
      <c r="H86" s="17" t="s">
        <v>310</v>
      </c>
      <c r="I86" s="17" t="s">
        <v>205</v>
      </c>
      <c r="J86" s="17" t="s">
        <v>303</v>
      </c>
      <c r="L86" s="3" t="s">
        <v>112</v>
      </c>
      <c r="M86" s="3" t="b">
        <v>0</v>
      </c>
      <c r="N86" s="3" t="b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</row>
    <row r="87" spans="5:37">
      <c r="E87" s="17" t="s">
        <v>34</v>
      </c>
      <c r="F87" s="17" t="s">
        <v>172</v>
      </c>
      <c r="H87" s="17" t="s">
        <v>310</v>
      </c>
      <c r="I87" s="17" t="s">
        <v>205</v>
      </c>
      <c r="J87" s="17" t="s">
        <v>303</v>
      </c>
      <c r="L87" s="3" t="s">
        <v>112</v>
      </c>
      <c r="M87" s="3" t="b">
        <v>0</v>
      </c>
      <c r="N87" s="3" t="b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</row>
    <row r="88" spans="5:37">
      <c r="E88" s="17" t="s">
        <v>34</v>
      </c>
      <c r="F88" s="17" t="s">
        <v>172</v>
      </c>
      <c r="H88" s="17" t="s">
        <v>310</v>
      </c>
      <c r="I88" s="17" t="s">
        <v>205</v>
      </c>
      <c r="J88" s="17" t="s">
        <v>303</v>
      </c>
      <c r="L88" s="3" t="s">
        <v>112</v>
      </c>
      <c r="M88" s="3" t="b">
        <v>0</v>
      </c>
      <c r="N88" s="3" t="b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</row>
    <row r="89" spans="5:37">
      <c r="E89" s="17" t="s">
        <v>34</v>
      </c>
      <c r="F89" s="17" t="s">
        <v>172</v>
      </c>
      <c r="H89" s="17" t="s">
        <v>310</v>
      </c>
      <c r="I89" s="17" t="s">
        <v>311</v>
      </c>
      <c r="J89" s="17" t="s">
        <v>303</v>
      </c>
      <c r="L89" s="3" t="s">
        <v>112</v>
      </c>
      <c r="M89" s="3" t="b">
        <v>0</v>
      </c>
      <c r="N89" s="3" t="b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</row>
    <row r="90" spans="5:37">
      <c r="E90" s="17" t="s">
        <v>34</v>
      </c>
      <c r="F90" s="17" t="s">
        <v>172</v>
      </c>
      <c r="H90" s="17" t="s">
        <v>310</v>
      </c>
      <c r="I90" s="17" t="s">
        <v>311</v>
      </c>
      <c r="J90" s="17" t="s">
        <v>303</v>
      </c>
      <c r="L90" s="3" t="s">
        <v>112</v>
      </c>
      <c r="M90" s="3" t="b">
        <v>0</v>
      </c>
      <c r="N90" s="3" t="b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</row>
    <row r="91" spans="5:37">
      <c r="E91" s="17" t="s">
        <v>34</v>
      </c>
      <c r="F91" s="17" t="s">
        <v>172</v>
      </c>
      <c r="H91" s="17" t="s">
        <v>310</v>
      </c>
      <c r="I91" s="17" t="s">
        <v>311</v>
      </c>
      <c r="J91" s="17" t="s">
        <v>303</v>
      </c>
      <c r="L91" s="3" t="s">
        <v>112</v>
      </c>
      <c r="M91" s="3" t="b">
        <v>0</v>
      </c>
      <c r="N91" s="3" t="b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</row>
    <row r="92" spans="5:37">
      <c r="E92" s="17" t="s">
        <v>34</v>
      </c>
      <c r="F92" s="17" t="s">
        <v>172</v>
      </c>
      <c r="H92" s="17" t="s">
        <v>310</v>
      </c>
      <c r="I92" s="17" t="s">
        <v>311</v>
      </c>
      <c r="J92" s="17" t="s">
        <v>303</v>
      </c>
      <c r="L92" s="3" t="s">
        <v>112</v>
      </c>
      <c r="M92" s="3" t="b">
        <v>0</v>
      </c>
      <c r="N92" s="3" t="b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</row>
    <row r="93" spans="5:37">
      <c r="E93" s="17" t="s">
        <v>34</v>
      </c>
      <c r="F93" s="17" t="s">
        <v>172</v>
      </c>
      <c r="H93" s="17" t="s">
        <v>310</v>
      </c>
      <c r="I93" s="17" t="s">
        <v>311</v>
      </c>
      <c r="J93" s="17" t="s">
        <v>303</v>
      </c>
      <c r="L93" s="3" t="s">
        <v>112</v>
      </c>
      <c r="M93" s="3" t="b">
        <v>0</v>
      </c>
      <c r="N93" s="3" t="b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</row>
    <row r="94" spans="5:37">
      <c r="E94" s="17" t="s">
        <v>34</v>
      </c>
      <c r="F94" s="17" t="s">
        <v>172</v>
      </c>
      <c r="H94" s="17" t="s">
        <v>310</v>
      </c>
      <c r="I94" s="17" t="s">
        <v>311</v>
      </c>
      <c r="J94" s="17" t="s">
        <v>303</v>
      </c>
      <c r="L94" s="3" t="s">
        <v>112</v>
      </c>
      <c r="M94" s="3" t="b">
        <v>0</v>
      </c>
      <c r="N94" s="3" t="b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</row>
    <row r="95" spans="5:37">
      <c r="E95" s="17" t="s">
        <v>34</v>
      </c>
      <c r="F95" s="17" t="s">
        <v>172</v>
      </c>
      <c r="H95" s="17" t="s">
        <v>310</v>
      </c>
      <c r="I95" s="17" t="s">
        <v>311</v>
      </c>
      <c r="J95" s="17" t="s">
        <v>303</v>
      </c>
      <c r="L95" s="3" t="s">
        <v>112</v>
      </c>
      <c r="M95" s="3" t="b">
        <v>0</v>
      </c>
      <c r="N95" s="3" t="b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</row>
    <row r="96" spans="5:37">
      <c r="E96" s="17" t="s">
        <v>34</v>
      </c>
      <c r="F96" s="17" t="s">
        <v>172</v>
      </c>
      <c r="H96" s="17" t="s">
        <v>310</v>
      </c>
      <c r="I96" s="17" t="s">
        <v>311</v>
      </c>
      <c r="J96" s="17" t="s">
        <v>303</v>
      </c>
      <c r="L96" s="3" t="s">
        <v>112</v>
      </c>
      <c r="M96" s="3" t="b">
        <v>0</v>
      </c>
      <c r="N96" s="3" t="b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</row>
    <row r="97" spans="5:37">
      <c r="E97" s="17" t="s">
        <v>34</v>
      </c>
      <c r="F97" s="17" t="s">
        <v>172</v>
      </c>
      <c r="H97" s="17" t="s">
        <v>310</v>
      </c>
      <c r="I97" s="17" t="s">
        <v>311</v>
      </c>
      <c r="J97" s="17" t="s">
        <v>303</v>
      </c>
      <c r="L97" s="3" t="s">
        <v>112</v>
      </c>
      <c r="M97" s="3" t="b">
        <v>0</v>
      </c>
      <c r="N97" s="3" t="b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</row>
    <row r="98" spans="5:37">
      <c r="E98" s="17" t="s">
        <v>34</v>
      </c>
      <c r="F98" s="17" t="s">
        <v>172</v>
      </c>
      <c r="H98" s="17" t="s">
        <v>310</v>
      </c>
      <c r="I98" s="17" t="s">
        <v>311</v>
      </c>
      <c r="J98" s="17" t="s">
        <v>303</v>
      </c>
      <c r="L98" s="3" t="s">
        <v>112</v>
      </c>
      <c r="M98" s="3" t="b">
        <v>0</v>
      </c>
      <c r="N98" s="3" t="b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</row>
    <row r="99" spans="5:37">
      <c r="E99" s="17" t="s">
        <v>34</v>
      </c>
      <c r="F99" s="17" t="s">
        <v>172</v>
      </c>
      <c r="H99" s="17" t="s">
        <v>310</v>
      </c>
      <c r="I99" s="17" t="s">
        <v>208</v>
      </c>
      <c r="J99" s="17" t="s">
        <v>303</v>
      </c>
      <c r="L99" s="3" t="s">
        <v>112</v>
      </c>
      <c r="M99" s="3" t="b">
        <v>0</v>
      </c>
      <c r="N99" s="3" t="b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</row>
    <row r="100" spans="5:37">
      <c r="E100" s="17" t="s">
        <v>34</v>
      </c>
      <c r="F100" s="17" t="s">
        <v>172</v>
      </c>
      <c r="H100" s="17" t="s">
        <v>310</v>
      </c>
      <c r="I100" s="17" t="s">
        <v>208</v>
      </c>
      <c r="J100" s="17" t="s">
        <v>303</v>
      </c>
      <c r="L100" s="3" t="s">
        <v>112</v>
      </c>
      <c r="M100" s="3" t="b">
        <v>0</v>
      </c>
      <c r="N100" s="3" t="b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</row>
    <row r="101" spans="5:37">
      <c r="E101" s="17" t="s">
        <v>34</v>
      </c>
      <c r="F101" s="17" t="s">
        <v>172</v>
      </c>
      <c r="H101" s="17" t="s">
        <v>310</v>
      </c>
      <c r="I101" s="17" t="s">
        <v>208</v>
      </c>
      <c r="J101" s="17" t="s">
        <v>303</v>
      </c>
      <c r="L101" s="3" t="s">
        <v>112</v>
      </c>
      <c r="M101" s="3" t="b">
        <v>0</v>
      </c>
      <c r="N101" s="3" t="b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</row>
    <row r="102" spans="5:37">
      <c r="E102" s="17" t="s">
        <v>34</v>
      </c>
      <c r="F102" s="17" t="s">
        <v>172</v>
      </c>
      <c r="H102" s="17" t="s">
        <v>310</v>
      </c>
      <c r="I102" s="17" t="s">
        <v>208</v>
      </c>
      <c r="J102" s="17" t="s">
        <v>303</v>
      </c>
      <c r="L102" s="3" t="s">
        <v>112</v>
      </c>
      <c r="M102" s="3" t="b">
        <v>0</v>
      </c>
      <c r="N102" s="3" t="b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</row>
    <row r="103" spans="5:37">
      <c r="E103" s="17" t="s">
        <v>34</v>
      </c>
      <c r="F103" s="17" t="s">
        <v>172</v>
      </c>
      <c r="H103" s="17" t="s">
        <v>310</v>
      </c>
      <c r="I103" s="17" t="s">
        <v>208</v>
      </c>
      <c r="J103" s="17" t="s">
        <v>303</v>
      </c>
      <c r="L103" s="3" t="s">
        <v>112</v>
      </c>
      <c r="M103" s="3" t="b">
        <v>0</v>
      </c>
      <c r="N103" s="3" t="b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</row>
    <row r="104" spans="5:37">
      <c r="E104" s="17" t="s">
        <v>34</v>
      </c>
      <c r="F104" s="17" t="s">
        <v>172</v>
      </c>
      <c r="H104" s="17" t="s">
        <v>310</v>
      </c>
      <c r="I104" s="17" t="s">
        <v>208</v>
      </c>
      <c r="J104" s="17" t="s">
        <v>303</v>
      </c>
      <c r="L104" s="3" t="s">
        <v>112</v>
      </c>
      <c r="M104" s="3" t="b">
        <v>0</v>
      </c>
      <c r="N104" s="3" t="b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</row>
    <row r="105" spans="5:37">
      <c r="E105" s="17" t="s">
        <v>34</v>
      </c>
      <c r="F105" s="17" t="s">
        <v>172</v>
      </c>
      <c r="H105" s="17" t="s">
        <v>310</v>
      </c>
      <c r="I105" s="17" t="s">
        <v>208</v>
      </c>
      <c r="J105" s="17" t="s">
        <v>303</v>
      </c>
      <c r="L105" s="3" t="s">
        <v>112</v>
      </c>
      <c r="M105" s="3" t="b">
        <v>0</v>
      </c>
      <c r="N105" s="3" t="b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</row>
    <row r="106" spans="5:37">
      <c r="E106" s="17" t="s">
        <v>34</v>
      </c>
      <c r="F106" s="17" t="s">
        <v>172</v>
      </c>
      <c r="H106" s="17" t="s">
        <v>310</v>
      </c>
      <c r="I106" s="17" t="s">
        <v>208</v>
      </c>
      <c r="J106" s="17" t="s">
        <v>303</v>
      </c>
      <c r="L106" s="3" t="s">
        <v>112</v>
      </c>
      <c r="M106" s="3" t="b">
        <v>0</v>
      </c>
      <c r="N106" s="3" t="b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</row>
    <row r="107" spans="5:37">
      <c r="E107" s="17" t="s">
        <v>34</v>
      </c>
      <c r="F107" s="17" t="s">
        <v>172</v>
      </c>
      <c r="H107" s="17" t="s">
        <v>310</v>
      </c>
      <c r="I107" s="17" t="s">
        <v>208</v>
      </c>
      <c r="J107" s="17" t="s">
        <v>303</v>
      </c>
      <c r="L107" s="3" t="s">
        <v>112</v>
      </c>
      <c r="M107" s="3" t="b">
        <v>0</v>
      </c>
      <c r="N107" s="3" t="b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</row>
    <row r="108" spans="5:37">
      <c r="E108" s="17" t="s">
        <v>34</v>
      </c>
      <c r="F108" s="17" t="s">
        <v>172</v>
      </c>
      <c r="H108" s="17" t="s">
        <v>310</v>
      </c>
      <c r="I108" s="17" t="s">
        <v>208</v>
      </c>
      <c r="J108" s="17" t="s">
        <v>303</v>
      </c>
      <c r="L108" s="3" t="s">
        <v>112</v>
      </c>
      <c r="M108" s="3" t="b">
        <v>0</v>
      </c>
      <c r="N108" s="3" t="b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</row>
    <row r="109" spans="5:37">
      <c r="E109" s="17" t="s">
        <v>34</v>
      </c>
      <c r="F109" s="17" t="s">
        <v>172</v>
      </c>
      <c r="H109" s="17" t="s">
        <v>310</v>
      </c>
      <c r="I109" s="17" t="s">
        <v>174</v>
      </c>
      <c r="J109" s="17" t="s">
        <v>303</v>
      </c>
      <c r="L109" s="3" t="s">
        <v>112</v>
      </c>
      <c r="M109" s="3" t="b">
        <v>0</v>
      </c>
      <c r="N109" s="3" t="b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</row>
    <row r="110" spans="5:37">
      <c r="E110" s="17" t="s">
        <v>34</v>
      </c>
      <c r="F110" s="17" t="s">
        <v>172</v>
      </c>
      <c r="H110" s="17" t="s">
        <v>310</v>
      </c>
      <c r="I110" s="17" t="s">
        <v>174</v>
      </c>
      <c r="J110" s="17" t="s">
        <v>303</v>
      </c>
      <c r="L110" s="3" t="s">
        <v>112</v>
      </c>
      <c r="M110" s="3" t="b">
        <v>0</v>
      </c>
      <c r="N110" s="3" t="b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</row>
    <row r="111" spans="5:37">
      <c r="E111" s="17" t="s">
        <v>34</v>
      </c>
      <c r="F111" s="17" t="s">
        <v>172</v>
      </c>
      <c r="H111" s="17" t="s">
        <v>310</v>
      </c>
      <c r="I111" s="17" t="s">
        <v>174</v>
      </c>
      <c r="J111" s="17" t="s">
        <v>303</v>
      </c>
      <c r="L111" s="3" t="s">
        <v>112</v>
      </c>
      <c r="M111" s="3" t="b">
        <v>0</v>
      </c>
      <c r="N111" s="3" t="b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</row>
    <row r="112" spans="5:37">
      <c r="E112" s="17" t="s">
        <v>34</v>
      </c>
      <c r="F112" s="17" t="s">
        <v>172</v>
      </c>
      <c r="H112" s="17" t="s">
        <v>310</v>
      </c>
      <c r="I112" s="17" t="s">
        <v>174</v>
      </c>
      <c r="J112" s="17" t="s">
        <v>303</v>
      </c>
      <c r="L112" s="3" t="s">
        <v>112</v>
      </c>
      <c r="M112" s="3" t="b">
        <v>0</v>
      </c>
      <c r="N112" s="3" t="b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</row>
    <row r="113" spans="5:37">
      <c r="E113" s="17" t="s">
        <v>34</v>
      </c>
      <c r="F113" s="17" t="s">
        <v>172</v>
      </c>
      <c r="H113" s="17" t="s">
        <v>310</v>
      </c>
      <c r="I113" s="17" t="s">
        <v>174</v>
      </c>
      <c r="J113" s="17" t="s">
        <v>303</v>
      </c>
      <c r="L113" s="3" t="s">
        <v>112</v>
      </c>
      <c r="M113" s="3" t="b">
        <v>0</v>
      </c>
      <c r="N113" s="3" t="b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</row>
    <row r="114" spans="5:37">
      <c r="E114" s="17" t="s">
        <v>34</v>
      </c>
      <c r="F114" s="17" t="s">
        <v>172</v>
      </c>
      <c r="H114" s="17" t="s">
        <v>310</v>
      </c>
      <c r="I114" s="17" t="s">
        <v>174</v>
      </c>
      <c r="J114" s="17" t="s">
        <v>303</v>
      </c>
      <c r="L114" s="3" t="s">
        <v>112</v>
      </c>
      <c r="M114" s="3" t="b">
        <v>0</v>
      </c>
      <c r="N114" s="3" t="b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</row>
    <row r="115" spans="5:37">
      <c r="E115" s="17" t="s">
        <v>34</v>
      </c>
      <c r="F115" s="17" t="s">
        <v>172</v>
      </c>
      <c r="H115" s="17" t="s">
        <v>310</v>
      </c>
      <c r="I115" s="17" t="s">
        <v>174</v>
      </c>
      <c r="J115" s="17" t="s">
        <v>303</v>
      </c>
      <c r="L115" s="3" t="s">
        <v>112</v>
      </c>
      <c r="M115" s="3" t="b">
        <v>0</v>
      </c>
      <c r="N115" s="3" t="b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</row>
    <row r="116" spans="5:37">
      <c r="E116" s="17" t="s">
        <v>34</v>
      </c>
      <c r="F116" s="17" t="s">
        <v>172</v>
      </c>
      <c r="H116" s="17" t="s">
        <v>310</v>
      </c>
      <c r="I116" s="17" t="s">
        <v>174</v>
      </c>
      <c r="J116" s="17" t="s">
        <v>303</v>
      </c>
      <c r="L116" s="3" t="s">
        <v>112</v>
      </c>
      <c r="M116" s="3" t="b">
        <v>0</v>
      </c>
      <c r="N116" s="3" t="b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</row>
    <row r="117" spans="5:37">
      <c r="E117" s="17" t="s">
        <v>34</v>
      </c>
      <c r="F117" s="17" t="s">
        <v>172</v>
      </c>
      <c r="H117" s="17" t="s">
        <v>310</v>
      </c>
      <c r="I117" s="17" t="s">
        <v>174</v>
      </c>
      <c r="J117" s="17" t="s">
        <v>303</v>
      </c>
      <c r="L117" s="3" t="s">
        <v>112</v>
      </c>
      <c r="M117" s="3" t="b">
        <v>0</v>
      </c>
      <c r="N117" s="3" t="b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</row>
    <row r="118" spans="5:37">
      <c r="E118" s="17" t="s">
        <v>34</v>
      </c>
      <c r="F118" s="17" t="s">
        <v>172</v>
      </c>
      <c r="H118" s="17" t="s">
        <v>310</v>
      </c>
      <c r="I118" s="17" t="s">
        <v>174</v>
      </c>
      <c r="J118" s="17" t="s">
        <v>303</v>
      </c>
      <c r="L118" s="3" t="s">
        <v>112</v>
      </c>
      <c r="M118" s="3" t="b">
        <v>0</v>
      </c>
      <c r="N118" s="3" t="b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</row>
    <row r="119" spans="5:37">
      <c r="E119" s="17" t="s">
        <v>34</v>
      </c>
      <c r="F119" s="17" t="s">
        <v>172</v>
      </c>
      <c r="H119" s="17" t="s">
        <v>310</v>
      </c>
      <c r="I119" s="17" t="s">
        <v>210</v>
      </c>
      <c r="J119" s="17" t="s">
        <v>303</v>
      </c>
      <c r="L119" s="3" t="s">
        <v>112</v>
      </c>
      <c r="M119" s="3" t="b">
        <v>0</v>
      </c>
      <c r="N119" s="3" t="b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</row>
    <row r="120" spans="5:37">
      <c r="E120" s="17" t="s">
        <v>34</v>
      </c>
      <c r="F120" s="17" t="s">
        <v>172</v>
      </c>
      <c r="H120" s="17" t="s">
        <v>310</v>
      </c>
      <c r="I120" s="17" t="s">
        <v>210</v>
      </c>
      <c r="J120" s="17" t="s">
        <v>303</v>
      </c>
      <c r="L120" s="3" t="s">
        <v>112</v>
      </c>
      <c r="M120" s="3" t="b">
        <v>0</v>
      </c>
      <c r="N120" s="3" t="b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</row>
    <row r="121" spans="5:37">
      <c r="E121" s="17" t="s">
        <v>34</v>
      </c>
      <c r="F121" s="17" t="s">
        <v>172</v>
      </c>
      <c r="H121" s="17" t="s">
        <v>310</v>
      </c>
      <c r="I121" s="17" t="s">
        <v>210</v>
      </c>
      <c r="J121" s="17" t="s">
        <v>303</v>
      </c>
      <c r="L121" s="3" t="s">
        <v>112</v>
      </c>
      <c r="M121" s="3" t="b">
        <v>0</v>
      </c>
      <c r="N121" s="3" t="b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</row>
    <row r="122" spans="5:37">
      <c r="E122" s="17" t="s">
        <v>34</v>
      </c>
      <c r="F122" s="17" t="s">
        <v>172</v>
      </c>
      <c r="H122" s="17" t="s">
        <v>310</v>
      </c>
      <c r="I122" s="17" t="s">
        <v>210</v>
      </c>
      <c r="J122" s="17" t="s">
        <v>303</v>
      </c>
      <c r="L122" s="3" t="s">
        <v>112</v>
      </c>
      <c r="M122" s="3" t="b">
        <v>0</v>
      </c>
      <c r="N122" s="3" t="b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</row>
    <row r="123" spans="5:37">
      <c r="E123" s="17" t="s">
        <v>34</v>
      </c>
      <c r="F123" s="17" t="s">
        <v>172</v>
      </c>
      <c r="H123" s="17" t="s">
        <v>310</v>
      </c>
      <c r="I123" s="17" t="s">
        <v>210</v>
      </c>
      <c r="J123" s="17" t="s">
        <v>303</v>
      </c>
      <c r="L123" s="3" t="s">
        <v>112</v>
      </c>
      <c r="M123" s="3" t="b">
        <v>0</v>
      </c>
      <c r="N123" s="3" t="b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</row>
    <row r="124" spans="5:37">
      <c r="E124" s="17" t="s">
        <v>34</v>
      </c>
      <c r="F124" s="17" t="s">
        <v>172</v>
      </c>
      <c r="H124" s="17" t="s">
        <v>310</v>
      </c>
      <c r="I124" s="17" t="s">
        <v>210</v>
      </c>
      <c r="J124" s="17" t="s">
        <v>303</v>
      </c>
      <c r="L124" s="3" t="s">
        <v>112</v>
      </c>
      <c r="M124" s="3" t="b">
        <v>0</v>
      </c>
      <c r="N124" s="3" t="b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</row>
    <row r="125" spans="5:37">
      <c r="E125" s="17" t="s">
        <v>34</v>
      </c>
      <c r="F125" s="17" t="s">
        <v>172</v>
      </c>
      <c r="H125" s="17" t="s">
        <v>310</v>
      </c>
      <c r="I125" s="17" t="s">
        <v>210</v>
      </c>
      <c r="J125" s="17" t="s">
        <v>303</v>
      </c>
      <c r="L125" s="3" t="s">
        <v>112</v>
      </c>
      <c r="M125" s="3" t="b">
        <v>0</v>
      </c>
      <c r="N125" s="3" t="b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</row>
    <row r="126" spans="5:37">
      <c r="E126" s="17" t="s">
        <v>34</v>
      </c>
      <c r="F126" s="17" t="s">
        <v>172</v>
      </c>
      <c r="H126" s="17" t="s">
        <v>310</v>
      </c>
      <c r="I126" s="17" t="s">
        <v>210</v>
      </c>
      <c r="J126" s="17" t="s">
        <v>303</v>
      </c>
      <c r="L126" s="3" t="s">
        <v>112</v>
      </c>
      <c r="M126" s="3" t="b">
        <v>0</v>
      </c>
      <c r="N126" s="3" t="b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</row>
    <row r="127" spans="5:37">
      <c r="E127" s="17" t="s">
        <v>34</v>
      </c>
      <c r="F127" s="17" t="s">
        <v>172</v>
      </c>
      <c r="H127" s="17" t="s">
        <v>310</v>
      </c>
      <c r="I127" s="17" t="s">
        <v>210</v>
      </c>
      <c r="J127" s="17" t="s">
        <v>303</v>
      </c>
      <c r="L127" s="3" t="s">
        <v>112</v>
      </c>
      <c r="M127" s="3" t="b">
        <v>0</v>
      </c>
      <c r="N127" s="3" t="b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</row>
    <row r="128" spans="5:37">
      <c r="E128" s="17" t="s">
        <v>34</v>
      </c>
      <c r="F128" s="17" t="s">
        <v>172</v>
      </c>
      <c r="H128" s="17" t="s">
        <v>310</v>
      </c>
      <c r="I128" s="17" t="s">
        <v>210</v>
      </c>
      <c r="J128" s="17" t="s">
        <v>303</v>
      </c>
      <c r="L128" s="3" t="s">
        <v>112</v>
      </c>
      <c r="M128" s="3" t="b">
        <v>0</v>
      </c>
      <c r="N128" s="3" t="b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</row>
    <row r="129" spans="5:37">
      <c r="E129" s="17" t="s">
        <v>34</v>
      </c>
      <c r="F129" s="17" t="s">
        <v>172</v>
      </c>
      <c r="H129" s="17" t="s">
        <v>310</v>
      </c>
      <c r="I129" s="17" t="s">
        <v>211</v>
      </c>
      <c r="J129" s="17" t="s">
        <v>328</v>
      </c>
      <c r="L129" s="3" t="s">
        <v>112</v>
      </c>
      <c r="M129" s="3" t="s">
        <v>299</v>
      </c>
      <c r="N129" s="3" t="b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-9.0906795282947386E-3</v>
      </c>
      <c r="AH129" s="19">
        <v>-9.1363613349695876E-3</v>
      </c>
      <c r="AI129" s="19">
        <v>-9.182272698461896E-3</v>
      </c>
      <c r="AJ129" s="19">
        <v>-9.2284147723235132E-3</v>
      </c>
      <c r="AK129" s="19">
        <v>-9.2747887159030287E-3</v>
      </c>
    </row>
    <row r="130" spans="5:37">
      <c r="E130" s="17" t="s">
        <v>34</v>
      </c>
      <c r="F130" s="17" t="s">
        <v>172</v>
      </c>
      <c r="H130" s="17" t="s">
        <v>310</v>
      </c>
      <c r="I130" s="17" t="s">
        <v>211</v>
      </c>
      <c r="J130" s="17" t="s">
        <v>329</v>
      </c>
      <c r="L130" s="3" t="s">
        <v>112</v>
      </c>
      <c r="M130" s="3" t="s">
        <v>299</v>
      </c>
      <c r="N130" s="3" t="b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-2.0201510062877199E-2</v>
      </c>
      <c r="AH130" s="19">
        <v>-2.0303025188821308E-2</v>
      </c>
      <c r="AI130" s="19">
        <v>-2.0405050441026439E-2</v>
      </c>
      <c r="AJ130" s="19">
        <v>-2.0507588382941144E-2</v>
      </c>
      <c r="AK130" s="19">
        <v>-2.061064159089562E-2</v>
      </c>
    </row>
    <row r="131" spans="5:37">
      <c r="E131" s="17" t="s">
        <v>34</v>
      </c>
      <c r="F131" s="17" t="s">
        <v>172</v>
      </c>
      <c r="H131" s="17" t="s">
        <v>310</v>
      </c>
      <c r="I131" s="17" t="s">
        <v>211</v>
      </c>
      <c r="J131" s="17" t="s">
        <v>303</v>
      </c>
      <c r="L131" s="3" t="s">
        <v>112</v>
      </c>
      <c r="M131" s="3" t="b">
        <v>0</v>
      </c>
      <c r="N131" s="3" t="b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</row>
    <row r="132" spans="5:37">
      <c r="E132" s="17" t="s">
        <v>34</v>
      </c>
      <c r="F132" s="17" t="s">
        <v>172</v>
      </c>
      <c r="H132" s="17" t="s">
        <v>310</v>
      </c>
      <c r="I132" s="17" t="s">
        <v>211</v>
      </c>
      <c r="J132" s="17" t="s">
        <v>303</v>
      </c>
      <c r="L132" s="3" t="s">
        <v>112</v>
      </c>
      <c r="M132" s="3" t="b">
        <v>0</v>
      </c>
      <c r="N132" s="3" t="b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</row>
    <row r="133" spans="5:37">
      <c r="E133" s="17" t="s">
        <v>34</v>
      </c>
      <c r="F133" s="17" t="s">
        <v>172</v>
      </c>
      <c r="H133" s="17" t="s">
        <v>310</v>
      </c>
      <c r="I133" s="17" t="s">
        <v>211</v>
      </c>
      <c r="J133" s="17" t="s">
        <v>303</v>
      </c>
      <c r="L133" s="3" t="s">
        <v>112</v>
      </c>
      <c r="M133" s="3" t="b">
        <v>0</v>
      </c>
      <c r="N133" s="3" t="b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</row>
    <row r="134" spans="5:37">
      <c r="E134" s="17" t="s">
        <v>34</v>
      </c>
      <c r="F134" s="17" t="s">
        <v>172</v>
      </c>
      <c r="H134" s="17" t="s">
        <v>310</v>
      </c>
      <c r="I134" s="17" t="s">
        <v>211</v>
      </c>
      <c r="J134" s="17" t="s">
        <v>303</v>
      </c>
      <c r="L134" s="3" t="s">
        <v>112</v>
      </c>
      <c r="M134" s="3" t="b">
        <v>0</v>
      </c>
      <c r="N134" s="3" t="b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</row>
    <row r="135" spans="5:37">
      <c r="E135" s="17" t="s">
        <v>34</v>
      </c>
      <c r="F135" s="17" t="s">
        <v>172</v>
      </c>
      <c r="H135" s="17" t="s">
        <v>310</v>
      </c>
      <c r="I135" s="17" t="s">
        <v>211</v>
      </c>
      <c r="J135" s="17" t="s">
        <v>303</v>
      </c>
      <c r="L135" s="3" t="s">
        <v>112</v>
      </c>
      <c r="M135" s="3" t="b">
        <v>0</v>
      </c>
      <c r="N135" s="3" t="b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</row>
    <row r="136" spans="5:37">
      <c r="E136" s="17" t="s">
        <v>34</v>
      </c>
      <c r="F136" s="17" t="s">
        <v>172</v>
      </c>
      <c r="H136" s="17" t="s">
        <v>310</v>
      </c>
      <c r="I136" s="17" t="s">
        <v>211</v>
      </c>
      <c r="J136" s="17" t="s">
        <v>303</v>
      </c>
      <c r="L136" s="3" t="s">
        <v>112</v>
      </c>
      <c r="M136" s="3" t="b">
        <v>0</v>
      </c>
      <c r="N136" s="3" t="b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</row>
    <row r="137" spans="5:37">
      <c r="E137" s="17" t="s">
        <v>34</v>
      </c>
      <c r="F137" s="17" t="s">
        <v>172</v>
      </c>
      <c r="H137" s="17" t="s">
        <v>310</v>
      </c>
      <c r="I137" s="17" t="s">
        <v>211</v>
      </c>
      <c r="J137" s="17" t="s">
        <v>303</v>
      </c>
      <c r="L137" s="3" t="s">
        <v>112</v>
      </c>
      <c r="M137" s="3" t="b">
        <v>0</v>
      </c>
      <c r="N137" s="3" t="b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</row>
    <row r="138" spans="5:37">
      <c r="E138" s="17" t="s">
        <v>34</v>
      </c>
      <c r="F138" s="17" t="s">
        <v>172</v>
      </c>
      <c r="H138" s="17" t="s">
        <v>310</v>
      </c>
      <c r="I138" s="17" t="s">
        <v>211</v>
      </c>
      <c r="J138" s="17" t="s">
        <v>303</v>
      </c>
      <c r="L138" s="3" t="s">
        <v>112</v>
      </c>
      <c r="M138" s="3" t="b">
        <v>0</v>
      </c>
      <c r="N138" s="3" t="b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</row>
    <row r="139" spans="5:37">
      <c r="E139" s="17" t="s">
        <v>34</v>
      </c>
      <c r="F139" s="17" t="s">
        <v>172</v>
      </c>
      <c r="H139" s="17" t="s">
        <v>310</v>
      </c>
      <c r="I139" s="17" t="s">
        <v>212</v>
      </c>
      <c r="J139" s="17" t="s">
        <v>303</v>
      </c>
      <c r="L139" s="3" t="s">
        <v>112</v>
      </c>
      <c r="M139" s="3" t="b">
        <v>0</v>
      </c>
      <c r="N139" s="3" t="b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</row>
    <row r="140" spans="5:37">
      <c r="E140" s="17" t="s">
        <v>34</v>
      </c>
      <c r="F140" s="17" t="s">
        <v>172</v>
      </c>
      <c r="H140" s="17" t="s">
        <v>310</v>
      </c>
      <c r="I140" s="17" t="s">
        <v>212</v>
      </c>
      <c r="J140" s="17" t="s">
        <v>303</v>
      </c>
      <c r="L140" s="3" t="s">
        <v>112</v>
      </c>
      <c r="M140" s="3" t="b">
        <v>0</v>
      </c>
      <c r="N140" s="3" t="b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</row>
    <row r="141" spans="5:37">
      <c r="E141" s="17" t="s">
        <v>34</v>
      </c>
      <c r="F141" s="17" t="s">
        <v>172</v>
      </c>
      <c r="H141" s="17" t="s">
        <v>310</v>
      </c>
      <c r="I141" s="17" t="s">
        <v>212</v>
      </c>
      <c r="J141" s="17" t="s">
        <v>303</v>
      </c>
      <c r="L141" s="3" t="s">
        <v>112</v>
      </c>
      <c r="M141" s="3" t="b">
        <v>0</v>
      </c>
      <c r="N141" s="3" t="b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</row>
    <row r="142" spans="5:37">
      <c r="E142" s="17" t="s">
        <v>34</v>
      </c>
      <c r="F142" s="17" t="s">
        <v>172</v>
      </c>
      <c r="H142" s="17" t="s">
        <v>310</v>
      </c>
      <c r="I142" s="17" t="s">
        <v>212</v>
      </c>
      <c r="J142" s="17" t="s">
        <v>303</v>
      </c>
      <c r="L142" s="3" t="s">
        <v>112</v>
      </c>
      <c r="M142" s="3" t="b">
        <v>0</v>
      </c>
      <c r="N142" s="3" t="b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</row>
    <row r="143" spans="5:37">
      <c r="E143" s="17" t="s">
        <v>34</v>
      </c>
      <c r="F143" s="17" t="s">
        <v>172</v>
      </c>
      <c r="H143" s="17" t="s">
        <v>310</v>
      </c>
      <c r="I143" s="17" t="s">
        <v>212</v>
      </c>
      <c r="J143" s="17" t="s">
        <v>303</v>
      </c>
      <c r="L143" s="3" t="s">
        <v>112</v>
      </c>
      <c r="M143" s="3" t="b">
        <v>0</v>
      </c>
      <c r="N143" s="3" t="b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</row>
    <row r="144" spans="5:37">
      <c r="E144" s="17" t="s">
        <v>34</v>
      </c>
      <c r="F144" s="17" t="s">
        <v>172</v>
      </c>
      <c r="H144" s="17" t="s">
        <v>310</v>
      </c>
      <c r="I144" s="17" t="s">
        <v>212</v>
      </c>
      <c r="J144" s="17" t="s">
        <v>303</v>
      </c>
      <c r="L144" s="3" t="s">
        <v>112</v>
      </c>
      <c r="M144" s="3" t="b">
        <v>0</v>
      </c>
      <c r="N144" s="3" t="b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</row>
    <row r="145" spans="5:37">
      <c r="E145" s="17" t="s">
        <v>34</v>
      </c>
      <c r="F145" s="17" t="s">
        <v>172</v>
      </c>
      <c r="H145" s="17" t="s">
        <v>310</v>
      </c>
      <c r="I145" s="17" t="s">
        <v>212</v>
      </c>
      <c r="J145" s="17" t="s">
        <v>303</v>
      </c>
      <c r="L145" s="3" t="s">
        <v>112</v>
      </c>
      <c r="M145" s="3" t="b">
        <v>0</v>
      </c>
      <c r="N145" s="3" t="b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</row>
    <row r="146" spans="5:37">
      <c r="E146" s="17" t="s">
        <v>34</v>
      </c>
      <c r="F146" s="17" t="s">
        <v>172</v>
      </c>
      <c r="H146" s="17" t="s">
        <v>310</v>
      </c>
      <c r="I146" s="17" t="s">
        <v>212</v>
      </c>
      <c r="J146" s="17" t="s">
        <v>303</v>
      </c>
      <c r="L146" s="3" t="s">
        <v>112</v>
      </c>
      <c r="M146" s="3" t="b">
        <v>0</v>
      </c>
      <c r="N146" s="3" t="b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</row>
    <row r="147" spans="5:37">
      <c r="E147" s="17" t="s">
        <v>34</v>
      </c>
      <c r="F147" s="17" t="s">
        <v>172</v>
      </c>
      <c r="H147" s="17" t="s">
        <v>310</v>
      </c>
      <c r="I147" s="17" t="s">
        <v>212</v>
      </c>
      <c r="J147" s="17" t="s">
        <v>303</v>
      </c>
      <c r="L147" s="3" t="s">
        <v>112</v>
      </c>
      <c r="M147" s="3" t="b">
        <v>0</v>
      </c>
      <c r="N147" s="3" t="b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</row>
    <row r="148" spans="5:37">
      <c r="E148" s="17" t="s">
        <v>34</v>
      </c>
      <c r="F148" s="17" t="s">
        <v>172</v>
      </c>
      <c r="H148" s="17" t="s">
        <v>310</v>
      </c>
      <c r="I148" s="17" t="s">
        <v>212</v>
      </c>
      <c r="J148" s="17" t="s">
        <v>303</v>
      </c>
      <c r="L148" s="3" t="s">
        <v>112</v>
      </c>
      <c r="M148" s="3" t="b">
        <v>0</v>
      </c>
      <c r="N148" s="3" t="b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</row>
    <row r="149" spans="5:37">
      <c r="E149" s="17" t="s">
        <v>34</v>
      </c>
      <c r="F149" s="17" t="s">
        <v>172</v>
      </c>
      <c r="H149" s="17" t="s">
        <v>213</v>
      </c>
      <c r="I149" s="17" t="s">
        <v>213</v>
      </c>
      <c r="J149" s="17" t="s">
        <v>303</v>
      </c>
      <c r="L149" s="3" t="s">
        <v>112</v>
      </c>
      <c r="M149" s="3" t="b">
        <v>0</v>
      </c>
      <c r="N149" s="3" t="b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</row>
    <row r="150" spans="5:37">
      <c r="E150" s="17" t="s">
        <v>34</v>
      </c>
      <c r="F150" s="17" t="s">
        <v>172</v>
      </c>
      <c r="H150" s="17" t="s">
        <v>213</v>
      </c>
      <c r="I150" s="17" t="s">
        <v>213</v>
      </c>
      <c r="J150" s="17" t="s">
        <v>303</v>
      </c>
      <c r="L150" s="3" t="s">
        <v>112</v>
      </c>
      <c r="M150" s="3" t="b">
        <v>0</v>
      </c>
      <c r="N150" s="3" t="b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</row>
    <row r="151" spans="5:37">
      <c r="E151" s="17" t="s">
        <v>34</v>
      </c>
      <c r="F151" s="17" t="s">
        <v>172</v>
      </c>
      <c r="H151" s="17" t="s">
        <v>213</v>
      </c>
      <c r="I151" s="17" t="s">
        <v>213</v>
      </c>
      <c r="J151" s="17" t="s">
        <v>303</v>
      </c>
      <c r="L151" s="3" t="s">
        <v>112</v>
      </c>
      <c r="M151" s="3" t="b">
        <v>0</v>
      </c>
      <c r="N151" s="3" t="b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</row>
    <row r="152" spans="5:37">
      <c r="E152" s="17" t="s">
        <v>34</v>
      </c>
      <c r="F152" s="17" t="s">
        <v>172</v>
      </c>
      <c r="H152" s="17" t="s">
        <v>213</v>
      </c>
      <c r="I152" s="17" t="s">
        <v>213</v>
      </c>
      <c r="J152" s="17" t="s">
        <v>303</v>
      </c>
      <c r="L152" s="3" t="s">
        <v>112</v>
      </c>
      <c r="M152" s="3" t="b">
        <v>0</v>
      </c>
      <c r="N152" s="3" t="b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</row>
    <row r="153" spans="5:37">
      <c r="E153" s="17" t="s">
        <v>34</v>
      </c>
      <c r="F153" s="17" t="s">
        <v>172</v>
      </c>
      <c r="H153" s="17" t="s">
        <v>213</v>
      </c>
      <c r="I153" s="17" t="s">
        <v>213</v>
      </c>
      <c r="J153" s="17" t="s">
        <v>303</v>
      </c>
      <c r="L153" s="3" t="s">
        <v>112</v>
      </c>
      <c r="M153" s="3" t="b">
        <v>0</v>
      </c>
      <c r="N153" s="3" t="b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</row>
    <row r="154" spans="5:37">
      <c r="E154" s="17" t="s">
        <v>34</v>
      </c>
      <c r="F154" s="17" t="s">
        <v>172</v>
      </c>
      <c r="H154" s="17" t="s">
        <v>213</v>
      </c>
      <c r="I154" s="17" t="s">
        <v>213</v>
      </c>
      <c r="J154" s="17" t="s">
        <v>303</v>
      </c>
      <c r="L154" s="3" t="s">
        <v>112</v>
      </c>
      <c r="M154" s="3" t="b">
        <v>0</v>
      </c>
      <c r="N154" s="3" t="b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</row>
    <row r="155" spans="5:37">
      <c r="E155" s="17" t="s">
        <v>34</v>
      </c>
      <c r="F155" s="17" t="s">
        <v>172</v>
      </c>
      <c r="H155" s="17" t="s">
        <v>213</v>
      </c>
      <c r="I155" s="17" t="s">
        <v>213</v>
      </c>
      <c r="J155" s="17" t="s">
        <v>303</v>
      </c>
      <c r="L155" s="3" t="s">
        <v>112</v>
      </c>
      <c r="M155" s="3" t="b">
        <v>0</v>
      </c>
      <c r="N155" s="3" t="b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</row>
    <row r="156" spans="5:37">
      <c r="E156" s="17" t="s">
        <v>34</v>
      </c>
      <c r="F156" s="17" t="s">
        <v>172</v>
      </c>
      <c r="H156" s="17" t="s">
        <v>213</v>
      </c>
      <c r="I156" s="17" t="s">
        <v>213</v>
      </c>
      <c r="J156" s="17" t="s">
        <v>303</v>
      </c>
      <c r="L156" s="3" t="s">
        <v>112</v>
      </c>
      <c r="M156" s="3" t="b">
        <v>0</v>
      </c>
      <c r="N156" s="3" t="b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</row>
    <row r="157" spans="5:37">
      <c r="E157" s="17" t="s">
        <v>34</v>
      </c>
      <c r="F157" s="17" t="s">
        <v>172</v>
      </c>
      <c r="H157" s="17" t="s">
        <v>213</v>
      </c>
      <c r="I157" s="17" t="s">
        <v>213</v>
      </c>
      <c r="J157" s="17" t="s">
        <v>303</v>
      </c>
      <c r="L157" s="3" t="s">
        <v>112</v>
      </c>
      <c r="M157" s="3" t="b">
        <v>0</v>
      </c>
      <c r="N157" s="3" t="b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</row>
    <row r="158" spans="5:37">
      <c r="E158" s="17" t="s">
        <v>34</v>
      </c>
      <c r="F158" s="17" t="s">
        <v>172</v>
      </c>
      <c r="H158" s="17" t="s">
        <v>213</v>
      </c>
      <c r="I158" s="17" t="s">
        <v>213</v>
      </c>
      <c r="J158" s="17" t="s">
        <v>303</v>
      </c>
      <c r="L158" s="3" t="s">
        <v>112</v>
      </c>
      <c r="M158" s="3" t="b">
        <v>0</v>
      </c>
      <c r="N158" s="3" t="b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</row>
    <row r="159" spans="5:37">
      <c r="E159" s="17" t="s">
        <v>34</v>
      </c>
      <c r="F159" s="17" t="s">
        <v>214</v>
      </c>
      <c r="H159" s="17" t="s">
        <v>215</v>
      </c>
      <c r="I159" s="17" t="s">
        <v>215</v>
      </c>
      <c r="J159" s="17" t="s">
        <v>330</v>
      </c>
      <c r="L159" s="3" t="s">
        <v>112</v>
      </c>
      <c r="M159" s="3" t="s">
        <v>299</v>
      </c>
      <c r="N159" s="3" t="b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-2.4198361677735409</v>
      </c>
      <c r="AH159" s="19">
        <v>-5.5733245069315167</v>
      </c>
      <c r="AI159" s="19">
        <v>-7.0271245494774481</v>
      </c>
      <c r="AJ159" s="19">
        <v>-3.8894579109766592</v>
      </c>
      <c r="AK159" s="19">
        <v>-0.92581648216310231</v>
      </c>
    </row>
    <row r="160" spans="5:37">
      <c r="E160" s="17" t="s">
        <v>34</v>
      </c>
      <c r="F160" s="17" t="s">
        <v>214</v>
      </c>
      <c r="H160" s="17" t="s">
        <v>215</v>
      </c>
      <c r="I160" s="17" t="s">
        <v>215</v>
      </c>
      <c r="J160" s="17" t="s">
        <v>303</v>
      </c>
      <c r="L160" s="3" t="s">
        <v>112</v>
      </c>
      <c r="M160" s="3" t="b">
        <v>0</v>
      </c>
      <c r="N160" s="3" t="b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</row>
    <row r="161" spans="5:37">
      <c r="E161" s="17" t="s">
        <v>34</v>
      </c>
      <c r="F161" s="17" t="s">
        <v>214</v>
      </c>
      <c r="H161" s="17" t="s">
        <v>215</v>
      </c>
      <c r="I161" s="17" t="s">
        <v>215</v>
      </c>
      <c r="J161" s="17" t="s">
        <v>303</v>
      </c>
      <c r="L161" s="3" t="s">
        <v>112</v>
      </c>
      <c r="M161" s="3" t="b">
        <v>0</v>
      </c>
      <c r="N161" s="3" t="b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</row>
    <row r="162" spans="5:37">
      <c r="E162" s="17" t="s">
        <v>34</v>
      </c>
      <c r="F162" s="17" t="s">
        <v>214</v>
      </c>
      <c r="H162" s="17" t="s">
        <v>215</v>
      </c>
      <c r="I162" s="17" t="s">
        <v>215</v>
      </c>
      <c r="J162" s="17" t="s">
        <v>303</v>
      </c>
      <c r="L162" s="3" t="s">
        <v>112</v>
      </c>
      <c r="M162" s="3" t="b">
        <v>0</v>
      </c>
      <c r="N162" s="3" t="b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</row>
    <row r="163" spans="5:37">
      <c r="E163" s="17" t="s">
        <v>34</v>
      </c>
      <c r="F163" s="17" t="s">
        <v>214</v>
      </c>
      <c r="H163" s="17" t="s">
        <v>215</v>
      </c>
      <c r="I163" s="17" t="s">
        <v>215</v>
      </c>
      <c r="J163" s="17" t="s">
        <v>303</v>
      </c>
      <c r="L163" s="3" t="s">
        <v>112</v>
      </c>
      <c r="M163" s="3" t="b">
        <v>0</v>
      </c>
      <c r="N163" s="3" t="b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</row>
    <row r="164" spans="5:37">
      <c r="E164" s="17" t="s">
        <v>34</v>
      </c>
      <c r="F164" s="17" t="s">
        <v>214</v>
      </c>
      <c r="H164" s="17" t="s">
        <v>215</v>
      </c>
      <c r="I164" s="17" t="s">
        <v>215</v>
      </c>
      <c r="J164" s="17" t="s">
        <v>303</v>
      </c>
      <c r="L164" s="3" t="s">
        <v>112</v>
      </c>
      <c r="M164" s="3" t="b">
        <v>0</v>
      </c>
      <c r="N164" s="3" t="b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</row>
    <row r="165" spans="5:37">
      <c r="E165" s="17" t="s">
        <v>34</v>
      </c>
      <c r="F165" s="17" t="s">
        <v>214</v>
      </c>
      <c r="H165" s="17" t="s">
        <v>215</v>
      </c>
      <c r="I165" s="17" t="s">
        <v>215</v>
      </c>
      <c r="J165" s="17" t="s">
        <v>303</v>
      </c>
      <c r="L165" s="3" t="s">
        <v>112</v>
      </c>
      <c r="M165" s="3" t="b">
        <v>0</v>
      </c>
      <c r="N165" s="3" t="b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</row>
    <row r="166" spans="5:37">
      <c r="E166" s="17" t="s">
        <v>34</v>
      </c>
      <c r="F166" s="17" t="s">
        <v>214</v>
      </c>
      <c r="H166" s="17" t="s">
        <v>215</v>
      </c>
      <c r="I166" s="17" t="s">
        <v>215</v>
      </c>
      <c r="J166" s="17" t="s">
        <v>303</v>
      </c>
      <c r="L166" s="3" t="s">
        <v>112</v>
      </c>
      <c r="M166" s="3" t="b">
        <v>0</v>
      </c>
      <c r="N166" s="3" t="b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</row>
    <row r="167" spans="5:37">
      <c r="E167" s="17" t="s">
        <v>34</v>
      </c>
      <c r="F167" s="17" t="s">
        <v>214</v>
      </c>
      <c r="H167" s="17" t="s">
        <v>215</v>
      </c>
      <c r="I167" s="17" t="s">
        <v>215</v>
      </c>
      <c r="J167" s="17" t="s">
        <v>303</v>
      </c>
      <c r="L167" s="3" t="s">
        <v>112</v>
      </c>
      <c r="M167" s="3" t="b">
        <v>0</v>
      </c>
      <c r="N167" s="3" t="b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</row>
    <row r="168" spans="5:37">
      <c r="E168" s="17" t="s">
        <v>34</v>
      </c>
      <c r="F168" s="17" t="s">
        <v>214</v>
      </c>
      <c r="H168" s="17" t="s">
        <v>215</v>
      </c>
      <c r="I168" s="17" t="s">
        <v>215</v>
      </c>
      <c r="J168" s="17" t="s">
        <v>303</v>
      </c>
      <c r="L168" s="3" t="s">
        <v>112</v>
      </c>
      <c r="M168" s="3" t="b">
        <v>0</v>
      </c>
      <c r="N168" s="3" t="b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</row>
    <row r="169" spans="5:37">
      <c r="E169" s="17" t="s">
        <v>34</v>
      </c>
      <c r="F169" s="17" t="s">
        <v>214</v>
      </c>
      <c r="H169" s="17" t="s">
        <v>216</v>
      </c>
      <c r="I169" s="17" t="s">
        <v>216</v>
      </c>
      <c r="J169" s="17" t="s">
        <v>313</v>
      </c>
      <c r="L169" s="3" t="s">
        <v>112</v>
      </c>
      <c r="M169" s="3" t="b">
        <v>0</v>
      </c>
      <c r="N169" s="3" t="b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1.6991243000000003E-2</v>
      </c>
      <c r="Z169" s="19">
        <v>2.0972150999999998E-2</v>
      </c>
      <c r="AA169" s="19">
        <v>-5.1214999999999941E-4</v>
      </c>
      <c r="AB169" s="19">
        <v>1.4891140000000001E-2</v>
      </c>
      <c r="AC169" s="19">
        <v>4.9647020000000005E-3</v>
      </c>
      <c r="AD169" s="19">
        <v>-3.5571499999999998E-3</v>
      </c>
      <c r="AE169" s="19">
        <v>0</v>
      </c>
      <c r="AF169" s="19">
        <v>0</v>
      </c>
      <c r="AG169" s="19">
        <v>-1.3118260649983586E-2</v>
      </c>
      <c r="AH169" s="19">
        <v>-1.3195432479180832E-2</v>
      </c>
      <c r="AI169" s="19">
        <v>-1.4017124929655421E-2</v>
      </c>
      <c r="AJ169" s="19">
        <v>-1.4102154917886162E-2</v>
      </c>
      <c r="AK169" s="19">
        <v>-8.1465704394740393E-3</v>
      </c>
    </row>
    <row r="170" spans="5:37">
      <c r="E170" s="17" t="s">
        <v>34</v>
      </c>
      <c r="F170" s="17" t="s">
        <v>214</v>
      </c>
      <c r="H170" s="17" t="s">
        <v>216</v>
      </c>
      <c r="I170" s="17" t="s">
        <v>216</v>
      </c>
      <c r="J170" s="17" t="s">
        <v>247</v>
      </c>
      <c r="L170" s="3" t="s">
        <v>112</v>
      </c>
      <c r="M170" s="3" t="b">
        <v>0</v>
      </c>
      <c r="N170" s="3" t="b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-0.22371548999999996</v>
      </c>
      <c r="Z170" s="19">
        <v>-0.123</v>
      </c>
      <c r="AA170" s="19">
        <v>-0.12184842999999994</v>
      </c>
      <c r="AB170" s="19">
        <v>-0.17768771000000003</v>
      </c>
      <c r="AC170" s="19">
        <v>-0.11023294</v>
      </c>
      <c r="AD170" s="19">
        <v>-0.27162733</v>
      </c>
      <c r="AE170" s="19">
        <v>-0.27559348</v>
      </c>
      <c r="AF170" s="19">
        <v>-0.27299229145728643</v>
      </c>
      <c r="AG170" s="19">
        <v>-0.27436411201737326</v>
      </c>
      <c r="AH170" s="19">
        <v>-0.27574282614811385</v>
      </c>
      <c r="AI170" s="19">
        <v>-0.27712846849056666</v>
      </c>
      <c r="AJ170" s="19">
        <v>-0.27852107385986602</v>
      </c>
      <c r="AK170" s="19">
        <v>-0.27992067724609648</v>
      </c>
    </row>
    <row r="171" spans="5:37">
      <c r="E171" s="17" t="s">
        <v>34</v>
      </c>
      <c r="F171" s="17" t="s">
        <v>214</v>
      </c>
      <c r="H171" s="17" t="s">
        <v>216</v>
      </c>
      <c r="I171" s="17" t="s">
        <v>216</v>
      </c>
      <c r="J171" s="17" t="s">
        <v>303</v>
      </c>
      <c r="L171" s="3" t="s">
        <v>112</v>
      </c>
      <c r="M171" s="3" t="b">
        <v>0</v>
      </c>
      <c r="N171" s="3" t="b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</row>
    <row r="172" spans="5:37">
      <c r="E172" s="17" t="s">
        <v>34</v>
      </c>
      <c r="F172" s="17" t="s">
        <v>214</v>
      </c>
      <c r="H172" s="17" t="s">
        <v>216</v>
      </c>
      <c r="I172" s="17" t="s">
        <v>216</v>
      </c>
      <c r="J172" s="17" t="s">
        <v>303</v>
      </c>
      <c r="L172" s="3" t="s">
        <v>112</v>
      </c>
      <c r="M172" s="3" t="b">
        <v>0</v>
      </c>
      <c r="N172" s="3" t="b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</row>
    <row r="173" spans="5:37">
      <c r="E173" s="17" t="s">
        <v>34</v>
      </c>
      <c r="F173" s="17" t="s">
        <v>214</v>
      </c>
      <c r="H173" s="17" t="s">
        <v>216</v>
      </c>
      <c r="I173" s="17" t="s">
        <v>216</v>
      </c>
      <c r="J173" s="17" t="s">
        <v>303</v>
      </c>
      <c r="L173" s="3" t="s">
        <v>112</v>
      </c>
      <c r="M173" s="3" t="b">
        <v>0</v>
      </c>
      <c r="N173" s="3" t="b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</row>
    <row r="174" spans="5:37">
      <c r="E174" s="17" t="s">
        <v>34</v>
      </c>
      <c r="F174" s="17" t="s">
        <v>214</v>
      </c>
      <c r="H174" s="17" t="s">
        <v>216</v>
      </c>
      <c r="I174" s="17" t="s">
        <v>216</v>
      </c>
      <c r="J174" s="17" t="s">
        <v>303</v>
      </c>
      <c r="L174" s="3" t="s">
        <v>112</v>
      </c>
      <c r="M174" s="3" t="b">
        <v>0</v>
      </c>
      <c r="N174" s="3" t="b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</row>
    <row r="175" spans="5:37">
      <c r="E175" s="17" t="s">
        <v>34</v>
      </c>
      <c r="F175" s="17" t="s">
        <v>214</v>
      </c>
      <c r="H175" s="17" t="s">
        <v>216</v>
      </c>
      <c r="I175" s="17" t="s">
        <v>216</v>
      </c>
      <c r="J175" s="17" t="s">
        <v>303</v>
      </c>
      <c r="L175" s="3" t="s">
        <v>112</v>
      </c>
      <c r="M175" s="3" t="b">
        <v>0</v>
      </c>
      <c r="N175" s="3" t="b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</row>
    <row r="176" spans="5:37">
      <c r="E176" s="17" t="s">
        <v>34</v>
      </c>
      <c r="F176" s="17" t="s">
        <v>214</v>
      </c>
      <c r="H176" s="17" t="s">
        <v>216</v>
      </c>
      <c r="I176" s="17" t="s">
        <v>216</v>
      </c>
      <c r="J176" s="17" t="s">
        <v>303</v>
      </c>
      <c r="L176" s="3" t="s">
        <v>112</v>
      </c>
      <c r="M176" s="3" t="b">
        <v>0</v>
      </c>
      <c r="N176" s="3" t="b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</row>
    <row r="177" spans="5:37">
      <c r="E177" s="17" t="s">
        <v>34</v>
      </c>
      <c r="F177" s="17" t="s">
        <v>214</v>
      </c>
      <c r="H177" s="17" t="s">
        <v>216</v>
      </c>
      <c r="I177" s="17" t="s">
        <v>216</v>
      </c>
      <c r="J177" s="17" t="s">
        <v>303</v>
      </c>
      <c r="L177" s="3" t="s">
        <v>112</v>
      </c>
      <c r="M177" s="3" t="b">
        <v>0</v>
      </c>
      <c r="N177" s="3" t="b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</row>
    <row r="178" spans="5:37">
      <c r="E178" s="17" t="s">
        <v>34</v>
      </c>
      <c r="F178" s="17" t="s">
        <v>214</v>
      </c>
      <c r="H178" s="17" t="s">
        <v>216</v>
      </c>
      <c r="I178" s="17" t="s">
        <v>216</v>
      </c>
      <c r="J178" s="17" t="s">
        <v>303</v>
      </c>
      <c r="L178" s="3" t="s">
        <v>112</v>
      </c>
      <c r="M178" s="3" t="b">
        <v>0</v>
      </c>
      <c r="N178" s="3" t="b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</row>
    <row r="179" spans="5:37">
      <c r="E179" s="17" t="s">
        <v>34</v>
      </c>
      <c r="F179" s="17" t="s">
        <v>214</v>
      </c>
      <c r="H179" s="17" t="s">
        <v>217</v>
      </c>
      <c r="I179" s="17" t="s">
        <v>217</v>
      </c>
      <c r="J179" s="17" t="s">
        <v>247</v>
      </c>
      <c r="L179" s="3" t="s">
        <v>112</v>
      </c>
      <c r="M179" s="3" t="b">
        <v>0</v>
      </c>
      <c r="N179" s="3" t="b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-0.11691120999999999</v>
      </c>
      <c r="Z179" s="19">
        <v>-3.4000000000000002E-2</v>
      </c>
      <c r="AA179" s="19">
        <v>-3.7609240000000002E-2</v>
      </c>
      <c r="AB179" s="19">
        <v>-3.7088420000000011E-2</v>
      </c>
      <c r="AC179" s="19">
        <v>-2.9241259999999998E-2</v>
      </c>
      <c r="AD179" s="19">
        <v>-4.3566770000000012E-2</v>
      </c>
      <c r="AE179" s="19">
        <v>-1.0711489999999994E-2</v>
      </c>
      <c r="AF179" s="19">
        <v>-4.3785698492462326E-2</v>
      </c>
      <c r="AG179" s="19">
        <v>-4.4005727128102835E-2</v>
      </c>
      <c r="AH179" s="19">
        <v>-4.4226861435279236E-2</v>
      </c>
      <c r="AI179" s="19">
        <v>-4.4449106970129881E-2</v>
      </c>
      <c r="AJ179" s="19">
        <v>-4.4672469316713447E-2</v>
      </c>
      <c r="AK179" s="19">
        <v>-4.4896954087149193E-2</v>
      </c>
    </row>
    <row r="180" spans="5:37">
      <c r="E180" s="17" t="s">
        <v>34</v>
      </c>
      <c r="F180" s="17" t="s">
        <v>214</v>
      </c>
      <c r="H180" s="17" t="s">
        <v>217</v>
      </c>
      <c r="I180" s="17" t="s">
        <v>217</v>
      </c>
      <c r="J180" s="17" t="s">
        <v>314</v>
      </c>
      <c r="L180" s="3" t="s">
        <v>112</v>
      </c>
      <c r="M180" s="3" t="b">
        <v>0</v>
      </c>
      <c r="N180" s="3" t="b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-1.841091780577039E-2</v>
      </c>
      <c r="Z180" s="19">
        <v>-0.30906327272727263</v>
      </c>
      <c r="AA180" s="19">
        <v>0</v>
      </c>
      <c r="AB180" s="19">
        <v>-0.33348678270891186</v>
      </c>
      <c r="AC180" s="19">
        <v>-0.32759036945454745</v>
      </c>
      <c r="AD180" s="19">
        <v>-3.9569E-2</v>
      </c>
      <c r="AE180" s="19">
        <v>-0.57149431900000003</v>
      </c>
      <c r="AF180" s="19">
        <v>-0.22328265524652671</v>
      </c>
      <c r="AG180" s="19">
        <v>-1.1291079747901276</v>
      </c>
      <c r="AH180" s="19">
        <v>-1.0044333993462511</v>
      </c>
      <c r="AI180" s="19">
        <v>-1.0094808033630662</v>
      </c>
      <c r="AJ180" s="19">
        <v>-1.014553571219162</v>
      </c>
      <c r="AK180" s="19">
        <v>-0.75500497321727511</v>
      </c>
    </row>
    <row r="181" spans="5:37">
      <c r="E181" s="17" t="s">
        <v>34</v>
      </c>
      <c r="F181" s="17" t="s">
        <v>214</v>
      </c>
      <c r="H181" s="17" t="s">
        <v>217</v>
      </c>
      <c r="I181" s="17" t="s">
        <v>217</v>
      </c>
      <c r="J181" s="17" t="s">
        <v>303</v>
      </c>
      <c r="L181" s="3" t="s">
        <v>112</v>
      </c>
      <c r="M181" s="3" t="b">
        <v>0</v>
      </c>
      <c r="N181" s="3" t="b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</row>
    <row r="182" spans="5:37">
      <c r="E182" s="17" t="s">
        <v>34</v>
      </c>
      <c r="F182" s="17" t="s">
        <v>214</v>
      </c>
      <c r="H182" s="17" t="s">
        <v>217</v>
      </c>
      <c r="I182" s="17" t="s">
        <v>217</v>
      </c>
      <c r="J182" s="17" t="s">
        <v>303</v>
      </c>
      <c r="L182" s="3" t="s">
        <v>112</v>
      </c>
      <c r="M182" s="3" t="b">
        <v>0</v>
      </c>
      <c r="N182" s="3" t="b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</row>
    <row r="183" spans="5:37">
      <c r="E183" s="17" t="s">
        <v>34</v>
      </c>
      <c r="F183" s="17" t="s">
        <v>214</v>
      </c>
      <c r="H183" s="17" t="s">
        <v>217</v>
      </c>
      <c r="I183" s="17" t="s">
        <v>217</v>
      </c>
      <c r="J183" s="17" t="s">
        <v>303</v>
      </c>
      <c r="L183" s="3" t="s">
        <v>112</v>
      </c>
      <c r="M183" s="3" t="b">
        <v>0</v>
      </c>
      <c r="N183" s="3" t="b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</row>
    <row r="184" spans="5:37">
      <c r="E184" s="17" t="s">
        <v>34</v>
      </c>
      <c r="F184" s="17" t="s">
        <v>214</v>
      </c>
      <c r="H184" s="17" t="s">
        <v>217</v>
      </c>
      <c r="I184" s="17" t="s">
        <v>217</v>
      </c>
      <c r="J184" s="17" t="s">
        <v>303</v>
      </c>
      <c r="L184" s="3" t="s">
        <v>112</v>
      </c>
      <c r="M184" s="3" t="b">
        <v>0</v>
      </c>
      <c r="N184" s="3" t="b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</row>
    <row r="185" spans="5:37">
      <c r="E185" s="17" t="s">
        <v>34</v>
      </c>
      <c r="F185" s="17" t="s">
        <v>214</v>
      </c>
      <c r="H185" s="17" t="s">
        <v>217</v>
      </c>
      <c r="I185" s="17" t="s">
        <v>217</v>
      </c>
      <c r="J185" s="17" t="s">
        <v>303</v>
      </c>
      <c r="L185" s="3" t="s">
        <v>112</v>
      </c>
      <c r="M185" s="3" t="b">
        <v>0</v>
      </c>
      <c r="N185" s="3" t="b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</row>
    <row r="186" spans="5:37">
      <c r="E186" s="17" t="s">
        <v>34</v>
      </c>
      <c r="F186" s="17" t="s">
        <v>214</v>
      </c>
      <c r="H186" s="17" t="s">
        <v>217</v>
      </c>
      <c r="I186" s="17" t="s">
        <v>217</v>
      </c>
      <c r="J186" s="17" t="s">
        <v>303</v>
      </c>
      <c r="L186" s="3" t="s">
        <v>112</v>
      </c>
      <c r="M186" s="3" t="b">
        <v>0</v>
      </c>
      <c r="N186" s="3" t="b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</row>
    <row r="187" spans="5:37">
      <c r="E187" s="17" t="s">
        <v>34</v>
      </c>
      <c r="F187" s="17" t="s">
        <v>214</v>
      </c>
      <c r="H187" s="17" t="s">
        <v>217</v>
      </c>
      <c r="I187" s="17" t="s">
        <v>217</v>
      </c>
      <c r="J187" s="17" t="s">
        <v>303</v>
      </c>
      <c r="L187" s="3" t="s">
        <v>112</v>
      </c>
      <c r="M187" s="3" t="b">
        <v>0</v>
      </c>
      <c r="N187" s="3" t="b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</row>
    <row r="188" spans="5:37">
      <c r="E188" s="17" t="s">
        <v>34</v>
      </c>
      <c r="F188" s="17" t="s">
        <v>214</v>
      </c>
      <c r="H188" s="17" t="s">
        <v>217</v>
      </c>
      <c r="I188" s="17" t="s">
        <v>217</v>
      </c>
      <c r="J188" s="17" t="s">
        <v>303</v>
      </c>
      <c r="L188" s="3" t="s">
        <v>112</v>
      </c>
      <c r="M188" s="3" t="b">
        <v>0</v>
      </c>
      <c r="N188" s="3" t="b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</row>
    <row r="189" spans="5:37">
      <c r="E189" s="17" t="s">
        <v>34</v>
      </c>
      <c r="F189" s="17" t="s">
        <v>214</v>
      </c>
      <c r="H189" s="17" t="s">
        <v>219</v>
      </c>
      <c r="I189" s="17" t="s">
        <v>219</v>
      </c>
      <c r="J189" s="17" t="s">
        <v>303</v>
      </c>
      <c r="L189" s="3" t="s">
        <v>112</v>
      </c>
      <c r="M189" s="3" t="b">
        <v>0</v>
      </c>
      <c r="N189" s="3" t="b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</row>
    <row r="190" spans="5:37">
      <c r="E190" s="17" t="s">
        <v>34</v>
      </c>
      <c r="F190" s="17" t="s">
        <v>214</v>
      </c>
      <c r="H190" s="17" t="s">
        <v>219</v>
      </c>
      <c r="I190" s="17" t="s">
        <v>219</v>
      </c>
      <c r="J190" s="17" t="s">
        <v>303</v>
      </c>
      <c r="L190" s="3" t="s">
        <v>112</v>
      </c>
      <c r="M190" s="3" t="b">
        <v>0</v>
      </c>
      <c r="N190" s="3" t="b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</row>
    <row r="191" spans="5:37">
      <c r="E191" s="17" t="s">
        <v>34</v>
      </c>
      <c r="F191" s="17" t="s">
        <v>214</v>
      </c>
      <c r="H191" s="17" t="s">
        <v>219</v>
      </c>
      <c r="I191" s="17" t="s">
        <v>219</v>
      </c>
      <c r="J191" s="17" t="s">
        <v>303</v>
      </c>
      <c r="L191" s="3" t="s">
        <v>112</v>
      </c>
      <c r="M191" s="3" t="b">
        <v>0</v>
      </c>
      <c r="N191" s="3" t="b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</row>
    <row r="192" spans="5:37">
      <c r="E192" s="17" t="s">
        <v>34</v>
      </c>
      <c r="F192" s="17" t="s">
        <v>214</v>
      </c>
      <c r="H192" s="17" t="s">
        <v>219</v>
      </c>
      <c r="I192" s="17" t="s">
        <v>219</v>
      </c>
      <c r="J192" s="17" t="s">
        <v>303</v>
      </c>
      <c r="L192" s="3" t="s">
        <v>112</v>
      </c>
      <c r="M192" s="3" t="b">
        <v>0</v>
      </c>
      <c r="N192" s="3" t="b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</row>
    <row r="193" spans="5:37">
      <c r="E193" s="17" t="s">
        <v>34</v>
      </c>
      <c r="F193" s="17" t="s">
        <v>214</v>
      </c>
      <c r="H193" s="17" t="s">
        <v>219</v>
      </c>
      <c r="I193" s="17" t="s">
        <v>219</v>
      </c>
      <c r="J193" s="17" t="s">
        <v>303</v>
      </c>
      <c r="L193" s="3" t="s">
        <v>112</v>
      </c>
      <c r="M193" s="3" t="b">
        <v>0</v>
      </c>
      <c r="N193" s="3" t="b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</row>
    <row r="194" spans="5:37">
      <c r="E194" s="17" t="s">
        <v>34</v>
      </c>
      <c r="F194" s="17" t="s">
        <v>214</v>
      </c>
      <c r="H194" s="17" t="s">
        <v>219</v>
      </c>
      <c r="I194" s="17" t="s">
        <v>219</v>
      </c>
      <c r="J194" s="17" t="s">
        <v>303</v>
      </c>
      <c r="L194" s="3" t="s">
        <v>112</v>
      </c>
      <c r="M194" s="3" t="b">
        <v>0</v>
      </c>
      <c r="N194" s="3" t="b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</row>
    <row r="195" spans="5:37">
      <c r="E195" s="17" t="s">
        <v>34</v>
      </c>
      <c r="F195" s="17" t="s">
        <v>214</v>
      </c>
      <c r="H195" s="17" t="s">
        <v>219</v>
      </c>
      <c r="I195" s="17" t="s">
        <v>219</v>
      </c>
      <c r="J195" s="17" t="s">
        <v>303</v>
      </c>
      <c r="L195" s="3" t="s">
        <v>112</v>
      </c>
      <c r="M195" s="3" t="b">
        <v>0</v>
      </c>
      <c r="N195" s="3" t="b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</row>
    <row r="196" spans="5:37">
      <c r="E196" s="17" t="s">
        <v>34</v>
      </c>
      <c r="F196" s="17" t="s">
        <v>214</v>
      </c>
      <c r="H196" s="17" t="s">
        <v>219</v>
      </c>
      <c r="I196" s="17" t="s">
        <v>219</v>
      </c>
      <c r="J196" s="17" t="s">
        <v>303</v>
      </c>
      <c r="L196" s="3" t="s">
        <v>112</v>
      </c>
      <c r="M196" s="3" t="b">
        <v>0</v>
      </c>
      <c r="N196" s="3" t="b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</row>
    <row r="197" spans="5:37">
      <c r="E197" s="17" t="s">
        <v>34</v>
      </c>
      <c r="F197" s="17" t="s">
        <v>214</v>
      </c>
      <c r="H197" s="17" t="s">
        <v>219</v>
      </c>
      <c r="I197" s="17" t="s">
        <v>219</v>
      </c>
      <c r="J197" s="17" t="s">
        <v>303</v>
      </c>
      <c r="L197" s="3" t="s">
        <v>112</v>
      </c>
      <c r="M197" s="3" t="b">
        <v>0</v>
      </c>
      <c r="N197" s="3" t="b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</row>
    <row r="198" spans="5:37">
      <c r="E198" s="17" t="s">
        <v>34</v>
      </c>
      <c r="F198" s="17" t="s">
        <v>214</v>
      </c>
      <c r="H198" s="17" t="s">
        <v>219</v>
      </c>
      <c r="I198" s="17" t="s">
        <v>219</v>
      </c>
      <c r="J198" s="17" t="s">
        <v>303</v>
      </c>
      <c r="L198" s="3" t="s">
        <v>112</v>
      </c>
      <c r="M198" s="3" t="b">
        <v>0</v>
      </c>
      <c r="N198" s="3" t="b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</row>
    <row r="199" spans="5:37">
      <c r="E199" s="17" t="s">
        <v>34</v>
      </c>
      <c r="F199" s="17" t="s">
        <v>214</v>
      </c>
      <c r="H199" s="17" t="s">
        <v>220</v>
      </c>
      <c r="I199" s="17" t="s">
        <v>220</v>
      </c>
      <c r="J199" s="17" t="s">
        <v>358</v>
      </c>
      <c r="L199" s="3" t="s">
        <v>112</v>
      </c>
      <c r="M199" s="3" t="b">
        <v>0</v>
      </c>
      <c r="N199" s="3" t="s">
        <v>308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</row>
    <row r="200" spans="5:37">
      <c r="E200" s="17" t="s">
        <v>34</v>
      </c>
      <c r="F200" s="17" t="s">
        <v>214</v>
      </c>
      <c r="H200" s="17" t="s">
        <v>220</v>
      </c>
      <c r="I200" s="17" t="s">
        <v>220</v>
      </c>
      <c r="J200" s="17" t="s">
        <v>303</v>
      </c>
      <c r="L200" s="3" t="s">
        <v>112</v>
      </c>
      <c r="M200" s="3" t="b">
        <v>0</v>
      </c>
      <c r="N200" s="3" t="b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</row>
    <row r="201" spans="5:37">
      <c r="E201" s="17" t="s">
        <v>34</v>
      </c>
      <c r="F201" s="17" t="s">
        <v>214</v>
      </c>
      <c r="H201" s="17" t="s">
        <v>220</v>
      </c>
      <c r="I201" s="17" t="s">
        <v>220</v>
      </c>
      <c r="J201" s="17" t="s">
        <v>303</v>
      </c>
      <c r="L201" s="3" t="s">
        <v>112</v>
      </c>
      <c r="M201" s="3" t="b">
        <v>0</v>
      </c>
      <c r="N201" s="3" t="b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</row>
    <row r="202" spans="5:37">
      <c r="E202" s="17" t="s">
        <v>34</v>
      </c>
      <c r="F202" s="17" t="s">
        <v>214</v>
      </c>
      <c r="H202" s="17" t="s">
        <v>220</v>
      </c>
      <c r="I202" s="17" t="s">
        <v>220</v>
      </c>
      <c r="J202" s="17" t="s">
        <v>303</v>
      </c>
      <c r="L202" s="3" t="s">
        <v>112</v>
      </c>
      <c r="M202" s="3" t="b">
        <v>0</v>
      </c>
      <c r="N202" s="3" t="b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</row>
    <row r="203" spans="5:37">
      <c r="E203" s="17" t="s">
        <v>34</v>
      </c>
      <c r="F203" s="17" t="s">
        <v>214</v>
      </c>
      <c r="H203" s="17" t="s">
        <v>220</v>
      </c>
      <c r="I203" s="17" t="s">
        <v>220</v>
      </c>
      <c r="J203" s="17" t="s">
        <v>303</v>
      </c>
      <c r="L203" s="3" t="s">
        <v>112</v>
      </c>
      <c r="M203" s="3" t="b">
        <v>0</v>
      </c>
      <c r="N203" s="3" t="b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</row>
    <row r="204" spans="5:37">
      <c r="E204" s="17" t="s">
        <v>34</v>
      </c>
      <c r="F204" s="17" t="s">
        <v>214</v>
      </c>
      <c r="H204" s="17" t="s">
        <v>220</v>
      </c>
      <c r="I204" s="17" t="s">
        <v>220</v>
      </c>
      <c r="J204" s="17" t="s">
        <v>303</v>
      </c>
      <c r="L204" s="3" t="s">
        <v>112</v>
      </c>
      <c r="M204" s="3" t="b">
        <v>0</v>
      </c>
      <c r="N204" s="3" t="b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</row>
    <row r="205" spans="5:37">
      <c r="E205" s="17" t="s">
        <v>34</v>
      </c>
      <c r="F205" s="17" t="s">
        <v>214</v>
      </c>
      <c r="H205" s="17" t="s">
        <v>220</v>
      </c>
      <c r="I205" s="17" t="s">
        <v>220</v>
      </c>
      <c r="J205" s="17" t="s">
        <v>303</v>
      </c>
      <c r="L205" s="3" t="s">
        <v>112</v>
      </c>
      <c r="M205" s="3" t="b">
        <v>0</v>
      </c>
      <c r="N205" s="3" t="b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</row>
    <row r="206" spans="5:37">
      <c r="E206" s="17" t="s">
        <v>34</v>
      </c>
      <c r="F206" s="17" t="s">
        <v>214</v>
      </c>
      <c r="H206" s="17" t="s">
        <v>220</v>
      </c>
      <c r="I206" s="17" t="s">
        <v>220</v>
      </c>
      <c r="J206" s="17" t="s">
        <v>303</v>
      </c>
      <c r="L206" s="3" t="s">
        <v>112</v>
      </c>
      <c r="M206" s="3" t="b">
        <v>0</v>
      </c>
      <c r="N206" s="3" t="b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</row>
    <row r="207" spans="5:37">
      <c r="E207" s="17" t="s">
        <v>34</v>
      </c>
      <c r="F207" s="17" t="s">
        <v>214</v>
      </c>
      <c r="H207" s="17" t="s">
        <v>220</v>
      </c>
      <c r="I207" s="17" t="s">
        <v>220</v>
      </c>
      <c r="J207" s="17" t="s">
        <v>303</v>
      </c>
      <c r="L207" s="3" t="s">
        <v>112</v>
      </c>
      <c r="M207" s="3" t="b">
        <v>0</v>
      </c>
      <c r="N207" s="3" t="b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</row>
    <row r="208" spans="5:37">
      <c r="E208" s="17" t="s">
        <v>34</v>
      </c>
      <c r="F208" s="17" t="s">
        <v>214</v>
      </c>
      <c r="H208" s="17" t="s">
        <v>220</v>
      </c>
      <c r="I208" s="17" t="s">
        <v>220</v>
      </c>
      <c r="J208" s="17" t="s">
        <v>303</v>
      </c>
      <c r="L208" s="3" t="s">
        <v>112</v>
      </c>
      <c r="M208" s="3" t="b">
        <v>0</v>
      </c>
      <c r="N208" s="3" t="b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</row>
    <row r="209" spans="5:37">
      <c r="E209" s="17" t="s">
        <v>34</v>
      </c>
      <c r="F209" s="17" t="s">
        <v>214</v>
      </c>
      <c r="H209" s="17" t="s">
        <v>315</v>
      </c>
      <c r="I209" s="17" t="s">
        <v>221</v>
      </c>
      <c r="J209" s="17" t="s">
        <v>247</v>
      </c>
      <c r="L209" s="3" t="s">
        <v>112</v>
      </c>
      <c r="M209" s="3" t="b">
        <v>0</v>
      </c>
      <c r="N209" s="3" t="b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-9.5750000000008328E-4</v>
      </c>
      <c r="AB209" s="19">
        <v>1.7408800000000009E-2</v>
      </c>
      <c r="AC209" s="19">
        <v>6.613850000000001E-3</v>
      </c>
      <c r="AD209" s="19">
        <v>6.5173880000000003E-2</v>
      </c>
      <c r="AE209" s="19">
        <v>4.2571099999999988E-3</v>
      </c>
      <c r="AF209" s="19">
        <v>6.5501386934673375E-2</v>
      </c>
      <c r="AG209" s="19">
        <v>6.5830539632837554E-2</v>
      </c>
      <c r="AH209" s="19">
        <v>6.6161346364660867E-2</v>
      </c>
      <c r="AI209" s="19">
        <v>6.6493815441870205E-2</v>
      </c>
      <c r="AJ209" s="19">
        <v>6.6827955217960006E-2</v>
      </c>
      <c r="AK209" s="19">
        <v>6.7163774088402017E-2</v>
      </c>
    </row>
    <row r="210" spans="5:37">
      <c r="E210" s="17" t="s">
        <v>34</v>
      </c>
      <c r="F210" s="17" t="s">
        <v>214</v>
      </c>
      <c r="H210" s="17" t="s">
        <v>315</v>
      </c>
      <c r="I210" s="17" t="s">
        <v>221</v>
      </c>
      <c r="J210" s="17" t="s">
        <v>303</v>
      </c>
      <c r="L210" s="3" t="s">
        <v>112</v>
      </c>
      <c r="M210" s="3" t="b">
        <v>0</v>
      </c>
      <c r="N210" s="3" t="b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</row>
    <row r="211" spans="5:37">
      <c r="E211" s="17" t="s">
        <v>34</v>
      </c>
      <c r="F211" s="17" t="s">
        <v>214</v>
      </c>
      <c r="H211" s="17" t="s">
        <v>315</v>
      </c>
      <c r="I211" s="17" t="s">
        <v>221</v>
      </c>
      <c r="J211" s="17" t="s">
        <v>360</v>
      </c>
      <c r="L211" s="3" t="s">
        <v>112</v>
      </c>
      <c r="M211" s="3" t="b">
        <v>0</v>
      </c>
      <c r="N211" s="3" t="s">
        <v>308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-2.265960883866569</v>
      </c>
      <c r="AH211" s="19">
        <v>-2.0417582664566387</v>
      </c>
      <c r="AI211" s="19">
        <v>-2.3354705663833126</v>
      </c>
      <c r="AJ211" s="19">
        <v>-1.8958292465791808</v>
      </c>
      <c r="AK211" s="19">
        <v>-1.5989980198834359</v>
      </c>
    </row>
    <row r="212" spans="5:37">
      <c r="E212" s="17" t="s">
        <v>34</v>
      </c>
      <c r="F212" s="17" t="s">
        <v>214</v>
      </c>
      <c r="H212" s="17" t="s">
        <v>315</v>
      </c>
      <c r="I212" s="17" t="s">
        <v>221</v>
      </c>
      <c r="J212" s="17" t="s">
        <v>316</v>
      </c>
      <c r="L212" s="3" t="s">
        <v>112</v>
      </c>
      <c r="M212" s="3" t="b">
        <v>0</v>
      </c>
      <c r="N212" s="3" t="s">
        <v>308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</row>
    <row r="213" spans="5:37">
      <c r="E213" s="17" t="s">
        <v>34</v>
      </c>
      <c r="F213" s="17" t="s">
        <v>214</v>
      </c>
      <c r="H213" s="17" t="s">
        <v>315</v>
      </c>
      <c r="I213" s="17" t="s">
        <v>221</v>
      </c>
      <c r="J213" s="17" t="s">
        <v>312</v>
      </c>
      <c r="L213" s="3" t="s">
        <v>112</v>
      </c>
      <c r="M213" s="3" t="b">
        <v>0</v>
      </c>
      <c r="N213" s="3" t="s">
        <v>308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-1.2720593259285302</v>
      </c>
      <c r="AH213" s="19">
        <v>-1.3203581560573352</v>
      </c>
      <c r="AI213" s="19">
        <v>-1.7416663046764629</v>
      </c>
      <c r="AJ213" s="19">
        <v>-2.0675073978150205</v>
      </c>
      <c r="AK213" s="19">
        <v>-2.0145320924617338</v>
      </c>
    </row>
    <row r="214" spans="5:37">
      <c r="E214" s="17" t="s">
        <v>34</v>
      </c>
      <c r="F214" s="17" t="s">
        <v>214</v>
      </c>
      <c r="H214" s="17" t="s">
        <v>315</v>
      </c>
      <c r="I214" s="17" t="s">
        <v>221</v>
      </c>
      <c r="J214" s="17" t="s">
        <v>303</v>
      </c>
      <c r="L214" s="3" t="s">
        <v>112</v>
      </c>
      <c r="M214" s="3" t="b">
        <v>0</v>
      </c>
      <c r="N214" s="3" t="b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</row>
    <row r="215" spans="5:37">
      <c r="E215" s="17" t="s">
        <v>34</v>
      </c>
      <c r="F215" s="17" t="s">
        <v>214</v>
      </c>
      <c r="H215" s="17" t="s">
        <v>315</v>
      </c>
      <c r="I215" s="17" t="s">
        <v>221</v>
      </c>
      <c r="J215" s="17" t="s">
        <v>303</v>
      </c>
      <c r="L215" s="3" t="s">
        <v>112</v>
      </c>
      <c r="M215" s="3" t="b">
        <v>0</v>
      </c>
      <c r="N215" s="3" t="b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</row>
    <row r="216" spans="5:37">
      <c r="E216" s="17" t="s">
        <v>34</v>
      </c>
      <c r="F216" s="17" t="s">
        <v>214</v>
      </c>
      <c r="H216" s="17" t="s">
        <v>315</v>
      </c>
      <c r="I216" s="17" t="s">
        <v>221</v>
      </c>
      <c r="J216" s="17" t="s">
        <v>303</v>
      </c>
      <c r="L216" s="3" t="s">
        <v>112</v>
      </c>
      <c r="M216" s="3" t="b">
        <v>0</v>
      </c>
      <c r="N216" s="3" t="b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</row>
    <row r="217" spans="5:37">
      <c r="E217" s="17" t="s">
        <v>34</v>
      </c>
      <c r="F217" s="17" t="s">
        <v>214</v>
      </c>
      <c r="H217" s="17" t="s">
        <v>315</v>
      </c>
      <c r="I217" s="17" t="s">
        <v>221</v>
      </c>
      <c r="J217" s="17" t="s">
        <v>303</v>
      </c>
      <c r="L217" s="3" t="s">
        <v>112</v>
      </c>
      <c r="M217" s="3" t="b">
        <v>0</v>
      </c>
      <c r="N217" s="3" t="b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</row>
    <row r="218" spans="5:37">
      <c r="E218" s="17" t="s">
        <v>34</v>
      </c>
      <c r="F218" s="17" t="s">
        <v>214</v>
      </c>
      <c r="H218" s="17" t="s">
        <v>315</v>
      </c>
      <c r="I218" s="17" t="s">
        <v>221</v>
      </c>
      <c r="J218" s="17" t="s">
        <v>303</v>
      </c>
      <c r="L218" s="3" t="s">
        <v>112</v>
      </c>
      <c r="M218" s="3" t="b">
        <v>0</v>
      </c>
      <c r="N218" s="3" t="b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</row>
    <row r="219" spans="5:37">
      <c r="E219" s="17" t="s">
        <v>34</v>
      </c>
      <c r="F219" s="17" t="s">
        <v>222</v>
      </c>
      <c r="H219" s="17">
        <v>0</v>
      </c>
      <c r="I219" s="17" t="s">
        <v>222</v>
      </c>
      <c r="J219" s="17" t="s">
        <v>317</v>
      </c>
      <c r="L219" s="3" t="s">
        <v>112</v>
      </c>
      <c r="M219" s="3" t="b">
        <v>0</v>
      </c>
      <c r="N219" s="3" t="b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-0.10394239891873502</v>
      </c>
      <c r="Z219" s="19">
        <v>-3.5295670370524015E-2</v>
      </c>
      <c r="AA219" s="19">
        <v>-1.1845109035597472E-2</v>
      </c>
      <c r="AB219" s="19">
        <v>0</v>
      </c>
      <c r="AC219" s="19">
        <v>-0.14178992288903058</v>
      </c>
      <c r="AD219" s="19">
        <v>-6.7284100001811968E-3</v>
      </c>
      <c r="AE219" s="19">
        <v>-0.08</v>
      </c>
      <c r="AF219" s="19">
        <v>-8.0402010050251257E-2</v>
      </c>
      <c r="AG219" s="19">
        <v>-0.57388324223449849</v>
      </c>
      <c r="AH219" s="19">
        <v>-0.57388324223449838</v>
      </c>
      <c r="AI219" s="19">
        <v>-0.57388324223449838</v>
      </c>
      <c r="AJ219" s="19">
        <v>-0.57388324223449849</v>
      </c>
      <c r="AK219" s="19">
        <v>-0.57388324223449838</v>
      </c>
    </row>
    <row r="220" spans="5:37">
      <c r="E220" s="17" t="s">
        <v>34</v>
      </c>
      <c r="F220" s="17" t="s">
        <v>222</v>
      </c>
      <c r="H220" s="17">
        <v>0</v>
      </c>
      <c r="I220" s="17" t="s">
        <v>222</v>
      </c>
      <c r="J220" s="17" t="s">
        <v>247</v>
      </c>
      <c r="L220" s="3" t="s">
        <v>112</v>
      </c>
      <c r="M220" s="3" t="b">
        <v>0</v>
      </c>
      <c r="N220" s="3" t="b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-0.63837515</v>
      </c>
      <c r="Z220" s="19">
        <v>-0.34199999999999997</v>
      </c>
      <c r="AA220" s="19">
        <v>-0.61448912</v>
      </c>
      <c r="AB220" s="19">
        <v>-0.60327226</v>
      </c>
      <c r="AC220" s="19">
        <v>-0.57188789000000018</v>
      </c>
      <c r="AD220" s="19">
        <v>-0.57188789000000018</v>
      </c>
      <c r="AE220" s="19">
        <v>-0.70231049000000001</v>
      </c>
      <c r="AF220" s="19">
        <v>-0.5747616984924625</v>
      </c>
      <c r="AG220" s="19">
        <v>-0.57764994823363058</v>
      </c>
      <c r="AH220" s="19">
        <v>-0.5805527117925936</v>
      </c>
      <c r="AI220" s="19">
        <v>-0.58347006210310914</v>
      </c>
      <c r="AJ220" s="19">
        <v>-0.5864020724654363</v>
      </c>
      <c r="AK220" s="19">
        <v>-0.58934881654817717</v>
      </c>
    </row>
    <row r="221" spans="5:37">
      <c r="E221" s="17" t="s">
        <v>34</v>
      </c>
      <c r="F221" s="17" t="s">
        <v>222</v>
      </c>
      <c r="H221" s="17">
        <v>0</v>
      </c>
      <c r="I221" s="17" t="s">
        <v>222</v>
      </c>
      <c r="J221" s="17" t="s">
        <v>218</v>
      </c>
      <c r="L221" s="3" t="s">
        <v>112</v>
      </c>
      <c r="M221" s="3" t="b">
        <v>0</v>
      </c>
      <c r="N221" s="3" t="b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-6.1856622733326203</v>
      </c>
      <c r="Z221" s="19">
        <v>-5.0682376670839382</v>
      </c>
      <c r="AA221" s="19">
        <v>-6.3321582259174809</v>
      </c>
      <c r="AB221" s="19">
        <v>-4.0663629221237043</v>
      </c>
      <c r="AC221" s="19">
        <v>-5.0147379945766568</v>
      </c>
      <c r="AD221" s="19">
        <v>-4.7097518698348653</v>
      </c>
      <c r="AE221" s="19">
        <v>-1.981482767200059</v>
      </c>
      <c r="AF221" s="19">
        <v>-1.7251675157212338</v>
      </c>
      <c r="AG221" s="19">
        <v>-6.0163489164688118</v>
      </c>
      <c r="AH221" s="19">
        <v>-6.0163489142963886</v>
      </c>
      <c r="AI221" s="19">
        <v>-6.0163489148677289</v>
      </c>
      <c r="AJ221" s="19">
        <v>-6.0163489157239205</v>
      </c>
      <c r="AK221" s="19">
        <v>-6.0163489178262051</v>
      </c>
    </row>
    <row r="222" spans="5:37">
      <c r="E222" s="17" t="s">
        <v>34</v>
      </c>
      <c r="F222" s="17" t="s">
        <v>222</v>
      </c>
      <c r="H222" s="17">
        <v>0</v>
      </c>
      <c r="I222" s="17" t="s">
        <v>222</v>
      </c>
      <c r="J222" s="17" t="s">
        <v>303</v>
      </c>
      <c r="L222" s="3" t="s">
        <v>112</v>
      </c>
      <c r="M222" s="3" t="b">
        <v>0</v>
      </c>
      <c r="N222" s="3" t="b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</row>
    <row r="223" spans="5:37">
      <c r="E223" s="17" t="s">
        <v>34</v>
      </c>
      <c r="F223" s="17" t="s">
        <v>222</v>
      </c>
      <c r="H223" s="17">
        <v>0</v>
      </c>
      <c r="I223" s="17" t="s">
        <v>222</v>
      </c>
      <c r="J223" s="17" t="s">
        <v>331</v>
      </c>
      <c r="L223" s="3" t="s">
        <v>112</v>
      </c>
      <c r="M223" s="3" t="b">
        <v>0</v>
      </c>
      <c r="N223" s="3" t="s">
        <v>308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-7.8785889245221075</v>
      </c>
      <c r="AH223" s="19">
        <v>-7.9181798236403091</v>
      </c>
      <c r="AI223" s="19">
        <v>-7.8559444197951782</v>
      </c>
      <c r="AJ223" s="19">
        <v>-7.8954215274323403</v>
      </c>
      <c r="AK223" s="19">
        <v>-7.9350970124948139</v>
      </c>
    </row>
    <row r="224" spans="5:37">
      <c r="E224" s="17" t="s">
        <v>34</v>
      </c>
      <c r="F224" s="17" t="s">
        <v>222</v>
      </c>
      <c r="H224" s="17">
        <v>0</v>
      </c>
      <c r="I224" s="17" t="s">
        <v>222</v>
      </c>
      <c r="J224" s="17" t="s">
        <v>303</v>
      </c>
      <c r="L224" s="3" t="s">
        <v>112</v>
      </c>
      <c r="M224" s="3" t="b">
        <v>0</v>
      </c>
      <c r="N224" s="3" t="b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</row>
    <row r="225" spans="5:53">
      <c r="E225" s="17" t="s">
        <v>34</v>
      </c>
      <c r="F225" s="17" t="s">
        <v>222</v>
      </c>
      <c r="H225" s="17">
        <v>0</v>
      </c>
      <c r="I225" s="17" t="s">
        <v>222</v>
      </c>
      <c r="J225" s="17" t="s">
        <v>303</v>
      </c>
      <c r="L225" s="3" t="s">
        <v>112</v>
      </c>
      <c r="M225" s="3" t="b">
        <v>0</v>
      </c>
      <c r="N225" s="3" t="b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</row>
    <row r="226" spans="5:53">
      <c r="E226" s="17" t="s">
        <v>34</v>
      </c>
      <c r="F226" s="17" t="s">
        <v>222</v>
      </c>
      <c r="H226" s="17">
        <v>0</v>
      </c>
      <c r="I226" s="17" t="s">
        <v>222</v>
      </c>
      <c r="J226" s="17" t="s">
        <v>303</v>
      </c>
      <c r="L226" s="3" t="s">
        <v>112</v>
      </c>
      <c r="M226" s="3" t="b">
        <v>0</v>
      </c>
      <c r="N226" s="3" t="b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</row>
    <row r="227" spans="5:53">
      <c r="E227" s="17" t="s">
        <v>34</v>
      </c>
      <c r="F227" s="17" t="s">
        <v>222</v>
      </c>
      <c r="H227" s="17">
        <v>0</v>
      </c>
      <c r="I227" s="17" t="s">
        <v>222</v>
      </c>
      <c r="J227" s="17" t="s">
        <v>303</v>
      </c>
      <c r="L227" s="3" t="s">
        <v>112</v>
      </c>
      <c r="M227" s="3" t="b">
        <v>0</v>
      </c>
      <c r="N227" s="3" t="b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</row>
    <row r="228" spans="5:53">
      <c r="E228" s="17" t="s">
        <v>34</v>
      </c>
      <c r="F228" s="17" t="s">
        <v>222</v>
      </c>
      <c r="H228" s="17">
        <v>0</v>
      </c>
      <c r="I228" s="17" t="s">
        <v>222</v>
      </c>
      <c r="J228" s="17" t="s">
        <v>303</v>
      </c>
      <c r="L228" s="3" t="s">
        <v>112</v>
      </c>
      <c r="M228" s="3" t="b">
        <v>0</v>
      </c>
      <c r="N228" s="3" t="b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</row>
    <row r="229" spans="5:53">
      <c r="G229" s="93"/>
    </row>
    <row r="230" spans="5:53" ht="15">
      <c r="E230" s="10" t="s">
        <v>121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41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5:53">
      <c r="F231" s="30" t="s">
        <v>125</v>
      </c>
    </row>
    <row r="233" spans="5:53">
      <c r="H233" s="3" t="s">
        <v>291</v>
      </c>
      <c r="R233" s="29">
        <v>0</v>
      </c>
      <c r="T233" s="103" t="b">
        <v>1</v>
      </c>
      <c r="U233" s="103" t="b">
        <v>1</v>
      </c>
      <c r="V233" s="103" t="b">
        <v>1</v>
      </c>
      <c r="W233" s="103" t="b">
        <v>1</v>
      </c>
      <c r="X233" s="103" t="b">
        <v>1</v>
      </c>
      <c r="Y233" s="103" t="b">
        <v>1</v>
      </c>
      <c r="Z233" s="103" t="b">
        <v>1</v>
      </c>
      <c r="AA233" s="103" t="b">
        <v>1</v>
      </c>
      <c r="AB233" s="103" t="b">
        <v>1</v>
      </c>
      <c r="AC233" s="103" t="b">
        <v>1</v>
      </c>
      <c r="AD233" s="103" t="b">
        <v>1</v>
      </c>
      <c r="AE233" s="103" t="b">
        <v>1</v>
      </c>
      <c r="AF233" s="103" t="b">
        <v>1</v>
      </c>
      <c r="AG233" s="103" t="b">
        <v>1</v>
      </c>
      <c r="AH233" s="103" t="b">
        <v>1</v>
      </c>
      <c r="AI233" s="103" t="b">
        <v>1</v>
      </c>
      <c r="AJ233" s="103" t="b">
        <v>1</v>
      </c>
      <c r="AK233" s="103" t="b">
        <v>1</v>
      </c>
    </row>
    <row r="235" spans="5:53">
      <c r="H235" s="3" t="s">
        <v>123</v>
      </c>
      <c r="R235" s="29">
        <v>0</v>
      </c>
    </row>
  </sheetData>
  <mergeCells count="1">
    <mergeCell ref="AM6:AO6"/>
  </mergeCells>
  <conditionalFormatting sqref="T233:AK233">
    <cfRule type="cellIs" dxfId="27" priority="4" operator="equal">
      <formula>FALSE</formula>
    </cfRule>
  </conditionalFormatting>
  <conditionalFormatting sqref="R233">
    <cfRule type="cellIs" dxfId="26" priority="3" operator="greaterThan">
      <formula>0</formula>
    </cfRule>
  </conditionalFormatting>
  <conditionalFormatting sqref="R235">
    <cfRule type="cellIs" dxfId="25" priority="2" operator="greaterThan">
      <formula>0</formula>
    </cfRule>
  </conditionalFormatting>
  <conditionalFormatting sqref="R4">
    <cfRule type="cellIs" dxfId="24" priority="1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theme="8"/>
  </sheetPr>
  <dimension ref="A1:BI104"/>
  <sheetViews>
    <sheetView zoomScale="70" zoomScaleNormal="70" workbookViewId="0">
      <pane xSplit="19" ySplit="7" topLeftCell="Y8" activePane="bottomRight" state="frozen"/>
      <selection activeCell="T8" sqref="T8"/>
      <selection pane="topRight" activeCell="T8" sqref="T8"/>
      <selection pane="bottomLeft" activeCell="T8" sqref="T8"/>
      <selection pane="bottomRight" activeCell="H21" sqref="H21"/>
    </sheetView>
  </sheetViews>
  <sheetFormatPr defaultColWidth="0" defaultRowHeight="12.75" outlineLevelCol="1"/>
  <cols>
    <col min="1" max="4" width="1.75" customWidth="1"/>
    <col min="5" max="5" width="5.75" style="3" customWidth="1"/>
    <col min="6" max="6" width="15.875" customWidth="1"/>
    <col min="7" max="7" width="41.125" customWidth="1"/>
    <col min="8" max="8" width="16.875" bestFit="1" customWidth="1"/>
    <col min="9" max="11" width="1.75" customWidth="1"/>
    <col min="12" max="12" width="9.25" customWidth="1"/>
    <col min="13" max="14" width="1.75" customWidth="1"/>
    <col min="15" max="15" width="1.75" style="3" customWidth="1"/>
    <col min="16" max="16" width="5.75" style="3" customWidth="1"/>
    <col min="17" max="17" width="1.75" style="3" customWidth="1"/>
    <col min="18" max="18" width="9.25" customWidth="1"/>
    <col min="19" max="19" width="1.75" customWidth="1"/>
    <col min="20" max="24" width="9.25" hidden="1" customWidth="1" outlineLevel="1"/>
    <col min="25" max="25" width="9.25" customWidth="1" collapsed="1"/>
    <col min="26" max="37" width="9.25" customWidth="1"/>
    <col min="38" max="38" width="1.625" style="3" customWidth="1"/>
    <col min="39" max="44" width="9.25" style="3" customWidth="1"/>
    <col min="45" max="45" width="1.75" customWidth="1"/>
    <col min="46" max="46" width="9.25" customWidth="1"/>
    <col min="47" max="47" width="9.25" style="42" customWidth="1"/>
    <col min="48" max="48" width="60.875" bestFit="1" customWidth="1"/>
    <col min="49" max="60" width="1.75" customWidth="1"/>
    <col min="61" max="61" width="0" hidden="1" customWidth="1"/>
    <col min="62" max="16384" width="9.25" hidden="1"/>
  </cols>
  <sheetData>
    <row r="1" spans="1:60" ht="22.5">
      <c r="A1" s="9" t="s">
        <v>259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40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5">
      <c r="A2" s="10" t="str">
        <f>"["&amp; Cover!$F$28 &amp;"] "&amp; Cover!$F$8 &amp;" - Version "&amp; Cover!$F$22 &amp;" ("&amp; TEXT(Cover!$F$23, "dd/mm/yy") &amp;")"</f>
        <v>[Final] Streetworks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1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5">
      <c r="A3" s="10" t="s">
        <v>364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1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s="3" customFormat="1" ht="15">
      <c r="A4" s="10"/>
      <c r="B4" s="10"/>
      <c r="C4" s="10"/>
      <c r="D4" s="10"/>
      <c r="E4" s="10"/>
      <c r="F4" s="10"/>
      <c r="G4" s="10" t="s">
        <v>134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6">
        <f>R104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1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149</v>
      </c>
      <c r="G5" s="11" t="s">
        <v>145</v>
      </c>
      <c r="H5" s="90">
        <f>Cover!$F$26</f>
        <v>44170.817800925928</v>
      </c>
      <c r="O5" s="11" t="s">
        <v>144</v>
      </c>
      <c r="R5" s="17">
        <f>Cover!$F$25</f>
        <v>65</v>
      </c>
      <c r="AU5" s="44"/>
    </row>
    <row r="6" spans="1:60" s="3" customFormat="1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L6" s="49"/>
      <c r="AM6" s="60" t="s">
        <v>136</v>
      </c>
      <c r="AN6" s="52" t="s">
        <v>137</v>
      </c>
      <c r="AO6" s="61" t="s">
        <v>138</v>
      </c>
      <c r="AP6" s="60" t="s">
        <v>136</v>
      </c>
      <c r="AQ6" s="52" t="s">
        <v>137</v>
      </c>
      <c r="AR6" s="61" t="s">
        <v>138</v>
      </c>
      <c r="AT6" s="65" t="s">
        <v>119</v>
      </c>
      <c r="AU6" s="65"/>
      <c r="AV6" s="65"/>
    </row>
    <row r="7" spans="1:60">
      <c r="A7" s="4"/>
      <c r="B7" s="4"/>
      <c r="C7" s="4"/>
      <c r="D7" s="4"/>
      <c r="E7" s="4" t="s">
        <v>175</v>
      </c>
      <c r="F7" s="48" t="s">
        <v>178</v>
      </c>
      <c r="G7" s="4" t="s">
        <v>293</v>
      </c>
      <c r="H7" s="48"/>
      <c r="I7" s="4"/>
      <c r="J7" s="4"/>
      <c r="K7" s="4"/>
      <c r="L7" s="4" t="s">
        <v>110</v>
      </c>
      <c r="M7" s="4"/>
      <c r="N7" s="4"/>
      <c r="O7" s="4"/>
      <c r="P7" s="4" t="s">
        <v>120</v>
      </c>
      <c r="Q7" s="4"/>
      <c r="R7" s="4" t="s">
        <v>111</v>
      </c>
      <c r="S7" s="4"/>
      <c r="T7" s="37">
        <v>2009</v>
      </c>
      <c r="U7" s="38">
        <v>2010</v>
      </c>
      <c r="V7" s="38">
        <v>2011</v>
      </c>
      <c r="W7" s="38">
        <v>2012</v>
      </c>
      <c r="X7" s="38">
        <v>2013</v>
      </c>
      <c r="Y7" s="37">
        <v>2014</v>
      </c>
      <c r="Z7" s="38">
        <v>2015</v>
      </c>
      <c r="AA7" s="38">
        <v>2016</v>
      </c>
      <c r="AB7" s="38">
        <v>2017</v>
      </c>
      <c r="AC7" s="38">
        <v>2018</v>
      </c>
      <c r="AD7" s="38">
        <v>2019</v>
      </c>
      <c r="AE7" s="38">
        <v>2020</v>
      </c>
      <c r="AF7" s="38">
        <v>2021</v>
      </c>
      <c r="AG7" s="37">
        <v>2022</v>
      </c>
      <c r="AH7" s="38">
        <v>2023</v>
      </c>
      <c r="AI7" s="38">
        <v>2024</v>
      </c>
      <c r="AJ7" s="38">
        <v>2025</v>
      </c>
      <c r="AK7" s="39">
        <v>2026</v>
      </c>
      <c r="AL7" s="38"/>
      <c r="AM7" s="50" t="s">
        <v>139</v>
      </c>
      <c r="AN7" s="53" t="s">
        <v>139</v>
      </c>
      <c r="AO7" s="51" t="s">
        <v>139</v>
      </c>
      <c r="AP7" s="50" t="s">
        <v>177</v>
      </c>
      <c r="AQ7" s="50" t="s">
        <v>177</v>
      </c>
      <c r="AR7" s="50" t="s">
        <v>177</v>
      </c>
      <c r="AS7" s="4"/>
      <c r="AT7" s="36" t="s">
        <v>8</v>
      </c>
      <c r="AU7" s="43" t="s">
        <v>7</v>
      </c>
      <c r="AV7" s="35" t="s">
        <v>116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5">
      <c r="B9" s="10" t="s">
        <v>254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41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s="68" customFormat="1" ht="15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7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</row>
    <row r="11" spans="1:60" s="3" customFormat="1">
      <c r="C11" s="11" t="s">
        <v>172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44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s="3" customFormat="1">
      <c r="E12" s="3" t="s">
        <v>25</v>
      </c>
      <c r="F12" s="3" t="str">
        <f>$C$11</f>
        <v>Opex</v>
      </c>
      <c r="G12" s="3" t="s">
        <v>192</v>
      </c>
      <c r="L12" s="3" t="s">
        <v>112</v>
      </c>
      <c r="R12" s="14"/>
      <c r="T12" s="18"/>
      <c r="U12" s="18"/>
      <c r="V12" s="18"/>
      <c r="W12" s="18"/>
      <c r="X12" s="18"/>
      <c r="Y12" s="106">
        <f>-SUMIFS(Inp_EoE!Y:Y,Inp_EoE!$I:$I,Cal_SWSubmitted!$G12,Inp_EoE!$J:$J,"Streetworks")</f>
        <v>0</v>
      </c>
      <c r="Z12" s="106">
        <f>-SUMIFS(Inp_EoE!Z:Z,Inp_EoE!$I:$I,Cal_SWSubmitted!$G12,Inp_EoE!$J:$J,"Streetworks")</f>
        <v>0</v>
      </c>
      <c r="AA12" s="106">
        <f>-SUMIFS(Inp_EoE!AA:AA,Inp_EoE!$I:$I,Cal_SWSubmitted!$G12,Inp_EoE!$J:$J,"Streetworks")</f>
        <v>0</v>
      </c>
      <c r="AB12" s="106">
        <f>-SUMIFS(Inp_EoE!AB:AB,Inp_EoE!$I:$I,Cal_SWSubmitted!$G12,Inp_EoE!$J:$J,"Streetworks")</f>
        <v>0</v>
      </c>
      <c r="AC12" s="106">
        <f>-SUMIFS(Inp_EoE!AC:AC,Inp_EoE!$I:$I,Cal_SWSubmitted!$G12,Inp_EoE!$J:$J,"Streetworks")</f>
        <v>0</v>
      </c>
      <c r="AD12" s="106">
        <f>-SUMIFS(Inp_EoE!AD:AD,Inp_EoE!$I:$I,Cal_SWSubmitted!$G12,Inp_EoE!$J:$J,"Streetworks")</f>
        <v>0</v>
      </c>
      <c r="AE12" s="106">
        <f>-SUMIFS(Inp_EoE!AE:AE,Inp_EoE!$I:$I,Cal_SWSubmitted!$G12,Inp_EoE!$J:$J,"Streetworks")</f>
        <v>0</v>
      </c>
      <c r="AF12" s="106">
        <f>-SUMIFS(Inp_EoE!AF:AF,Inp_EoE!$I:$I,Cal_SWSubmitted!$G12,Inp_EoE!$J:$J,"Streetworks")</f>
        <v>0</v>
      </c>
      <c r="AG12" s="106">
        <f>-SUMIFS(Inp_EoE!AG:AG,Inp_EoE!$I:$I,Cal_SWSubmitted!$G12,Inp_EoE!$J:$J,"Streetworks")</f>
        <v>0</v>
      </c>
      <c r="AH12" s="106">
        <f>-SUMIFS(Inp_EoE!AH:AH,Inp_EoE!$I:$I,Cal_SWSubmitted!$G12,Inp_EoE!$J:$J,"Streetworks")</f>
        <v>0</v>
      </c>
      <c r="AI12" s="106">
        <f>-SUMIFS(Inp_EoE!AI:AI,Inp_EoE!$I:$I,Cal_SWSubmitted!$G12,Inp_EoE!$J:$J,"Streetworks")</f>
        <v>0</v>
      </c>
      <c r="AJ12" s="106">
        <f>-SUMIFS(Inp_EoE!AJ:AJ,Inp_EoE!$I:$I,Cal_SWSubmitted!$G12,Inp_EoE!$J:$J,"Streetworks")</f>
        <v>0</v>
      </c>
      <c r="AK12" s="106">
        <f>-SUMIFS(Inp_EoE!AK:AK,Inp_EoE!$I:$I,Cal_SWSubmitted!$G12,Inp_EoE!$J:$J,"Streetworks")</f>
        <v>0</v>
      </c>
      <c r="AM12" s="18">
        <f>SUM(T12:X12)</f>
        <v>0</v>
      </c>
      <c r="AN12" s="18">
        <f>SUM(Y12:AF12)</f>
        <v>0</v>
      </c>
      <c r="AO12" s="18">
        <f>SUM(AG12:AK12)</f>
        <v>0</v>
      </c>
      <c r="AP12" s="18">
        <f>IFERROR(AVERAGE(T12:X12),0)</f>
        <v>0</v>
      </c>
      <c r="AQ12" s="18">
        <f>AVERAGE(Y12:AF12)</f>
        <v>0</v>
      </c>
      <c r="AR12" s="18">
        <f>AVERAGE(AG12:AK12)</f>
        <v>0</v>
      </c>
      <c r="AU12" s="42"/>
    </row>
    <row r="13" spans="1:60" s="3" customFormat="1">
      <c r="E13" s="3" t="s">
        <v>28</v>
      </c>
      <c r="F13" s="3" t="str">
        <f t="shared" ref="F13:F51" si="0">$C$11</f>
        <v>Opex</v>
      </c>
      <c r="G13" s="3" t="s">
        <v>192</v>
      </c>
      <c r="L13" s="3" t="s">
        <v>112</v>
      </c>
      <c r="R13" s="14"/>
      <c r="T13" s="18"/>
      <c r="U13" s="18"/>
      <c r="V13" s="18"/>
      <c r="W13" s="18"/>
      <c r="X13" s="18"/>
      <c r="Y13" s="106">
        <f>-SUMIFS(Inp_Lon!Y:Y,Inp_Lon!$I:$I,Cal_SWSubmitted!$G13,Inp_Lon!$J:$J,"Streetworks")</f>
        <v>0</v>
      </c>
      <c r="Z13" s="106">
        <f>-SUMIFS(Inp_Lon!Z:Z,Inp_Lon!$I:$I,Cal_SWSubmitted!$G13,Inp_Lon!$J:$J,"Streetworks")</f>
        <v>0</v>
      </c>
      <c r="AA13" s="106">
        <f>-SUMIFS(Inp_Lon!AA:AA,Inp_Lon!$I:$I,Cal_SWSubmitted!$G13,Inp_Lon!$J:$J,"Streetworks")</f>
        <v>0</v>
      </c>
      <c r="AB13" s="106">
        <f>-SUMIFS(Inp_Lon!AB:AB,Inp_Lon!$I:$I,Cal_SWSubmitted!$G13,Inp_Lon!$J:$J,"Streetworks")</f>
        <v>0</v>
      </c>
      <c r="AC13" s="106">
        <f>-SUMIFS(Inp_Lon!AC:AC,Inp_Lon!$I:$I,Cal_SWSubmitted!$G13,Inp_Lon!$J:$J,"Streetworks")</f>
        <v>0</v>
      </c>
      <c r="AD13" s="106">
        <f>-SUMIFS(Inp_Lon!AD:AD,Inp_Lon!$I:$I,Cal_SWSubmitted!$G13,Inp_Lon!$J:$J,"Streetworks")</f>
        <v>0</v>
      </c>
      <c r="AE13" s="106">
        <f>-SUMIFS(Inp_Lon!AE:AE,Inp_Lon!$I:$I,Cal_SWSubmitted!$G13,Inp_Lon!$J:$J,"Streetworks")</f>
        <v>0</v>
      </c>
      <c r="AF13" s="106">
        <f>-SUMIFS(Inp_Lon!AF:AF,Inp_Lon!$I:$I,Cal_SWSubmitted!$G13,Inp_Lon!$J:$J,"Streetworks")</f>
        <v>0</v>
      </c>
      <c r="AG13" s="106">
        <f>-SUMIFS(Inp_Lon!AG:AG,Inp_Lon!$I:$I,Cal_SWSubmitted!$G13,Inp_Lon!$J:$J,"Streetworks")</f>
        <v>0</v>
      </c>
      <c r="AH13" s="106">
        <f>-SUMIFS(Inp_Lon!AH:AH,Inp_Lon!$I:$I,Cal_SWSubmitted!$G13,Inp_Lon!$J:$J,"Streetworks")</f>
        <v>0</v>
      </c>
      <c r="AI13" s="106">
        <f>-SUMIFS(Inp_Lon!AI:AI,Inp_Lon!$I:$I,Cal_SWSubmitted!$G13,Inp_Lon!$J:$J,"Streetworks")</f>
        <v>0</v>
      </c>
      <c r="AJ13" s="106">
        <f>-SUMIFS(Inp_Lon!AJ:AJ,Inp_Lon!$I:$I,Cal_SWSubmitted!$G13,Inp_Lon!$J:$J,"Streetworks")</f>
        <v>0</v>
      </c>
      <c r="AK13" s="106">
        <f>-SUMIFS(Inp_Lon!AK:AK,Inp_Lon!$I:$I,Cal_SWSubmitted!$G13,Inp_Lon!$J:$J,"Streetworks")</f>
        <v>0</v>
      </c>
      <c r="AM13" s="18">
        <f t="shared" ref="AM13:AM19" si="1">SUM(T13:X13)</f>
        <v>0</v>
      </c>
      <c r="AN13" s="18">
        <f>SUM(Y13:AF13)</f>
        <v>0</v>
      </c>
      <c r="AO13" s="18">
        <f>SUM(AG13:AK13)</f>
        <v>0</v>
      </c>
      <c r="AP13" s="106">
        <f t="shared" ref="AP13:AP76" si="2">IFERROR(AVERAGE(T13:X13),0)</f>
        <v>0</v>
      </c>
      <c r="AQ13" s="18">
        <f t="shared" ref="AQ13:AQ19" si="3">AVERAGE(Y13:AF13)</f>
        <v>0</v>
      </c>
      <c r="AR13" s="18">
        <f t="shared" ref="AR13:AR19" si="4">AVERAGE(AG13:AK13)</f>
        <v>0</v>
      </c>
      <c r="AU13" s="42"/>
    </row>
    <row r="14" spans="1:60" s="3" customFormat="1">
      <c r="E14" s="3" t="s">
        <v>30</v>
      </c>
      <c r="F14" s="3" t="str">
        <f t="shared" si="0"/>
        <v>Opex</v>
      </c>
      <c r="G14" s="3" t="s">
        <v>192</v>
      </c>
      <c r="L14" s="3" t="s">
        <v>112</v>
      </c>
      <c r="R14" s="14"/>
      <c r="T14" s="18"/>
      <c r="U14" s="18"/>
      <c r="V14" s="18"/>
      <c r="W14" s="18"/>
      <c r="X14" s="18"/>
      <c r="Y14" s="106">
        <f>-SUMIFS(Inp_NW!Y:Y,Inp_NW!$I:$I,Cal_SWSubmitted!$G14,Inp_NW!$J:$J,"Streetworks")</f>
        <v>0</v>
      </c>
      <c r="Z14" s="106">
        <f>-SUMIFS(Inp_NW!Z:Z,Inp_NW!$I:$I,Cal_SWSubmitted!$G14,Inp_NW!$J:$J,"Streetworks")</f>
        <v>0</v>
      </c>
      <c r="AA14" s="106">
        <f>-SUMIFS(Inp_NW!AA:AA,Inp_NW!$I:$I,Cal_SWSubmitted!$G14,Inp_NW!$J:$J,"Streetworks")</f>
        <v>0</v>
      </c>
      <c r="AB14" s="106">
        <f>-SUMIFS(Inp_NW!AB:AB,Inp_NW!$I:$I,Cal_SWSubmitted!$G14,Inp_NW!$J:$J,"Streetworks")</f>
        <v>0</v>
      </c>
      <c r="AC14" s="106">
        <f>-SUMIFS(Inp_NW!AC:AC,Inp_NW!$I:$I,Cal_SWSubmitted!$G14,Inp_NW!$J:$J,"Streetworks")</f>
        <v>0</v>
      </c>
      <c r="AD14" s="106">
        <f>-SUMIFS(Inp_NW!AD:AD,Inp_NW!$I:$I,Cal_SWSubmitted!$G14,Inp_NW!$J:$J,"Streetworks")</f>
        <v>0</v>
      </c>
      <c r="AE14" s="106">
        <f>-SUMIFS(Inp_NW!AE:AE,Inp_NW!$I:$I,Cal_SWSubmitted!$G14,Inp_NW!$J:$J,"Streetworks")</f>
        <v>0</v>
      </c>
      <c r="AF14" s="106">
        <f>-SUMIFS(Inp_NW!AF:AF,Inp_NW!$I:$I,Cal_SWSubmitted!$G14,Inp_NW!$J:$J,"Streetworks")</f>
        <v>0</v>
      </c>
      <c r="AG14" s="106">
        <f>-SUMIFS(Inp_NW!AG:AG,Inp_NW!$I:$I,Cal_SWSubmitted!$G14,Inp_NW!$J:$J,"Streetworks")</f>
        <v>0</v>
      </c>
      <c r="AH14" s="106">
        <f>-SUMIFS(Inp_NW!AH:AH,Inp_NW!$I:$I,Cal_SWSubmitted!$G14,Inp_NW!$J:$J,"Streetworks")</f>
        <v>0</v>
      </c>
      <c r="AI14" s="106">
        <f>-SUMIFS(Inp_NW!AI:AI,Inp_NW!$I:$I,Cal_SWSubmitted!$G14,Inp_NW!$J:$J,"Streetworks")</f>
        <v>0</v>
      </c>
      <c r="AJ14" s="106">
        <f>-SUMIFS(Inp_NW!AJ:AJ,Inp_NW!$I:$I,Cal_SWSubmitted!$G14,Inp_NW!$J:$J,"Streetworks")</f>
        <v>0</v>
      </c>
      <c r="AK14" s="106">
        <f>-SUMIFS(Inp_NW!AK:AK,Inp_NW!$I:$I,Cal_SWSubmitted!$G14,Inp_NW!$J:$J,"Streetworks")</f>
        <v>0</v>
      </c>
      <c r="AM14" s="18">
        <f t="shared" si="1"/>
        <v>0</v>
      </c>
      <c r="AN14" s="18">
        <f t="shared" ref="AN14:AN19" si="5">SUM(Y14:AF14)</f>
        <v>0</v>
      </c>
      <c r="AO14" s="18">
        <f t="shared" ref="AO14:AO19" si="6">SUM(AG14:AK14)</f>
        <v>0</v>
      </c>
      <c r="AP14" s="106">
        <f t="shared" si="2"/>
        <v>0</v>
      </c>
      <c r="AQ14" s="18">
        <f t="shared" si="3"/>
        <v>0</v>
      </c>
      <c r="AR14" s="18">
        <f t="shared" si="4"/>
        <v>0</v>
      </c>
      <c r="AU14" s="42"/>
    </row>
    <row r="15" spans="1:60" s="3" customFormat="1">
      <c r="E15" s="3" t="s">
        <v>32</v>
      </c>
      <c r="F15" s="3" t="str">
        <f t="shared" si="0"/>
        <v>Opex</v>
      </c>
      <c r="G15" s="3" t="s">
        <v>192</v>
      </c>
      <c r="L15" s="3" t="s">
        <v>112</v>
      </c>
      <c r="R15" s="14"/>
      <c r="T15" s="18"/>
      <c r="U15" s="18"/>
      <c r="V15" s="18"/>
      <c r="W15" s="18"/>
      <c r="X15" s="18"/>
      <c r="Y15" s="106">
        <f>-SUMIFS(Inp_WM!Y:Y,Inp_WM!$I:$I,Cal_SWSubmitted!$G15,Inp_WM!$J:$J,"Streetworks")</f>
        <v>0</v>
      </c>
      <c r="Z15" s="106">
        <f>-SUMIFS(Inp_WM!Z:Z,Inp_WM!$I:$I,Cal_SWSubmitted!$G15,Inp_WM!$J:$J,"Streetworks")</f>
        <v>0</v>
      </c>
      <c r="AA15" s="106">
        <f>-SUMIFS(Inp_WM!AA:AA,Inp_WM!$I:$I,Cal_SWSubmitted!$G15,Inp_WM!$J:$J,"Streetworks")</f>
        <v>0</v>
      </c>
      <c r="AB15" s="106">
        <f>-SUMIFS(Inp_WM!AB:AB,Inp_WM!$I:$I,Cal_SWSubmitted!$G15,Inp_WM!$J:$J,"Streetworks")</f>
        <v>0</v>
      </c>
      <c r="AC15" s="106">
        <f>-SUMIFS(Inp_WM!AC:AC,Inp_WM!$I:$I,Cal_SWSubmitted!$G15,Inp_WM!$J:$J,"Streetworks")</f>
        <v>0</v>
      </c>
      <c r="AD15" s="106">
        <f>-SUMIFS(Inp_WM!AD:AD,Inp_WM!$I:$I,Cal_SWSubmitted!$G15,Inp_WM!$J:$J,"Streetworks")</f>
        <v>0</v>
      </c>
      <c r="AE15" s="106">
        <f>-SUMIFS(Inp_WM!AE:AE,Inp_WM!$I:$I,Cal_SWSubmitted!$G15,Inp_WM!$J:$J,"Streetworks")</f>
        <v>7.8762289010810532E-2</v>
      </c>
      <c r="AF15" s="106">
        <f>-SUMIFS(Inp_WM!AF:AF,Inp_WM!$I:$I,Cal_SWSubmitted!$G15,Inp_WM!$J:$J,"Streetworks")</f>
        <v>0</v>
      </c>
      <c r="AG15" s="106">
        <f>-SUMIFS(Inp_WM!AG:AG,Inp_WM!$I:$I,Cal_SWSubmitted!$G15,Inp_WM!$J:$J,"Streetworks")</f>
        <v>0</v>
      </c>
      <c r="AH15" s="106">
        <f>-SUMIFS(Inp_WM!AH:AH,Inp_WM!$I:$I,Cal_SWSubmitted!$G15,Inp_WM!$J:$J,"Streetworks")</f>
        <v>0</v>
      </c>
      <c r="AI15" s="106">
        <f>-SUMIFS(Inp_WM!AI:AI,Inp_WM!$I:$I,Cal_SWSubmitted!$G15,Inp_WM!$J:$J,"Streetworks")</f>
        <v>0</v>
      </c>
      <c r="AJ15" s="106">
        <f>-SUMIFS(Inp_WM!AJ:AJ,Inp_WM!$I:$I,Cal_SWSubmitted!$G15,Inp_WM!$J:$J,"Streetworks")</f>
        <v>0</v>
      </c>
      <c r="AK15" s="106">
        <f>-SUMIFS(Inp_WM!AK:AK,Inp_WM!$I:$I,Cal_SWSubmitted!$G15,Inp_WM!$J:$J,"Streetworks")</f>
        <v>0</v>
      </c>
      <c r="AM15" s="18">
        <f t="shared" si="1"/>
        <v>0</v>
      </c>
      <c r="AN15" s="18">
        <f t="shared" si="5"/>
        <v>7.8762289010810532E-2</v>
      </c>
      <c r="AO15" s="18">
        <f t="shared" si="6"/>
        <v>0</v>
      </c>
      <c r="AP15" s="106">
        <f t="shared" si="2"/>
        <v>0</v>
      </c>
      <c r="AQ15" s="18">
        <f t="shared" si="3"/>
        <v>9.8452861263513165E-3</v>
      </c>
      <c r="AR15" s="18">
        <f t="shared" si="4"/>
        <v>0</v>
      </c>
      <c r="AU15" s="42"/>
    </row>
    <row r="16" spans="1:60" s="3" customFormat="1">
      <c r="E16" s="3" t="s">
        <v>34</v>
      </c>
      <c r="F16" s="3" t="str">
        <f t="shared" si="0"/>
        <v>Opex</v>
      </c>
      <c r="G16" s="3" t="s">
        <v>192</v>
      </c>
      <c r="L16" s="3" t="s">
        <v>112</v>
      </c>
      <c r="R16" s="14"/>
      <c r="T16" s="18"/>
      <c r="U16" s="18"/>
      <c r="V16" s="18"/>
      <c r="W16" s="18"/>
      <c r="X16" s="18"/>
      <c r="Y16" s="106">
        <f>-SUMIFS(Inp_NGN!Y:Y,Inp_NGN!$I:$I,Cal_SWSubmitted!$G16,Inp_NGN!$J:$J,"Streetworks")</f>
        <v>0</v>
      </c>
      <c r="Z16" s="106">
        <f>-SUMIFS(Inp_NGN!Z:Z,Inp_NGN!$I:$I,Cal_SWSubmitted!$G16,Inp_NGN!$J:$J,"Streetworks")</f>
        <v>1.5510000000000002</v>
      </c>
      <c r="AA16" s="106">
        <f>-SUMIFS(Inp_NGN!AA:AA,Inp_NGN!$I:$I,Cal_SWSubmitted!$G16,Inp_NGN!$J:$J,"Streetworks")</f>
        <v>1.3014029899999999</v>
      </c>
      <c r="AB16" s="106">
        <f>-SUMIFS(Inp_NGN!AB:AB,Inp_NGN!$I:$I,Cal_SWSubmitted!$G16,Inp_NGN!$J:$J,"Streetworks")</f>
        <v>1.03788429</v>
      </c>
      <c r="AC16" s="106">
        <f>-SUMIFS(Inp_NGN!AC:AC,Inp_NGN!$I:$I,Cal_SWSubmitted!$G16,Inp_NGN!$J:$J,"Streetworks")</f>
        <v>0.80725813000000002</v>
      </c>
      <c r="AD16" s="106">
        <f>-SUMIFS(Inp_NGN!AD:AD,Inp_NGN!$I:$I,Cal_SWSubmitted!$G16,Inp_NGN!$J:$J,"Streetworks")</f>
        <v>0.80506797000000008</v>
      </c>
      <c r="AE16" s="106">
        <f>-SUMIFS(Inp_NGN!AE:AE,Inp_NGN!$I:$I,Cal_SWSubmitted!$G16,Inp_NGN!$J:$J,"Streetworks")</f>
        <v>0.76402196</v>
      </c>
      <c r="AF16" s="106">
        <f>-SUMIFS(Inp_NGN!AF:AF,Inp_NGN!$I:$I,Cal_SWSubmitted!$G16,Inp_NGN!$J:$J,"Streetworks")</f>
        <v>0.8091135376884423</v>
      </c>
      <c r="AG16" s="106">
        <f>-SUMIFS(Inp_NGN!AG:AG,Inp_NGN!$I:$I,Cal_SWSubmitted!$G16,Inp_NGN!$J:$J,"Streetworks")</f>
        <v>0.81317943486275601</v>
      </c>
      <c r="AH16" s="106">
        <f>-SUMIFS(Inp_NGN!AH:AH,Inp_NGN!$I:$I,Cal_SWSubmitted!$G16,Inp_NGN!$J:$J,"Streetworks")</f>
        <v>0.81726576368116188</v>
      </c>
      <c r="AI16" s="106">
        <f>-SUMIFS(Inp_NGN!AI:AI,Inp_NGN!$I:$I,Cal_SWSubmitted!$G16,Inp_NGN!$J:$J,"Streetworks")</f>
        <v>0.82137262681523804</v>
      </c>
      <c r="AJ16" s="106">
        <f>-SUMIFS(Inp_NGN!AJ:AJ,Inp_NGN!$I:$I,Cal_SWSubmitted!$G16,Inp_NGN!$J:$J,"Streetworks")</f>
        <v>0.82550012745250045</v>
      </c>
      <c r="AK16" s="106">
        <f>-SUMIFS(Inp_NGN!AK:AK,Inp_NGN!$I:$I,Cal_SWSubmitted!$G16,Inp_NGN!$J:$J,"Streetworks")</f>
        <v>0.82964836929899544</v>
      </c>
      <c r="AM16" s="18">
        <f t="shared" si="1"/>
        <v>0</v>
      </c>
      <c r="AN16" s="18">
        <f t="shared" si="5"/>
        <v>7.0757488776884419</v>
      </c>
      <c r="AO16" s="18">
        <f t="shared" si="6"/>
        <v>4.1069663221106518</v>
      </c>
      <c r="AP16" s="106">
        <f t="shared" si="2"/>
        <v>0</v>
      </c>
      <c r="AQ16" s="18">
        <f t="shared" si="3"/>
        <v>0.88446860971105523</v>
      </c>
      <c r="AR16" s="18">
        <f t="shared" si="4"/>
        <v>0.82139326442213034</v>
      </c>
      <c r="AU16" s="42"/>
    </row>
    <row r="17" spans="5:47" s="3" customFormat="1">
      <c r="E17" s="3" t="s">
        <v>36</v>
      </c>
      <c r="F17" s="3" t="str">
        <f t="shared" si="0"/>
        <v>Opex</v>
      </c>
      <c r="G17" s="3" t="s">
        <v>192</v>
      </c>
      <c r="L17" s="3" t="s">
        <v>112</v>
      </c>
      <c r="R17" s="14"/>
      <c r="T17" s="18"/>
      <c r="U17" s="18"/>
      <c r="V17" s="18"/>
      <c r="W17" s="18"/>
      <c r="X17" s="18"/>
      <c r="Y17" s="106">
        <f>-SUMIFS(Inp_Sc!Y:Y,Inp_Sc!$I:$I,Cal_SWSubmitted!$G17,Inp_Sc!$J:$J,"Streetworks")</f>
        <v>0.67800000000000005</v>
      </c>
      <c r="Z17" s="106">
        <f>-SUMIFS(Inp_Sc!Z:Z,Inp_Sc!$I:$I,Cal_SWSubmitted!$G17,Inp_Sc!$J:$J,"Streetworks")</f>
        <v>0.47299999999999998</v>
      </c>
      <c r="AA17" s="106">
        <f>-SUMIFS(Inp_Sc!AA:AA,Inp_Sc!$I:$I,Cal_SWSubmitted!$G17,Inp_Sc!$J:$J,"Streetworks")</f>
        <v>0.71599999999999997</v>
      </c>
      <c r="AB17" s="106">
        <f>-SUMIFS(Inp_Sc!AB:AB,Inp_Sc!$I:$I,Cal_SWSubmitted!$G17,Inp_Sc!$J:$J,"Streetworks")</f>
        <v>0.62</v>
      </c>
      <c r="AC17" s="106">
        <f>-SUMIFS(Inp_Sc!AC:AC,Inp_Sc!$I:$I,Cal_SWSubmitted!$G17,Inp_Sc!$J:$J,"Streetworks")</f>
        <v>0.63300000000000001</v>
      </c>
      <c r="AD17" s="106">
        <f>-SUMIFS(Inp_Sc!AD:AD,Inp_Sc!$I:$I,Cal_SWSubmitted!$G17,Inp_Sc!$J:$J,"Streetworks")</f>
        <v>0.4</v>
      </c>
      <c r="AE17" s="106">
        <f>-SUMIFS(Inp_Sc!AE:AE,Inp_Sc!$I:$I,Cal_SWSubmitted!$G17,Inp_Sc!$J:$J,"Streetworks")</f>
        <v>0.499</v>
      </c>
      <c r="AF17" s="106">
        <f>-SUMIFS(Inp_Sc!AF:AF,Inp_Sc!$I:$I,Cal_SWSubmitted!$G17,Inp_Sc!$J:$J,"Streetworks")</f>
        <v>0.50050603621730383</v>
      </c>
      <c r="AG17" s="106">
        <f>-SUMIFS(Inp_Sc!AG:AG,Inp_Sc!$I:$I,Cal_SWSubmitted!$G17,Inp_Sc!$J:$J,"Streetworks")</f>
        <v>0.4104928734334351</v>
      </c>
      <c r="AH17" s="106">
        <f>-SUMIFS(Inp_Sc!AH:AH,Inp_Sc!$I:$I,Cal_SWSubmitted!$G17,Inp_Sc!$J:$J,"Streetworks")</f>
        <v>0.41148240524890439</v>
      </c>
      <c r="AI17" s="106">
        <f>-SUMIFS(Inp_Sc!AI:AI,Inp_Sc!$I:$I,Cal_SWSubmitted!$G17,Inp_Sc!$J:$J,"Streetworks")</f>
        <v>0.4150274625097925</v>
      </c>
      <c r="AJ17" s="106">
        <f>-SUMIFS(Inp_Sc!AJ:AJ,Inp_Sc!$I:$I,Cal_SWSubmitted!$G17,Inp_Sc!$J:$J,"Streetworks")</f>
        <v>0.42528379376480463</v>
      </c>
      <c r="AK17" s="106">
        <f>-SUMIFS(Inp_Sc!AK:AK,Inp_Sc!$I:$I,Cal_SWSubmitted!$G17,Inp_Sc!$J:$J,"Streetworks")</f>
        <v>0.4229985010989466</v>
      </c>
      <c r="AM17" s="18">
        <f t="shared" si="1"/>
        <v>0</v>
      </c>
      <c r="AN17" s="18">
        <f t="shared" si="5"/>
        <v>4.5195060362173036</v>
      </c>
      <c r="AO17" s="18">
        <f t="shared" si="6"/>
        <v>2.0852850360558834</v>
      </c>
      <c r="AP17" s="106">
        <f t="shared" si="2"/>
        <v>0</v>
      </c>
      <c r="AQ17" s="18">
        <f t="shared" si="3"/>
        <v>0.56493825452716295</v>
      </c>
      <c r="AR17" s="18">
        <f t="shared" si="4"/>
        <v>0.41705700721117667</v>
      </c>
      <c r="AU17" s="42"/>
    </row>
    <row r="18" spans="5:47" s="3" customFormat="1">
      <c r="E18" s="3" t="s">
        <v>38</v>
      </c>
      <c r="F18" s="3" t="str">
        <f t="shared" si="0"/>
        <v>Opex</v>
      </c>
      <c r="G18" s="3" t="s">
        <v>192</v>
      </c>
      <c r="L18" s="3" t="s">
        <v>112</v>
      </c>
      <c r="R18" s="14"/>
      <c r="T18" s="18"/>
      <c r="U18" s="18"/>
      <c r="V18" s="18"/>
      <c r="W18" s="18"/>
      <c r="X18" s="18"/>
      <c r="Y18" s="106">
        <f>-SUMIFS(Inp_So!Y:Y,Inp_So!$I:$I,Cal_SWSubmitted!$G18,Inp_So!$J:$J,"Streetworks")</f>
        <v>0</v>
      </c>
      <c r="Z18" s="106">
        <f>-SUMIFS(Inp_So!Z:Z,Inp_So!$I:$I,Cal_SWSubmitted!$G18,Inp_So!$J:$J,"Streetworks")</f>
        <v>0</v>
      </c>
      <c r="AA18" s="106">
        <f>-SUMIFS(Inp_So!AA:AA,Inp_So!$I:$I,Cal_SWSubmitted!$G18,Inp_So!$J:$J,"Streetworks")</f>
        <v>0</v>
      </c>
      <c r="AB18" s="106">
        <f>-SUMIFS(Inp_So!AB:AB,Inp_So!$I:$I,Cal_SWSubmitted!$G18,Inp_So!$J:$J,"Streetworks")</f>
        <v>0</v>
      </c>
      <c r="AC18" s="106">
        <f>-SUMIFS(Inp_So!AC:AC,Inp_So!$I:$I,Cal_SWSubmitted!$G18,Inp_So!$J:$J,"Streetworks")</f>
        <v>0</v>
      </c>
      <c r="AD18" s="106">
        <f>-SUMIFS(Inp_So!AD:AD,Inp_So!$I:$I,Cal_SWSubmitted!$G18,Inp_So!$J:$J,"Streetworks")</f>
        <v>0</v>
      </c>
      <c r="AE18" s="106">
        <f>-SUMIFS(Inp_So!AE:AE,Inp_So!$I:$I,Cal_SWSubmitted!$G18,Inp_So!$J:$J,"Streetworks")</f>
        <v>0</v>
      </c>
      <c r="AF18" s="106">
        <f>-SUMIFS(Inp_So!AF:AF,Inp_So!$I:$I,Cal_SWSubmitted!$G18,Inp_So!$J:$J,"Streetworks")</f>
        <v>0</v>
      </c>
      <c r="AG18" s="106">
        <f>-SUMIFS(Inp_So!AG:AG,Inp_So!$I:$I,Cal_SWSubmitted!$G18,Inp_So!$J:$J,"Streetworks")</f>
        <v>0</v>
      </c>
      <c r="AH18" s="106">
        <f>-SUMIFS(Inp_So!AH:AH,Inp_So!$I:$I,Cal_SWSubmitted!$G18,Inp_So!$J:$J,"Streetworks")</f>
        <v>0</v>
      </c>
      <c r="AI18" s="106">
        <f>-SUMIFS(Inp_So!AI:AI,Inp_So!$I:$I,Cal_SWSubmitted!$G18,Inp_So!$J:$J,"Streetworks")</f>
        <v>0</v>
      </c>
      <c r="AJ18" s="106">
        <f>-SUMIFS(Inp_So!AJ:AJ,Inp_So!$I:$I,Cal_SWSubmitted!$G18,Inp_So!$J:$J,"Streetworks")</f>
        <v>0</v>
      </c>
      <c r="AK18" s="106">
        <f>-SUMIFS(Inp_So!AK:AK,Inp_So!$I:$I,Cal_SWSubmitted!$G18,Inp_So!$J:$J,"Streetworks")</f>
        <v>0</v>
      </c>
      <c r="AM18" s="18">
        <f t="shared" si="1"/>
        <v>0</v>
      </c>
      <c r="AN18" s="18">
        <f t="shared" si="5"/>
        <v>0</v>
      </c>
      <c r="AO18" s="18">
        <f t="shared" si="6"/>
        <v>0</v>
      </c>
      <c r="AP18" s="106">
        <f t="shared" si="2"/>
        <v>0</v>
      </c>
      <c r="AQ18" s="18">
        <f t="shared" si="3"/>
        <v>0</v>
      </c>
      <c r="AR18" s="18">
        <f t="shared" si="4"/>
        <v>0</v>
      </c>
      <c r="AU18" s="42"/>
    </row>
    <row r="19" spans="5:47" s="3" customFormat="1">
      <c r="E19" s="3" t="s">
        <v>40</v>
      </c>
      <c r="F19" s="3" t="str">
        <f t="shared" si="0"/>
        <v>Opex</v>
      </c>
      <c r="G19" s="3" t="s">
        <v>192</v>
      </c>
      <c r="L19" s="3" t="s">
        <v>112</v>
      </c>
      <c r="R19" s="14"/>
      <c r="T19" s="18"/>
      <c r="U19" s="18"/>
      <c r="V19" s="18"/>
      <c r="W19" s="18"/>
      <c r="X19" s="18"/>
      <c r="Y19" s="106">
        <f>-SUMIFS(Inp_WWU!Y:Y,Inp_WWU!$I:$I,Cal_SWSubmitted!$G19,Inp_WWU!$J:$J,"Streetworks")</f>
        <v>0</v>
      </c>
      <c r="Z19" s="106">
        <f>-SUMIFS(Inp_WWU!Z:Z,Inp_WWU!$I:$I,Cal_SWSubmitted!$G19,Inp_WWU!$J:$J,"Streetworks")</f>
        <v>0</v>
      </c>
      <c r="AA19" s="106">
        <f>-SUMIFS(Inp_WWU!AA:AA,Inp_WWU!$I:$I,Cal_SWSubmitted!$G19,Inp_WWU!$J:$J,"Streetworks")</f>
        <v>0</v>
      </c>
      <c r="AB19" s="106">
        <f>-SUMIFS(Inp_WWU!AB:AB,Inp_WWU!$I:$I,Cal_SWSubmitted!$G19,Inp_WWU!$J:$J,"Streetworks")</f>
        <v>-5.3990576445067279E-6</v>
      </c>
      <c r="AC19" s="106">
        <f>-SUMIFS(Inp_WWU!AC:AC,Inp_WWU!$I:$I,Cal_SWSubmitted!$G19,Inp_WWU!$J:$J,"Streetworks")</f>
        <v>1.1439181471619598E-3</v>
      </c>
      <c r="AD19" s="106">
        <f>-SUMIFS(Inp_WWU!AD:AD,Inp_WWU!$I:$I,Cal_SWSubmitted!$G19,Inp_WWU!$J:$J,"Streetworks")</f>
        <v>-7.9000000000000001E-4</v>
      </c>
      <c r="AE19" s="106">
        <f>-SUMIFS(Inp_WWU!AE:AE,Inp_WWU!$I:$I,Cal_SWSubmitted!$G19,Inp_WWU!$J:$J,"Streetworks")</f>
        <v>5.8486041246619551E-4</v>
      </c>
      <c r="AF19" s="106">
        <f>-SUMIFS(Inp_WWU!AF:AF,Inp_WWU!$I:$I,Cal_SWSubmitted!$G19,Inp_WWU!$J:$J,"Streetworks")</f>
        <v>0</v>
      </c>
      <c r="AG19" s="106">
        <f>-SUMIFS(Inp_WWU!AG:AG,Inp_WWU!$I:$I,Cal_SWSubmitted!$G19,Inp_WWU!$J:$J,"Streetworks")</f>
        <v>0</v>
      </c>
      <c r="AH19" s="106">
        <f>-SUMIFS(Inp_WWU!AH:AH,Inp_WWU!$I:$I,Cal_SWSubmitted!$G19,Inp_WWU!$J:$J,"Streetworks")</f>
        <v>0</v>
      </c>
      <c r="AI19" s="106">
        <f>-SUMIFS(Inp_WWU!AI:AI,Inp_WWU!$I:$I,Cal_SWSubmitted!$G19,Inp_WWU!$J:$J,"Streetworks")</f>
        <v>0</v>
      </c>
      <c r="AJ19" s="106">
        <f>-SUMIFS(Inp_WWU!AJ:AJ,Inp_WWU!$I:$I,Cal_SWSubmitted!$G19,Inp_WWU!$J:$J,"Streetworks")</f>
        <v>0</v>
      </c>
      <c r="AK19" s="106">
        <f>-SUMIFS(Inp_WWU!AK:AK,Inp_WWU!$I:$I,Cal_SWSubmitted!$G19,Inp_WWU!$J:$J,"Streetworks")</f>
        <v>0</v>
      </c>
      <c r="AM19" s="18">
        <f t="shared" si="1"/>
        <v>0</v>
      </c>
      <c r="AN19" s="18">
        <f t="shared" si="5"/>
        <v>9.3337950198364857E-4</v>
      </c>
      <c r="AO19" s="18">
        <f t="shared" si="6"/>
        <v>0</v>
      </c>
      <c r="AP19" s="106">
        <f t="shared" si="2"/>
        <v>0</v>
      </c>
      <c r="AQ19" s="18">
        <f t="shared" si="3"/>
        <v>1.1667243774795607E-4</v>
      </c>
      <c r="AR19" s="18">
        <f t="shared" si="4"/>
        <v>0</v>
      </c>
      <c r="AU19" s="42"/>
    </row>
    <row r="20" spans="5:47" s="3" customFormat="1">
      <c r="E20" s="3" t="s">
        <v>25</v>
      </c>
      <c r="F20" s="3" t="str">
        <f>$C$11</f>
        <v>Opex</v>
      </c>
      <c r="G20" s="3" t="s">
        <v>195</v>
      </c>
      <c r="L20" s="3" t="s">
        <v>112</v>
      </c>
      <c r="R20" s="14"/>
      <c r="T20" s="18"/>
      <c r="U20" s="18"/>
      <c r="V20" s="18"/>
      <c r="W20" s="18"/>
      <c r="X20" s="18"/>
      <c r="Y20" s="106">
        <f>-SUMIFS(Inp_EoE!Y:Y,Inp_EoE!$I:$I,Cal_SWSubmitted!$G20,Inp_EoE!$J:$J,"Streetworks")</f>
        <v>0</v>
      </c>
      <c r="Z20" s="106">
        <f>-SUMIFS(Inp_EoE!Z:Z,Inp_EoE!$I:$I,Cal_SWSubmitted!$G20,Inp_EoE!$J:$J,"Streetworks")</f>
        <v>0</v>
      </c>
      <c r="AA20" s="106">
        <f>-SUMIFS(Inp_EoE!AA:AA,Inp_EoE!$I:$I,Cal_SWSubmitted!$G20,Inp_EoE!$J:$J,"Streetworks")</f>
        <v>0</v>
      </c>
      <c r="AB20" s="106">
        <f>-SUMIFS(Inp_EoE!AB:AB,Inp_EoE!$I:$I,Cal_SWSubmitted!$G20,Inp_EoE!$J:$J,"Streetworks")</f>
        <v>0</v>
      </c>
      <c r="AC20" s="106">
        <f>-SUMIFS(Inp_EoE!AC:AC,Inp_EoE!$I:$I,Cal_SWSubmitted!$G20,Inp_EoE!$J:$J,"Streetworks")</f>
        <v>0</v>
      </c>
      <c r="AD20" s="106">
        <f>-SUMIFS(Inp_EoE!AD:AD,Inp_EoE!$I:$I,Cal_SWSubmitted!$G20,Inp_EoE!$J:$J,"Streetworks")</f>
        <v>0</v>
      </c>
      <c r="AE20" s="106">
        <f>-SUMIFS(Inp_EoE!AE:AE,Inp_EoE!$I:$I,Cal_SWSubmitted!$G20,Inp_EoE!$J:$J,"Streetworks")</f>
        <v>2.5529844526905262E-2</v>
      </c>
      <c r="AF20" s="106">
        <f>-SUMIFS(Inp_EoE!AF:AF,Inp_EoE!$I:$I,Cal_SWSubmitted!$G20,Inp_EoE!$J:$J,"Streetworks")</f>
        <v>0</v>
      </c>
      <c r="AG20" s="106">
        <f>-SUMIFS(Inp_EoE!AG:AG,Inp_EoE!$I:$I,Cal_SWSubmitted!$G20,Inp_EoE!$J:$J,"Streetworks")</f>
        <v>0</v>
      </c>
      <c r="AH20" s="106">
        <f>-SUMIFS(Inp_EoE!AH:AH,Inp_EoE!$I:$I,Cal_SWSubmitted!$G20,Inp_EoE!$J:$J,"Streetworks")</f>
        <v>0</v>
      </c>
      <c r="AI20" s="106">
        <f>-SUMIFS(Inp_EoE!AI:AI,Inp_EoE!$I:$I,Cal_SWSubmitted!$G20,Inp_EoE!$J:$J,"Streetworks")</f>
        <v>0</v>
      </c>
      <c r="AJ20" s="106">
        <f>-SUMIFS(Inp_EoE!AJ:AJ,Inp_EoE!$I:$I,Cal_SWSubmitted!$G20,Inp_EoE!$J:$J,"Streetworks")</f>
        <v>0</v>
      </c>
      <c r="AK20" s="106">
        <f>-SUMIFS(Inp_EoE!AK:AK,Inp_EoE!$I:$I,Cal_SWSubmitted!$G20,Inp_EoE!$J:$J,"Streetworks")</f>
        <v>0</v>
      </c>
      <c r="AM20" s="18">
        <f t="shared" ref="AM20:AM61" si="7">SUM(T20:X20)</f>
        <v>0</v>
      </c>
      <c r="AN20" s="18">
        <f t="shared" ref="AN20:AN61" si="8">SUM(Y20:AF20)</f>
        <v>2.5529844526905262E-2</v>
      </c>
      <c r="AO20" s="18">
        <f t="shared" ref="AO20:AO61" si="9">SUM(AG20:AK20)</f>
        <v>0</v>
      </c>
      <c r="AP20" s="106">
        <f t="shared" si="2"/>
        <v>0</v>
      </c>
      <c r="AQ20" s="18">
        <f t="shared" ref="AQ20:AQ61" si="10">AVERAGE(Y20:AF20)</f>
        <v>3.1912305658631577E-3</v>
      </c>
      <c r="AR20" s="18">
        <f t="shared" ref="AR20:AR61" si="11">AVERAGE(AG20:AK20)</f>
        <v>0</v>
      </c>
      <c r="AU20" s="42"/>
    </row>
    <row r="21" spans="5:47" s="3" customFormat="1">
      <c r="E21" s="3" t="s">
        <v>28</v>
      </c>
      <c r="F21" s="3" t="str">
        <f t="shared" si="0"/>
        <v>Opex</v>
      </c>
      <c r="G21" s="3" t="s">
        <v>195</v>
      </c>
      <c r="L21" s="3" t="s">
        <v>112</v>
      </c>
      <c r="R21" s="14"/>
      <c r="T21" s="18"/>
      <c r="U21" s="18"/>
      <c r="V21" s="18"/>
      <c r="W21" s="18"/>
      <c r="X21" s="18"/>
      <c r="Y21" s="106">
        <f>-SUMIFS(Inp_Lon!Y:Y,Inp_Lon!$I:$I,Cal_SWSubmitted!$G21,Inp_Lon!$J:$J,"Streetworks")</f>
        <v>0</v>
      </c>
      <c r="Z21" s="106">
        <f>-SUMIFS(Inp_Lon!Z:Z,Inp_Lon!$I:$I,Cal_SWSubmitted!$G21,Inp_Lon!$J:$J,"Streetworks")</f>
        <v>0</v>
      </c>
      <c r="AA21" s="106">
        <f>-SUMIFS(Inp_Lon!AA:AA,Inp_Lon!$I:$I,Cal_SWSubmitted!$G21,Inp_Lon!$J:$J,"Streetworks")</f>
        <v>0</v>
      </c>
      <c r="AB21" s="106">
        <f>-SUMIFS(Inp_Lon!AB:AB,Inp_Lon!$I:$I,Cal_SWSubmitted!$G21,Inp_Lon!$J:$J,"Streetworks")</f>
        <v>0</v>
      </c>
      <c r="AC21" s="106">
        <f>-SUMIFS(Inp_Lon!AC:AC,Inp_Lon!$I:$I,Cal_SWSubmitted!$G21,Inp_Lon!$J:$J,"Streetworks")</f>
        <v>0</v>
      </c>
      <c r="AD21" s="106">
        <f>-SUMIFS(Inp_Lon!AD:AD,Inp_Lon!$I:$I,Cal_SWSubmitted!$G21,Inp_Lon!$J:$J,"Streetworks")</f>
        <v>0</v>
      </c>
      <c r="AE21" s="106">
        <f>-SUMIFS(Inp_Lon!AE:AE,Inp_Lon!$I:$I,Cal_SWSubmitted!$G21,Inp_Lon!$J:$J,"Streetworks")</f>
        <v>0</v>
      </c>
      <c r="AF21" s="106">
        <f>-SUMIFS(Inp_Lon!AF:AF,Inp_Lon!$I:$I,Cal_SWSubmitted!$G21,Inp_Lon!$J:$J,"Streetworks")</f>
        <v>0</v>
      </c>
      <c r="AG21" s="106">
        <f>-SUMIFS(Inp_Lon!AG:AG,Inp_Lon!$I:$I,Cal_SWSubmitted!$G21,Inp_Lon!$J:$J,"Streetworks")</f>
        <v>0</v>
      </c>
      <c r="AH21" s="106">
        <f>-SUMIFS(Inp_Lon!AH:AH,Inp_Lon!$I:$I,Cal_SWSubmitted!$G21,Inp_Lon!$J:$J,"Streetworks")</f>
        <v>0</v>
      </c>
      <c r="AI21" s="106">
        <f>-SUMIFS(Inp_Lon!AI:AI,Inp_Lon!$I:$I,Cal_SWSubmitted!$G21,Inp_Lon!$J:$J,"Streetworks")</f>
        <v>0</v>
      </c>
      <c r="AJ21" s="106">
        <f>-SUMIFS(Inp_Lon!AJ:AJ,Inp_Lon!$I:$I,Cal_SWSubmitted!$G21,Inp_Lon!$J:$J,"Streetworks")</f>
        <v>0</v>
      </c>
      <c r="AK21" s="106">
        <f>-SUMIFS(Inp_Lon!AK:AK,Inp_Lon!$I:$I,Cal_SWSubmitted!$G21,Inp_Lon!$J:$J,"Streetworks")</f>
        <v>0</v>
      </c>
      <c r="AM21" s="18">
        <f t="shared" si="7"/>
        <v>0</v>
      </c>
      <c r="AN21" s="18">
        <f t="shared" si="8"/>
        <v>0</v>
      </c>
      <c r="AO21" s="18">
        <f t="shared" si="9"/>
        <v>0</v>
      </c>
      <c r="AP21" s="106">
        <f t="shared" si="2"/>
        <v>0</v>
      </c>
      <c r="AQ21" s="18">
        <f t="shared" si="10"/>
        <v>0</v>
      </c>
      <c r="AR21" s="18">
        <f t="shared" si="11"/>
        <v>0</v>
      </c>
      <c r="AU21" s="42"/>
    </row>
    <row r="22" spans="5:47" s="3" customFormat="1">
      <c r="E22" s="3" t="s">
        <v>30</v>
      </c>
      <c r="F22" s="3" t="str">
        <f t="shared" si="0"/>
        <v>Opex</v>
      </c>
      <c r="G22" s="3" t="s">
        <v>195</v>
      </c>
      <c r="L22" s="3" t="s">
        <v>112</v>
      </c>
      <c r="R22" s="14"/>
      <c r="T22" s="18"/>
      <c r="U22" s="18"/>
      <c r="V22" s="18"/>
      <c r="W22" s="18"/>
      <c r="X22" s="18"/>
      <c r="Y22" s="106">
        <f>-SUMIFS(Inp_NW!Y:Y,Inp_NW!$I:$I,Cal_SWSubmitted!$G22,Inp_NW!$J:$J,"Streetworks")</f>
        <v>0</v>
      </c>
      <c r="Z22" s="106">
        <f>-SUMIFS(Inp_NW!Z:Z,Inp_NW!$I:$I,Cal_SWSubmitted!$G22,Inp_NW!$J:$J,"Streetworks")</f>
        <v>0</v>
      </c>
      <c r="AA22" s="106">
        <f>-SUMIFS(Inp_NW!AA:AA,Inp_NW!$I:$I,Cal_SWSubmitted!$G22,Inp_NW!$J:$J,"Streetworks")</f>
        <v>0</v>
      </c>
      <c r="AB22" s="106">
        <f>-SUMIFS(Inp_NW!AB:AB,Inp_NW!$I:$I,Cal_SWSubmitted!$G22,Inp_NW!$J:$J,"Streetworks")</f>
        <v>0</v>
      </c>
      <c r="AC22" s="106">
        <f>-SUMIFS(Inp_NW!AC:AC,Inp_NW!$I:$I,Cal_SWSubmitted!$G22,Inp_NW!$J:$J,"Streetworks")</f>
        <v>0</v>
      </c>
      <c r="AD22" s="106">
        <f>-SUMIFS(Inp_NW!AD:AD,Inp_NW!$I:$I,Cal_SWSubmitted!$G22,Inp_NW!$J:$J,"Streetworks")</f>
        <v>0</v>
      </c>
      <c r="AE22" s="106">
        <f>-SUMIFS(Inp_NW!AE:AE,Inp_NW!$I:$I,Cal_SWSubmitted!$G22,Inp_NW!$J:$J,"Streetworks")</f>
        <v>2.9262022590639682E-2</v>
      </c>
      <c r="AF22" s="106">
        <f>-SUMIFS(Inp_NW!AF:AF,Inp_NW!$I:$I,Cal_SWSubmitted!$G22,Inp_NW!$J:$J,"Streetworks")</f>
        <v>0</v>
      </c>
      <c r="AG22" s="106">
        <f>-SUMIFS(Inp_NW!AG:AG,Inp_NW!$I:$I,Cal_SWSubmitted!$G22,Inp_NW!$J:$J,"Streetworks")</f>
        <v>0</v>
      </c>
      <c r="AH22" s="106">
        <f>-SUMIFS(Inp_NW!AH:AH,Inp_NW!$I:$I,Cal_SWSubmitted!$G22,Inp_NW!$J:$J,"Streetworks")</f>
        <v>0</v>
      </c>
      <c r="AI22" s="106">
        <f>-SUMIFS(Inp_NW!AI:AI,Inp_NW!$I:$I,Cal_SWSubmitted!$G22,Inp_NW!$J:$J,"Streetworks")</f>
        <v>0</v>
      </c>
      <c r="AJ22" s="106">
        <f>-SUMIFS(Inp_NW!AJ:AJ,Inp_NW!$I:$I,Cal_SWSubmitted!$G22,Inp_NW!$J:$J,"Streetworks")</f>
        <v>0</v>
      </c>
      <c r="AK22" s="106">
        <f>-SUMIFS(Inp_NW!AK:AK,Inp_NW!$I:$I,Cal_SWSubmitted!$G22,Inp_NW!$J:$J,"Streetworks")</f>
        <v>0</v>
      </c>
      <c r="AM22" s="18">
        <f t="shared" si="7"/>
        <v>0</v>
      </c>
      <c r="AN22" s="18">
        <f t="shared" si="8"/>
        <v>2.9262022590639682E-2</v>
      </c>
      <c r="AO22" s="18">
        <f t="shared" si="9"/>
        <v>0</v>
      </c>
      <c r="AP22" s="106">
        <f t="shared" si="2"/>
        <v>0</v>
      </c>
      <c r="AQ22" s="18">
        <f t="shared" si="10"/>
        <v>3.6577528238299602E-3</v>
      </c>
      <c r="AR22" s="18">
        <f t="shared" si="11"/>
        <v>0</v>
      </c>
      <c r="AU22" s="42"/>
    </row>
    <row r="23" spans="5:47" s="3" customFormat="1">
      <c r="E23" s="3" t="s">
        <v>32</v>
      </c>
      <c r="F23" s="3" t="str">
        <f t="shared" si="0"/>
        <v>Opex</v>
      </c>
      <c r="G23" s="3" t="s">
        <v>195</v>
      </c>
      <c r="L23" s="3" t="s">
        <v>112</v>
      </c>
      <c r="R23" s="14"/>
      <c r="T23" s="18"/>
      <c r="U23" s="18"/>
      <c r="V23" s="18"/>
      <c r="W23" s="18"/>
      <c r="X23" s="18"/>
      <c r="Y23" s="106">
        <f>-SUMIFS(Inp_WM!Y:Y,Inp_WM!$I:$I,Cal_SWSubmitted!$G23,Inp_WM!$J:$J,"Streetworks")</f>
        <v>0</v>
      </c>
      <c r="Z23" s="106">
        <f>-SUMIFS(Inp_WM!Z:Z,Inp_WM!$I:$I,Cal_SWSubmitted!$G23,Inp_WM!$J:$J,"Streetworks")</f>
        <v>0</v>
      </c>
      <c r="AA23" s="106">
        <f>-SUMIFS(Inp_WM!AA:AA,Inp_WM!$I:$I,Cal_SWSubmitted!$G23,Inp_WM!$J:$J,"Streetworks")</f>
        <v>0</v>
      </c>
      <c r="AB23" s="106">
        <f>-SUMIFS(Inp_WM!AB:AB,Inp_WM!$I:$I,Cal_SWSubmitted!$G23,Inp_WM!$J:$J,"Streetworks")</f>
        <v>0</v>
      </c>
      <c r="AC23" s="106">
        <f>-SUMIFS(Inp_WM!AC:AC,Inp_WM!$I:$I,Cal_SWSubmitted!$G23,Inp_WM!$J:$J,"Streetworks")</f>
        <v>0</v>
      </c>
      <c r="AD23" s="106">
        <f>-SUMIFS(Inp_WM!AD:AD,Inp_WM!$I:$I,Cal_SWSubmitted!$G23,Inp_WM!$J:$J,"Streetworks")</f>
        <v>0</v>
      </c>
      <c r="AE23" s="106">
        <f>-SUMIFS(Inp_WM!AE:AE,Inp_WM!$I:$I,Cal_SWSubmitted!$G23,Inp_WM!$J:$J,"Streetworks")</f>
        <v>0</v>
      </c>
      <c r="AF23" s="106">
        <f>-SUMIFS(Inp_WM!AF:AF,Inp_WM!$I:$I,Cal_SWSubmitted!$G23,Inp_WM!$J:$J,"Streetworks")</f>
        <v>0</v>
      </c>
      <c r="AG23" s="106">
        <f>-SUMIFS(Inp_WM!AG:AG,Inp_WM!$I:$I,Cal_SWSubmitted!$G23,Inp_WM!$J:$J,"Streetworks")</f>
        <v>0</v>
      </c>
      <c r="AH23" s="106">
        <f>-SUMIFS(Inp_WM!AH:AH,Inp_WM!$I:$I,Cal_SWSubmitted!$G23,Inp_WM!$J:$J,"Streetworks")</f>
        <v>0</v>
      </c>
      <c r="AI23" s="106">
        <f>-SUMIFS(Inp_WM!AI:AI,Inp_WM!$I:$I,Cal_SWSubmitted!$G23,Inp_WM!$J:$J,"Streetworks")</f>
        <v>0</v>
      </c>
      <c r="AJ23" s="106">
        <f>-SUMIFS(Inp_WM!AJ:AJ,Inp_WM!$I:$I,Cal_SWSubmitted!$G23,Inp_WM!$J:$J,"Streetworks")</f>
        <v>0</v>
      </c>
      <c r="AK23" s="106">
        <f>-SUMIFS(Inp_WM!AK:AK,Inp_WM!$I:$I,Cal_SWSubmitted!$G23,Inp_WM!$J:$J,"Streetworks")</f>
        <v>0</v>
      </c>
      <c r="AM23" s="18">
        <f t="shared" si="7"/>
        <v>0</v>
      </c>
      <c r="AN23" s="18">
        <f t="shared" si="8"/>
        <v>0</v>
      </c>
      <c r="AO23" s="18">
        <f t="shared" si="9"/>
        <v>0</v>
      </c>
      <c r="AP23" s="106">
        <f t="shared" si="2"/>
        <v>0</v>
      </c>
      <c r="AQ23" s="18">
        <f t="shared" si="10"/>
        <v>0</v>
      </c>
      <c r="AR23" s="18">
        <f t="shared" si="11"/>
        <v>0</v>
      </c>
      <c r="AU23" s="42"/>
    </row>
    <row r="24" spans="5:47" s="3" customFormat="1">
      <c r="E24" s="3" t="s">
        <v>34</v>
      </c>
      <c r="F24" s="3" t="str">
        <f t="shared" si="0"/>
        <v>Opex</v>
      </c>
      <c r="G24" s="3" t="s">
        <v>195</v>
      </c>
      <c r="L24" s="3" t="s">
        <v>112</v>
      </c>
      <c r="R24" s="14"/>
      <c r="T24" s="18"/>
      <c r="U24" s="18"/>
      <c r="V24" s="18"/>
      <c r="W24" s="18"/>
      <c r="X24" s="18"/>
      <c r="Y24" s="106">
        <f>-SUMIFS(Inp_NGN!Y:Y,Inp_NGN!$I:$I,Cal_SWSubmitted!$G24,Inp_NGN!$J:$J,"Streetworks")</f>
        <v>3.1837999999999998E-2</v>
      </c>
      <c r="Z24" s="106">
        <f>-SUMIFS(Inp_NGN!Z:Z,Inp_NGN!$I:$I,Cal_SWSubmitted!$G24,Inp_NGN!$J:$J,"Streetworks")</f>
        <v>7.0000000000000001E-3</v>
      </c>
      <c r="AA24" s="106">
        <f>-SUMIFS(Inp_NGN!AA:AA,Inp_NGN!$I:$I,Cal_SWSubmitted!$G24,Inp_NGN!$J:$J,"Streetworks")</f>
        <v>8.3782699999999974E-2</v>
      </c>
      <c r="AB24" s="106">
        <f>-SUMIFS(Inp_NGN!AB:AB,Inp_NGN!$I:$I,Cal_SWSubmitted!$G24,Inp_NGN!$J:$J,"Streetworks")</f>
        <v>-2.6497469999999988E-2</v>
      </c>
      <c r="AC24" s="106">
        <f>-SUMIFS(Inp_NGN!AC:AC,Inp_NGN!$I:$I,Cal_SWSubmitted!$G24,Inp_NGN!$J:$J,"Streetworks")</f>
        <v>3.8985500000000002E-3</v>
      </c>
      <c r="AD24" s="106">
        <f>-SUMIFS(Inp_NGN!AD:AD,Inp_NGN!$I:$I,Cal_SWSubmitted!$G24,Inp_NGN!$J:$J,"Streetworks")</f>
        <v>1.1348680000000002E-2</v>
      </c>
      <c r="AE24" s="106">
        <f>-SUMIFS(Inp_NGN!AE:AE,Inp_NGN!$I:$I,Cal_SWSubmitted!$G24,Inp_NGN!$J:$J,"Streetworks")</f>
        <v>-3.56726E-3</v>
      </c>
      <c r="AF24" s="106">
        <f>-SUMIFS(Inp_NGN!AF:AF,Inp_NGN!$I:$I,Cal_SWSubmitted!$G24,Inp_NGN!$J:$J,"Streetworks")</f>
        <v>1.1405708542713569E-2</v>
      </c>
      <c r="AG24" s="106">
        <f>-SUMIFS(Inp_NGN!AG:AG,Inp_NGN!$I:$I,Cal_SWSubmitted!$G24,Inp_NGN!$J:$J,"Streetworks")</f>
        <v>1.1463023661018663E-2</v>
      </c>
      <c r="AH24" s="106">
        <f>-SUMIFS(Inp_NGN!AH:AH,Inp_NGN!$I:$I,Cal_SWSubmitted!$G24,Inp_NGN!$J:$J,"Streetworks")</f>
        <v>1.1520626794993631E-2</v>
      </c>
      <c r="AI24" s="106">
        <f>-SUMIFS(Inp_NGN!AI:AI,Inp_NGN!$I:$I,Cal_SWSubmitted!$G24,Inp_NGN!$J:$J,"Streetworks")</f>
        <v>1.1578519391953397E-2</v>
      </c>
      <c r="AJ24" s="106">
        <f>-SUMIFS(Inp_NGN!AJ:AJ,Inp_NGN!$I:$I,Cal_SWSubmitted!$G24,Inp_NGN!$J:$J,"Streetworks")</f>
        <v>1.1636702906485826E-2</v>
      </c>
      <c r="AK24" s="106">
        <f>-SUMIFS(Inp_NGN!AK:AK,Inp_NGN!$I:$I,Cal_SWSubmitted!$G24,Inp_NGN!$J:$J,"Streetworks")</f>
        <v>1.1695178800488266E-2</v>
      </c>
      <c r="AM24" s="18">
        <f t="shared" si="7"/>
        <v>0</v>
      </c>
      <c r="AN24" s="18">
        <f t="shared" si="8"/>
        <v>0.11920890854271354</v>
      </c>
      <c r="AO24" s="18">
        <f t="shared" si="9"/>
        <v>5.7894051554939784E-2</v>
      </c>
      <c r="AP24" s="106">
        <f t="shared" si="2"/>
        <v>0</v>
      </c>
      <c r="AQ24" s="18">
        <f t="shared" si="10"/>
        <v>1.4901113567839193E-2</v>
      </c>
      <c r="AR24" s="18">
        <f t="shared" si="11"/>
        <v>1.1578810310987956E-2</v>
      </c>
      <c r="AU24" s="42"/>
    </row>
    <row r="25" spans="5:47" s="3" customFormat="1">
      <c r="E25" s="3" t="s">
        <v>36</v>
      </c>
      <c r="F25" s="3" t="str">
        <f t="shared" si="0"/>
        <v>Opex</v>
      </c>
      <c r="G25" s="3" t="s">
        <v>195</v>
      </c>
      <c r="L25" s="3" t="s">
        <v>112</v>
      </c>
      <c r="R25" s="14"/>
      <c r="T25" s="18"/>
      <c r="U25" s="18"/>
      <c r="V25" s="18"/>
      <c r="W25" s="18"/>
      <c r="X25" s="18"/>
      <c r="Y25" s="106">
        <f>-SUMIFS(Inp_Sc!Y:Y,Inp_Sc!$I:$I,Cal_SWSubmitted!$G25,Inp_Sc!$J:$J,"Streetworks")</f>
        <v>0</v>
      </c>
      <c r="Z25" s="106">
        <f>-SUMIFS(Inp_Sc!Z:Z,Inp_Sc!$I:$I,Cal_SWSubmitted!$G25,Inp_Sc!$J:$J,"Streetworks")</f>
        <v>0.112</v>
      </c>
      <c r="AA25" s="106">
        <f>-SUMIFS(Inp_Sc!AA:AA,Inp_Sc!$I:$I,Cal_SWSubmitted!$G25,Inp_Sc!$J:$J,"Streetworks")</f>
        <v>0</v>
      </c>
      <c r="AB25" s="106">
        <f>-SUMIFS(Inp_Sc!AB:AB,Inp_Sc!$I:$I,Cal_SWSubmitted!$G25,Inp_Sc!$J:$J,"Streetworks")</f>
        <v>0</v>
      </c>
      <c r="AC25" s="106">
        <f>-SUMIFS(Inp_Sc!AC:AC,Inp_Sc!$I:$I,Cal_SWSubmitted!$G25,Inp_Sc!$J:$J,"Streetworks")</f>
        <v>0</v>
      </c>
      <c r="AD25" s="106">
        <f>-SUMIFS(Inp_Sc!AD:AD,Inp_Sc!$I:$I,Cal_SWSubmitted!$G25,Inp_Sc!$J:$J,"Streetworks")</f>
        <v>0.23899999999999999</v>
      </c>
      <c r="AE25" s="106">
        <f>-SUMIFS(Inp_Sc!AE:AE,Inp_Sc!$I:$I,Cal_SWSubmitted!$G25,Inp_Sc!$J:$J,"Streetworks")</f>
        <v>0.34994099999999995</v>
      </c>
      <c r="AF25" s="106">
        <f>-SUMIFS(Inp_Sc!AF:AF,Inp_Sc!$I:$I,Cal_SWSubmitted!$G25,Inp_Sc!$J:$J,"Streetworks")</f>
        <v>0.3509971599597585</v>
      </c>
      <c r="AG25" s="106">
        <f>-SUMIFS(Inp_Sc!AG:AG,Inp_Sc!$I:$I,Cal_SWSubmitted!$G25,Inp_Sc!$J:$J,"Streetworks")</f>
        <v>0.26579413554814924</v>
      </c>
      <c r="AH25" s="106">
        <f>-SUMIFS(Inp_Sc!AH:AH,Inp_Sc!$I:$I,Cal_SWSubmitted!$G25,Inp_Sc!$J:$J,"Streetworks")</f>
        <v>0.26643485739866557</v>
      </c>
      <c r="AI25" s="106">
        <f>-SUMIFS(Inp_Sc!AI:AI,Inp_Sc!$I:$I,Cal_SWSubmitted!$G25,Inp_Sc!$J:$J,"Streetworks")</f>
        <v>0.26873028197509063</v>
      </c>
      <c r="AJ25" s="106">
        <f>-SUMIFS(Inp_Sc!AJ:AJ,Inp_Sc!$I:$I,Cal_SWSubmitted!$G25,Inp_Sc!$J:$J,"Streetworks")</f>
        <v>0.27537125646271099</v>
      </c>
      <c r="AK25" s="106">
        <f>-SUMIFS(Inp_Sc!AK:AK,Inp_Sc!$I:$I,Cal_SWSubmitted!$G25,Inp_Sc!$J:$J,"Streetworks")</f>
        <v>0.27389152946156792</v>
      </c>
      <c r="AM25" s="18">
        <f t="shared" si="7"/>
        <v>0</v>
      </c>
      <c r="AN25" s="18">
        <f t="shared" si="8"/>
        <v>1.0519381599597584</v>
      </c>
      <c r="AO25" s="18">
        <f t="shared" si="9"/>
        <v>1.3502220608461841</v>
      </c>
      <c r="AP25" s="106">
        <f t="shared" si="2"/>
        <v>0</v>
      </c>
      <c r="AQ25" s="18">
        <f t="shared" si="10"/>
        <v>0.1314922699949698</v>
      </c>
      <c r="AR25" s="18">
        <f t="shared" si="11"/>
        <v>0.2700444121692368</v>
      </c>
      <c r="AU25" s="42"/>
    </row>
    <row r="26" spans="5:47" s="3" customFormat="1">
      <c r="E26" s="3" t="s">
        <v>38</v>
      </c>
      <c r="F26" s="3" t="str">
        <f t="shared" si="0"/>
        <v>Opex</v>
      </c>
      <c r="G26" s="3" t="s">
        <v>195</v>
      </c>
      <c r="L26" s="3" t="s">
        <v>112</v>
      </c>
      <c r="R26" s="14"/>
      <c r="T26" s="18"/>
      <c r="U26" s="18"/>
      <c r="V26" s="18"/>
      <c r="W26" s="18"/>
      <c r="X26" s="18"/>
      <c r="Y26" s="106">
        <f>-SUMIFS(Inp_So!Y:Y,Inp_So!$I:$I,Cal_SWSubmitted!$G26,Inp_So!$J:$J,"Streetworks")</f>
        <v>0</v>
      </c>
      <c r="Z26" s="106">
        <f>-SUMIFS(Inp_So!Z:Z,Inp_So!$I:$I,Cal_SWSubmitted!$G26,Inp_So!$J:$J,"Streetworks")</f>
        <v>0</v>
      </c>
      <c r="AA26" s="106">
        <f>-SUMIFS(Inp_So!AA:AA,Inp_So!$I:$I,Cal_SWSubmitted!$G26,Inp_So!$J:$J,"Streetworks")</f>
        <v>0</v>
      </c>
      <c r="AB26" s="106">
        <f>-SUMIFS(Inp_So!AB:AB,Inp_So!$I:$I,Cal_SWSubmitted!$G26,Inp_So!$J:$J,"Streetworks")</f>
        <v>0</v>
      </c>
      <c r="AC26" s="106">
        <f>-SUMIFS(Inp_So!AC:AC,Inp_So!$I:$I,Cal_SWSubmitted!$G26,Inp_So!$J:$J,"Streetworks")</f>
        <v>0</v>
      </c>
      <c r="AD26" s="106">
        <f>-SUMIFS(Inp_So!AD:AD,Inp_So!$I:$I,Cal_SWSubmitted!$G26,Inp_So!$J:$J,"Streetworks")</f>
        <v>0</v>
      </c>
      <c r="AE26" s="106">
        <f>-SUMIFS(Inp_So!AE:AE,Inp_So!$I:$I,Cal_SWSubmitted!$G26,Inp_So!$J:$J,"Streetworks")</f>
        <v>0</v>
      </c>
      <c r="AF26" s="106">
        <f>-SUMIFS(Inp_So!AF:AF,Inp_So!$I:$I,Cal_SWSubmitted!$G26,Inp_So!$J:$J,"Streetworks")</f>
        <v>0</v>
      </c>
      <c r="AG26" s="106">
        <f>-SUMIFS(Inp_So!AG:AG,Inp_So!$I:$I,Cal_SWSubmitted!$G26,Inp_So!$J:$J,"Streetworks")</f>
        <v>0</v>
      </c>
      <c r="AH26" s="106">
        <f>-SUMIFS(Inp_So!AH:AH,Inp_So!$I:$I,Cal_SWSubmitted!$G26,Inp_So!$J:$J,"Streetworks")</f>
        <v>0</v>
      </c>
      <c r="AI26" s="106">
        <f>-SUMIFS(Inp_So!AI:AI,Inp_So!$I:$I,Cal_SWSubmitted!$G26,Inp_So!$J:$J,"Streetworks")</f>
        <v>0</v>
      </c>
      <c r="AJ26" s="106">
        <f>-SUMIFS(Inp_So!AJ:AJ,Inp_So!$I:$I,Cal_SWSubmitted!$G26,Inp_So!$J:$J,"Streetworks")</f>
        <v>0</v>
      </c>
      <c r="AK26" s="106">
        <f>-SUMIFS(Inp_So!AK:AK,Inp_So!$I:$I,Cal_SWSubmitted!$G26,Inp_So!$J:$J,"Streetworks")</f>
        <v>0</v>
      </c>
      <c r="AM26" s="18">
        <f t="shared" si="7"/>
        <v>0</v>
      </c>
      <c r="AN26" s="18">
        <f t="shared" si="8"/>
        <v>0</v>
      </c>
      <c r="AO26" s="18">
        <f t="shared" si="9"/>
        <v>0</v>
      </c>
      <c r="AP26" s="106">
        <f t="shared" si="2"/>
        <v>0</v>
      </c>
      <c r="AQ26" s="18">
        <f t="shared" si="10"/>
        <v>0</v>
      </c>
      <c r="AR26" s="18">
        <f t="shared" si="11"/>
        <v>0</v>
      </c>
      <c r="AU26" s="42"/>
    </row>
    <row r="27" spans="5:47" s="3" customFormat="1">
      <c r="E27" s="3" t="s">
        <v>40</v>
      </c>
      <c r="F27" s="3" t="str">
        <f t="shared" si="0"/>
        <v>Opex</v>
      </c>
      <c r="G27" s="3" t="s">
        <v>195</v>
      </c>
      <c r="L27" s="3" t="s">
        <v>112</v>
      </c>
      <c r="R27" s="14"/>
      <c r="T27" s="18"/>
      <c r="U27" s="18"/>
      <c r="V27" s="18"/>
      <c r="W27" s="18"/>
      <c r="X27" s="18"/>
      <c r="Y27" s="106">
        <f>-SUMIFS(Inp_WWU!Y:Y,Inp_WWU!$I:$I,Cal_SWSubmitted!$G27,Inp_WWU!$J:$J,"Streetworks")</f>
        <v>4.2002186076536011E-4</v>
      </c>
      <c r="Z27" s="106">
        <f>-SUMIFS(Inp_WWU!Z:Z,Inp_WWU!$I:$I,Cal_SWSubmitted!$G27,Inp_WWU!$J:$J,"Streetworks")</f>
        <v>2.3971699609759845E-4</v>
      </c>
      <c r="AA27" s="106">
        <f>-SUMIFS(Inp_WWU!AA:AA,Inp_WWU!$I:$I,Cal_SWSubmitted!$G27,Inp_WWU!$J:$J,"Streetworks")</f>
        <v>2.0265641335394428E-3</v>
      </c>
      <c r="AB27" s="106">
        <f>-SUMIFS(Inp_WWU!AB:AB,Inp_WWU!$I:$I,Cal_SWSubmitted!$G27,Inp_WWU!$J:$J,"Streetworks")</f>
        <v>2.4326806654540508E-2</v>
      </c>
      <c r="AC27" s="106">
        <f>-SUMIFS(Inp_WWU!AC:AC,Inp_WWU!$I:$I,Cal_SWSubmitted!$G27,Inp_WWU!$J:$J,"Streetworks")</f>
        <v>-2.3321344115697123E-2</v>
      </c>
      <c r="AD27" s="106">
        <f>-SUMIFS(Inp_WWU!AD:AD,Inp_WWU!$I:$I,Cal_SWSubmitted!$G27,Inp_WWU!$J:$J,"Streetworks")</f>
        <v>1.1129704075572669E-2</v>
      </c>
      <c r="AE27" s="106">
        <f>-SUMIFS(Inp_WWU!AE:AE,Inp_WWU!$I:$I,Cal_SWSubmitted!$G27,Inp_WWU!$J:$J,"Streetworks")</f>
        <v>-6.3229416026432039E-3</v>
      </c>
      <c r="AF27" s="106">
        <f>-SUMIFS(Inp_WWU!AF:AF,Inp_WWU!$I:$I,Cal_SWSubmitted!$G27,Inp_WWU!$J:$J,"Streetworks")</f>
        <v>1.118563223675645E-2</v>
      </c>
      <c r="AG27" s="106">
        <f>-SUMIFS(Inp_WWU!AG:AG,Inp_WWU!$I:$I,Cal_SWSubmitted!$G27,Inp_WWU!$J:$J,"Streetworks")</f>
        <v>0</v>
      </c>
      <c r="AH27" s="106">
        <f>-SUMIFS(Inp_WWU!AH:AH,Inp_WWU!$I:$I,Cal_SWSubmitted!$G27,Inp_WWU!$J:$J,"Streetworks")</f>
        <v>0</v>
      </c>
      <c r="AI27" s="106">
        <f>-SUMIFS(Inp_WWU!AI:AI,Inp_WWU!$I:$I,Cal_SWSubmitted!$G27,Inp_WWU!$J:$J,"Streetworks")</f>
        <v>0</v>
      </c>
      <c r="AJ27" s="106">
        <f>-SUMIFS(Inp_WWU!AJ:AJ,Inp_WWU!$I:$I,Cal_SWSubmitted!$G27,Inp_WWU!$J:$J,"Streetworks")</f>
        <v>0</v>
      </c>
      <c r="AK27" s="106">
        <f>-SUMIFS(Inp_WWU!AK:AK,Inp_WWU!$I:$I,Cal_SWSubmitted!$G27,Inp_WWU!$J:$J,"Streetworks")</f>
        <v>0</v>
      </c>
      <c r="AM27" s="18">
        <f t="shared" si="7"/>
        <v>0</v>
      </c>
      <c r="AN27" s="18">
        <f t="shared" si="8"/>
        <v>1.96841602389317E-2</v>
      </c>
      <c r="AO27" s="18">
        <f t="shared" si="9"/>
        <v>0</v>
      </c>
      <c r="AP27" s="106">
        <f t="shared" si="2"/>
        <v>0</v>
      </c>
      <c r="AQ27" s="18">
        <f t="shared" si="10"/>
        <v>2.4605200298664625E-3</v>
      </c>
      <c r="AR27" s="18">
        <f t="shared" si="11"/>
        <v>0</v>
      </c>
      <c r="AU27" s="42"/>
    </row>
    <row r="28" spans="5:47" s="3" customFormat="1">
      <c r="E28" s="3" t="s">
        <v>25</v>
      </c>
      <c r="F28" s="3" t="str">
        <f>$C$11</f>
        <v>Opex</v>
      </c>
      <c r="G28" s="3" t="s">
        <v>197</v>
      </c>
      <c r="L28" s="3" t="s">
        <v>112</v>
      </c>
      <c r="R28" s="14"/>
      <c r="T28" s="18"/>
      <c r="U28" s="18"/>
      <c r="V28" s="18"/>
      <c r="W28" s="18"/>
      <c r="X28" s="18"/>
      <c r="Y28" s="106">
        <f>-SUMIFS(Inp_EoE!Y:Y,Inp_EoE!$I:$I,Cal_SWSubmitted!$G28,Inp_EoE!$J:$J,"Streetworks")</f>
        <v>0.57480123514565051</v>
      </c>
      <c r="Z28" s="106">
        <f>-SUMIFS(Inp_EoE!Z:Z,Inp_EoE!$I:$I,Cal_SWSubmitted!$G28,Inp_EoE!$J:$J,"Streetworks")</f>
        <v>1.3069643533343223</v>
      </c>
      <c r="AA28" s="106">
        <f>-SUMIFS(Inp_EoE!AA:AA,Inp_EoE!$I:$I,Cal_SWSubmitted!$G28,Inp_EoE!$J:$J,"Streetworks")</f>
        <v>0.76713527555375682</v>
      </c>
      <c r="AB28" s="106">
        <f>-SUMIFS(Inp_EoE!AB:AB,Inp_EoE!$I:$I,Cal_SWSubmitted!$G28,Inp_EoE!$J:$J,"Streetworks")</f>
        <v>1.263499901974493</v>
      </c>
      <c r="AC28" s="106">
        <f>-SUMIFS(Inp_EoE!AC:AC,Inp_EoE!$I:$I,Cal_SWSubmitted!$G28,Inp_EoE!$J:$J,"Streetworks")</f>
        <v>1.2331508852740247</v>
      </c>
      <c r="AD28" s="106">
        <f>-SUMIFS(Inp_EoE!AD:AD,Inp_EoE!$I:$I,Cal_SWSubmitted!$G28,Inp_EoE!$J:$J,"Streetworks")</f>
        <v>1.5132188107142857</v>
      </c>
      <c r="AE28" s="106">
        <f>-SUMIFS(Inp_EoE!AE:AE,Inp_EoE!$I:$I,Cal_SWSubmitted!$G28,Inp_EoE!$J:$J,"Streetworks")</f>
        <v>0.59527126326174395</v>
      </c>
      <c r="AF28" s="106">
        <f>-SUMIFS(Inp_EoE!AF:AF,Inp_EoE!$I:$I,Cal_SWSubmitted!$G28,Inp_EoE!$J:$J,"Streetworks")</f>
        <v>1.7722456610467483</v>
      </c>
      <c r="AG28" s="106">
        <f>-SUMIFS(Inp_EoE!AG:AG,Inp_EoE!$I:$I,Cal_SWSubmitted!$G28,Inp_EoE!$J:$J,"Streetworks")</f>
        <v>1.7158150548329054</v>
      </c>
      <c r="AH28" s="106">
        <f>-SUMIFS(Inp_EoE!AH:AH,Inp_EoE!$I:$I,Cal_SWSubmitted!$G28,Inp_EoE!$J:$J,"Streetworks")</f>
        <v>1.6622264297329741</v>
      </c>
      <c r="AI28" s="106">
        <f>-SUMIFS(Inp_EoE!AI:AI,Inp_EoE!$I:$I,Cal_SWSubmitted!$G28,Inp_EoE!$J:$J,"Streetworks")</f>
        <v>1.610342831282177</v>
      </c>
      <c r="AJ28" s="106">
        <f>-SUMIFS(Inp_EoE!AJ:AJ,Inp_EoE!$I:$I,Cal_SWSubmitted!$G28,Inp_EoE!$J:$J,"Streetworks")</f>
        <v>1.5588684958286214</v>
      </c>
      <c r="AK28" s="106">
        <f>-SUMIFS(Inp_EoE!AK:AK,Inp_EoE!$I:$I,Cal_SWSubmitted!$G28,Inp_EoE!$J:$J,"Streetworks")</f>
        <v>1.5102133069980179</v>
      </c>
      <c r="AM28" s="18">
        <f t="shared" si="7"/>
        <v>0</v>
      </c>
      <c r="AN28" s="18">
        <f t="shared" si="8"/>
        <v>9.026287386305027</v>
      </c>
      <c r="AO28" s="18">
        <f t="shared" si="9"/>
        <v>8.0574661186746965</v>
      </c>
      <c r="AP28" s="106">
        <f t="shared" si="2"/>
        <v>0</v>
      </c>
      <c r="AQ28" s="18">
        <f t="shared" si="10"/>
        <v>1.1282859232881284</v>
      </c>
      <c r="AR28" s="18">
        <f t="shared" si="11"/>
        <v>1.6114932237349393</v>
      </c>
      <c r="AU28" s="42"/>
    </row>
    <row r="29" spans="5:47" s="3" customFormat="1">
      <c r="E29" s="3" t="s">
        <v>28</v>
      </c>
      <c r="F29" s="3" t="str">
        <f t="shared" si="0"/>
        <v>Opex</v>
      </c>
      <c r="G29" s="3" t="s">
        <v>197</v>
      </c>
      <c r="L29" s="3" t="s">
        <v>112</v>
      </c>
      <c r="R29" s="14"/>
      <c r="T29" s="18"/>
      <c r="U29" s="18"/>
      <c r="V29" s="18"/>
      <c r="W29" s="18"/>
      <c r="X29" s="18"/>
      <c r="Y29" s="106">
        <f>-SUMIFS(Inp_Lon!Y:Y,Inp_Lon!$I:$I,Cal_SWSubmitted!$G29,Inp_Lon!$J:$J,"Streetworks")</f>
        <v>1.5693050000000002</v>
      </c>
      <c r="Z29" s="106">
        <f>-SUMIFS(Inp_Lon!Z:Z,Inp_Lon!$I:$I,Cal_SWSubmitted!$G29,Inp_Lon!$J:$J,"Streetworks")</f>
        <v>2.1409670000000003</v>
      </c>
      <c r="AA29" s="106">
        <f>-SUMIFS(Inp_Lon!AA:AA,Inp_Lon!$I:$I,Cal_SWSubmitted!$G29,Inp_Lon!$J:$J,"Streetworks")</f>
        <v>2.3875999999999999</v>
      </c>
      <c r="AB29" s="106">
        <f>-SUMIFS(Inp_Lon!AB:AB,Inp_Lon!$I:$I,Cal_SWSubmitted!$G29,Inp_Lon!$J:$J,"Streetworks")</f>
        <v>2.3606410000000002</v>
      </c>
      <c r="AC29" s="106">
        <f>-SUMIFS(Inp_Lon!AC:AC,Inp_Lon!$I:$I,Cal_SWSubmitted!$G29,Inp_Lon!$J:$J,"Streetworks")</f>
        <v>2.4468200000000002</v>
      </c>
      <c r="AD29" s="106">
        <f>-SUMIFS(Inp_Lon!AD:AD,Inp_Lon!$I:$I,Cal_SWSubmitted!$G29,Inp_Lon!$J:$J,"Streetworks")</f>
        <v>3.1223330000000002</v>
      </c>
      <c r="AE29" s="106">
        <f>-SUMIFS(Inp_Lon!AE:AE,Inp_Lon!$I:$I,Cal_SWSubmitted!$G29,Inp_Lon!$J:$J,"Streetworks")</f>
        <v>1.6415003400740462</v>
      </c>
      <c r="AF29" s="106">
        <f>-SUMIFS(Inp_Lon!AF:AF,Inp_Lon!$I:$I,Cal_SWSubmitted!$G29,Inp_Lon!$J:$J,"Streetworks")</f>
        <v>2.938558793969849</v>
      </c>
      <c r="AG29" s="106">
        <f>-SUMIFS(Inp_Lon!AG:AG,Inp_Lon!$I:$I,Cal_SWSubmitted!$G29,Inp_Lon!$J:$J,"Streetworks")</f>
        <v>2.8495846064493318</v>
      </c>
      <c r="AH29" s="106">
        <f>-SUMIFS(Inp_Lon!AH:AH,Inp_Lon!$I:$I,Cal_SWSubmitted!$G29,Inp_Lon!$J:$J,"Streetworks")</f>
        <v>2.7624823950565176</v>
      </c>
      <c r="AI29" s="106">
        <f>-SUMIFS(Inp_Lon!AI:AI,Inp_Lon!$I:$I,Cal_SWSubmitted!$G29,Inp_Lon!$J:$J,"Streetworks")</f>
        <v>2.6786270852822534</v>
      </c>
      <c r="AJ29" s="106">
        <f>-SUMIFS(Inp_Lon!AJ:AJ,Inp_Lon!$I:$I,Cal_SWSubmitted!$G29,Inp_Lon!$J:$J,"Streetworks")</f>
        <v>2.5969497442500153</v>
      </c>
      <c r="AK29" s="106">
        <f>-SUMIFS(Inp_Lon!AK:AK,Inp_Lon!$I:$I,Cal_SWSubmitted!$G29,Inp_Lon!$J:$J,"Streetworks")</f>
        <v>2.5176671602338656</v>
      </c>
      <c r="AM29" s="18">
        <f t="shared" si="7"/>
        <v>0</v>
      </c>
      <c r="AN29" s="18">
        <f t="shared" si="8"/>
        <v>18.607725134043896</v>
      </c>
      <c r="AO29" s="18">
        <f t="shared" si="9"/>
        <v>13.405310991271982</v>
      </c>
      <c r="AP29" s="106">
        <f t="shared" si="2"/>
        <v>0</v>
      </c>
      <c r="AQ29" s="18">
        <f t="shared" si="10"/>
        <v>2.325965641755487</v>
      </c>
      <c r="AR29" s="18">
        <f t="shared" si="11"/>
        <v>2.6810621982543963</v>
      </c>
      <c r="AU29" s="42"/>
    </row>
    <row r="30" spans="5:47" s="3" customFormat="1">
      <c r="E30" s="3" t="s">
        <v>30</v>
      </c>
      <c r="F30" s="3" t="str">
        <f t="shared" si="0"/>
        <v>Opex</v>
      </c>
      <c r="G30" s="3" t="s">
        <v>197</v>
      </c>
      <c r="L30" s="3" t="s">
        <v>112</v>
      </c>
      <c r="R30" s="14"/>
      <c r="T30" s="18"/>
      <c r="U30" s="18"/>
      <c r="V30" s="18"/>
      <c r="W30" s="18"/>
      <c r="X30" s="18"/>
      <c r="Y30" s="106">
        <f>-SUMIFS(Inp_NW!Y:Y,Inp_NW!$I:$I,Cal_SWSubmitted!$G30,Inp_NW!$J:$J,"Streetworks")</f>
        <v>1.0581641771784673</v>
      </c>
      <c r="Z30" s="106">
        <f>-SUMIFS(Inp_NW!Z:Z,Inp_NW!$I:$I,Cal_SWSubmitted!$G30,Inp_NW!$J:$J,"Streetworks")</f>
        <v>1.3295232477223355</v>
      </c>
      <c r="AA30" s="106">
        <f>-SUMIFS(Inp_NW!AA:AA,Inp_NW!$I:$I,Cal_SWSubmitted!$G30,Inp_NW!$J:$J,"Streetworks")</f>
        <v>1.1433423263837494</v>
      </c>
      <c r="AB30" s="106">
        <f>-SUMIFS(Inp_NW!AB:AB,Inp_NW!$I:$I,Cal_SWSubmitted!$G30,Inp_NW!$J:$J,"Streetworks")</f>
        <v>1.7761750937352065</v>
      </c>
      <c r="AC30" s="106">
        <f>-SUMIFS(Inp_NW!AC:AC,Inp_NW!$I:$I,Cal_SWSubmitted!$G30,Inp_NW!$J:$J,"Streetworks")</f>
        <v>1.4980221565213019</v>
      </c>
      <c r="AD30" s="106">
        <f>-SUMIFS(Inp_NW!AD:AD,Inp_NW!$I:$I,Cal_SWSubmitted!$G30,Inp_NW!$J:$J,"Streetworks")</f>
        <v>1.6501948428571427</v>
      </c>
      <c r="AE30" s="106">
        <f>-SUMIFS(Inp_NW!AE:AE,Inp_NW!$I:$I,Cal_SWSubmitted!$G30,Inp_NW!$J:$J,"Streetworks")</f>
        <v>0.77305990165971716</v>
      </c>
      <c r="AF30" s="106">
        <f>-SUMIFS(Inp_NW!AF:AF,Inp_NW!$I:$I,Cal_SWSubmitted!$G30,Inp_NW!$J:$J,"Streetworks")</f>
        <v>1.6096006401523535</v>
      </c>
      <c r="AG30" s="106">
        <f>-SUMIFS(Inp_NW!AG:AG,Inp_NW!$I:$I,Cal_SWSubmitted!$G30,Inp_NW!$J:$J,"Streetworks")</f>
        <v>1.5827202014786854</v>
      </c>
      <c r="AH30" s="106">
        <f>-SUMIFS(Inp_NW!AH:AH,Inp_NW!$I:$I,Cal_SWSubmitted!$G30,Inp_NW!$J:$J,"Streetworks")</f>
        <v>1.5345921051207028</v>
      </c>
      <c r="AI30" s="106">
        <f>-SUMIFS(Inp_NW!AI:AI,Inp_NW!$I:$I,Cal_SWSubmitted!$G30,Inp_NW!$J:$J,"Streetworks")</f>
        <v>1.4863625870962511</v>
      </c>
      <c r="AJ30" s="106">
        <f>-SUMIFS(Inp_NW!AJ:AJ,Inp_NW!$I:$I,Cal_SWSubmitted!$G30,Inp_NW!$J:$J,"Streetworks")</f>
        <v>1.4364573792638724</v>
      </c>
      <c r="AK30" s="106">
        <f>-SUMIFS(Inp_NW!AK:AK,Inp_NW!$I:$I,Cal_SWSubmitted!$G30,Inp_NW!$J:$J,"Streetworks")</f>
        <v>1.38581702891359</v>
      </c>
      <c r="AM30" s="18">
        <f t="shared" si="7"/>
        <v>0</v>
      </c>
      <c r="AN30" s="18">
        <f t="shared" si="8"/>
        <v>10.838082386210274</v>
      </c>
      <c r="AO30" s="18">
        <f t="shared" si="9"/>
        <v>7.4259493018731018</v>
      </c>
      <c r="AP30" s="106">
        <f t="shared" si="2"/>
        <v>0</v>
      </c>
      <c r="AQ30" s="18">
        <f t="shared" si="10"/>
        <v>1.3547602982762843</v>
      </c>
      <c r="AR30" s="18">
        <f t="shared" si="11"/>
        <v>1.4851898603746203</v>
      </c>
      <c r="AU30" s="42"/>
    </row>
    <row r="31" spans="5:47" s="3" customFormat="1">
      <c r="E31" s="3" t="s">
        <v>32</v>
      </c>
      <c r="F31" s="3" t="str">
        <f t="shared" si="0"/>
        <v>Opex</v>
      </c>
      <c r="G31" s="3" t="s">
        <v>197</v>
      </c>
      <c r="L31" s="3" t="s">
        <v>112</v>
      </c>
      <c r="R31" s="14"/>
      <c r="T31" s="18"/>
      <c r="U31" s="18"/>
      <c r="V31" s="18"/>
      <c r="W31" s="18"/>
      <c r="X31" s="18"/>
      <c r="Y31" s="106">
        <f>-SUMIFS(Inp_WM!Y:Y,Inp_WM!$I:$I,Cal_SWSubmitted!$G31,Inp_WM!$J:$J,"Streetworks")</f>
        <v>0.27934599999999998</v>
      </c>
      <c r="Z31" s="106">
        <f>-SUMIFS(Inp_WM!Z:Z,Inp_WM!$I:$I,Cal_SWSubmitted!$G31,Inp_WM!$J:$J,"Streetworks")</f>
        <v>0.57545000000000002</v>
      </c>
      <c r="AA31" s="106">
        <f>-SUMIFS(Inp_WM!AA:AA,Inp_WM!$I:$I,Cal_SWSubmitted!$G31,Inp_WM!$J:$J,"Streetworks")</f>
        <v>0.33890499999999996</v>
      </c>
      <c r="AB31" s="106">
        <f>-SUMIFS(Inp_WM!AB:AB,Inp_WM!$I:$I,Cal_SWSubmitted!$G31,Inp_WM!$J:$J,"Streetworks")</f>
        <v>0.48622699999999996</v>
      </c>
      <c r="AC31" s="106">
        <f>-SUMIFS(Inp_WM!AC:AC,Inp_WM!$I:$I,Cal_SWSubmitted!$G31,Inp_WM!$J:$J,"Streetworks")</f>
        <v>0.58085799999999999</v>
      </c>
      <c r="AD31" s="106">
        <f>-SUMIFS(Inp_WM!AD:AD,Inp_WM!$I:$I,Cal_SWSubmitted!$G31,Inp_WM!$J:$J,"Streetworks")</f>
        <v>1.160585</v>
      </c>
      <c r="AE31" s="106">
        <f>-SUMIFS(Inp_WM!AE:AE,Inp_WM!$I:$I,Cal_SWSubmitted!$G31,Inp_WM!$J:$J,"Streetworks")</f>
        <v>0.30793447214959929</v>
      </c>
      <c r="AF31" s="106">
        <f>-SUMIFS(Inp_WM!AF:AF,Inp_WM!$I:$I,Cal_SWSubmitted!$G31,Inp_WM!$J:$J,"Streetworks")</f>
        <v>0.8069497487437185</v>
      </c>
      <c r="AG31" s="106">
        <f>-SUMIFS(Inp_WM!AG:AG,Inp_WM!$I:$I,Cal_SWSubmitted!$G31,Inp_WM!$J:$J,"Streetworks")</f>
        <v>0.75982121663594349</v>
      </c>
      <c r="AH31" s="106">
        <f>-SUMIFS(Inp_WM!AH:AH,Inp_WM!$I:$I,Cal_SWSubmitted!$G31,Inp_WM!$J:$J,"Streetworks")</f>
        <v>0.73468425433142837</v>
      </c>
      <c r="AI31" s="106">
        <f>-SUMIFS(Inp_WM!AI:AI,Inp_WM!$I:$I,Cal_SWSubmitted!$G31,Inp_WM!$J:$J,"Streetworks")</f>
        <v>0.70974478848013434</v>
      </c>
      <c r="AJ31" s="106">
        <f>-SUMIFS(Inp_WM!AJ:AJ,Inp_WM!$I:$I,Cal_SWSubmitted!$G31,Inp_WM!$J:$J,"Streetworks")</f>
        <v>0.68120979173092833</v>
      </c>
      <c r="AK31" s="106">
        <f>-SUMIFS(Inp_WM!AK:AK,Inp_WM!$I:$I,Cal_SWSubmitted!$G31,Inp_WM!$J:$J,"Streetworks")</f>
        <v>0.65566985241788966</v>
      </c>
      <c r="AM31" s="18">
        <f t="shared" si="7"/>
        <v>0</v>
      </c>
      <c r="AN31" s="18">
        <f t="shared" si="8"/>
        <v>4.5362552208933176</v>
      </c>
      <c r="AO31" s="18">
        <f t="shared" si="9"/>
        <v>3.5411299035963242</v>
      </c>
      <c r="AP31" s="106">
        <f t="shared" si="2"/>
        <v>0</v>
      </c>
      <c r="AQ31" s="18">
        <f t="shared" si="10"/>
        <v>0.5670319026116647</v>
      </c>
      <c r="AR31" s="18">
        <f t="shared" si="11"/>
        <v>0.70822598071926479</v>
      </c>
      <c r="AU31" s="42"/>
    </row>
    <row r="32" spans="5:47" s="3" customFormat="1">
      <c r="E32" s="3" t="s">
        <v>34</v>
      </c>
      <c r="F32" s="3" t="str">
        <f t="shared" si="0"/>
        <v>Opex</v>
      </c>
      <c r="G32" s="3" t="s">
        <v>197</v>
      </c>
      <c r="L32" s="3" t="s">
        <v>112</v>
      </c>
      <c r="R32" s="14"/>
      <c r="T32" s="18"/>
      <c r="U32" s="18"/>
      <c r="V32" s="18"/>
      <c r="W32" s="18"/>
      <c r="X32" s="18"/>
      <c r="Y32" s="106">
        <f>-SUMIFS(Inp_NGN!Y:Y,Inp_NGN!$I:$I,Cal_SWSubmitted!$G32,Inp_NGN!$J:$J,"Streetworks")</f>
        <v>0.164333479999999</v>
      </c>
      <c r="Z32" s="106">
        <f>-SUMIFS(Inp_NGN!Z:Z,Inp_NGN!$I:$I,Cal_SWSubmitted!$G32,Inp_NGN!$J:$J,"Streetworks")</f>
        <v>0.23</v>
      </c>
      <c r="AA32" s="106">
        <f>-SUMIFS(Inp_NGN!AA:AA,Inp_NGN!$I:$I,Cal_SWSubmitted!$G32,Inp_NGN!$J:$J,"Streetworks")</f>
        <v>0.25378336000000001</v>
      </c>
      <c r="AB32" s="106">
        <f>-SUMIFS(Inp_NGN!AB:AB,Inp_NGN!$I:$I,Cal_SWSubmitted!$G32,Inp_NGN!$J:$J,"Streetworks")</f>
        <v>0.36469712999999998</v>
      </c>
      <c r="AC32" s="106">
        <f>-SUMIFS(Inp_NGN!AC:AC,Inp_NGN!$I:$I,Cal_SWSubmitted!$G32,Inp_NGN!$J:$J,"Streetworks")</f>
        <v>0.39416848999999998</v>
      </c>
      <c r="AD32" s="106">
        <f>-SUMIFS(Inp_NGN!AD:AD,Inp_NGN!$I:$I,Cal_SWSubmitted!$G32,Inp_NGN!$J:$J,"Streetworks")</f>
        <v>0.26865728</v>
      </c>
      <c r="AE32" s="106">
        <f>-SUMIFS(Inp_NGN!AE:AE,Inp_NGN!$I:$I,Cal_SWSubmitted!$G32,Inp_NGN!$J:$J,"Streetworks")</f>
        <v>0.42078086999999997</v>
      </c>
      <c r="AF32" s="106">
        <f>-SUMIFS(Inp_NGN!AF:AF,Inp_NGN!$I:$I,Cal_SWSubmitted!$G32,Inp_NGN!$J:$J,"Streetworks")</f>
        <v>0.27000731658291455</v>
      </c>
      <c r="AG32" s="106">
        <f>-SUMIFS(Inp_NGN!AG:AG,Inp_NGN!$I:$I,Cal_SWSubmitted!$G32,Inp_NGN!$J:$J,"Streetworks")</f>
        <v>0.27136413726926084</v>
      </c>
      <c r="AH32" s="106">
        <f>-SUMIFS(Inp_NGN!AH:AH,Inp_NGN!$I:$I,Cal_SWSubmitted!$G32,Inp_NGN!$J:$J,"Streetworks")</f>
        <v>0.27272777615001093</v>
      </c>
      <c r="AI32" s="106">
        <f>-SUMIFS(Inp_NGN!AI:AI,Inp_NGN!$I:$I,Cal_SWSubmitted!$G32,Inp_NGN!$J:$J,"Streetworks")</f>
        <v>0.27409826748744814</v>
      </c>
      <c r="AJ32" s="106">
        <f>-SUMIFS(Inp_NGN!AJ:AJ,Inp_NGN!$I:$I,Cal_SWSubmitted!$G32,Inp_NGN!$J:$J,"Streetworks")</f>
        <v>0.27547564571602828</v>
      </c>
      <c r="AK32" s="106">
        <f>-SUMIFS(Inp_NGN!AK:AK,Inp_NGN!$I:$I,Cal_SWSubmitted!$G32,Inp_NGN!$J:$J,"Streetworks")</f>
        <v>0.27685994544324449</v>
      </c>
      <c r="AM32" s="18">
        <f t="shared" si="7"/>
        <v>0</v>
      </c>
      <c r="AN32" s="18">
        <f t="shared" si="8"/>
        <v>2.3664279265829138</v>
      </c>
      <c r="AO32" s="18">
        <f t="shared" si="9"/>
        <v>1.3705257720659927</v>
      </c>
      <c r="AP32" s="106">
        <f t="shared" si="2"/>
        <v>0</v>
      </c>
      <c r="AQ32" s="18">
        <f t="shared" si="10"/>
        <v>0.29580349082286422</v>
      </c>
      <c r="AR32" s="18">
        <f t="shared" si="11"/>
        <v>0.27410515441319855</v>
      </c>
      <c r="AU32" s="42"/>
    </row>
    <row r="33" spans="5:47" s="3" customFormat="1">
      <c r="E33" s="3" t="s">
        <v>36</v>
      </c>
      <c r="F33" s="3" t="str">
        <f t="shared" si="0"/>
        <v>Opex</v>
      </c>
      <c r="G33" s="3" t="s">
        <v>197</v>
      </c>
      <c r="L33" s="3" t="s">
        <v>112</v>
      </c>
      <c r="R33" s="14"/>
      <c r="T33" s="18"/>
      <c r="U33" s="18"/>
      <c r="V33" s="18"/>
      <c r="W33" s="18"/>
      <c r="X33" s="18"/>
      <c r="Y33" s="106">
        <f>-SUMIFS(Inp_Sc!Y:Y,Inp_Sc!$I:$I,Cal_SWSubmitted!$G33,Inp_Sc!$J:$J,"Streetworks")</f>
        <v>0.26</v>
      </c>
      <c r="Z33" s="106">
        <f>-SUMIFS(Inp_Sc!Z:Z,Inp_Sc!$I:$I,Cal_SWSubmitted!$G33,Inp_Sc!$J:$J,"Streetworks")</f>
        <v>0.113</v>
      </c>
      <c r="AA33" s="106">
        <f>-SUMIFS(Inp_Sc!AA:AA,Inp_Sc!$I:$I,Cal_SWSubmitted!$G33,Inp_Sc!$J:$J,"Streetworks")</f>
        <v>0.128</v>
      </c>
      <c r="AB33" s="106">
        <f>-SUMIFS(Inp_Sc!AB:AB,Inp_Sc!$I:$I,Cal_SWSubmitted!$G33,Inp_Sc!$J:$J,"Streetworks")</f>
        <v>0.111</v>
      </c>
      <c r="AC33" s="106">
        <f>-SUMIFS(Inp_Sc!AC:AC,Inp_Sc!$I:$I,Cal_SWSubmitted!$G33,Inp_Sc!$J:$J,"Streetworks")</f>
        <v>0.40899999999999997</v>
      </c>
      <c r="AD33" s="106">
        <f>-SUMIFS(Inp_Sc!AD:AD,Inp_Sc!$I:$I,Cal_SWSubmitted!$G33,Inp_Sc!$J:$J,"Streetworks")</f>
        <v>0.40700000000000003</v>
      </c>
      <c r="AE33" s="106">
        <f>-SUMIFS(Inp_Sc!AE:AE,Inp_Sc!$I:$I,Cal_SWSubmitted!$G33,Inp_Sc!$J:$J,"Streetworks")</f>
        <v>0.47894099999999995</v>
      </c>
      <c r="AF33" s="106">
        <f>-SUMIFS(Inp_Sc!AF:AF,Inp_Sc!$I:$I,Cal_SWSubmitted!$G33,Inp_Sc!$J:$J,"Streetworks")</f>
        <v>0.48038649597585509</v>
      </c>
      <c r="AG33" s="106">
        <f>-SUMIFS(Inp_Sc!AG:AG,Inp_Sc!$I:$I,Cal_SWSubmitted!$G33,Inp_Sc!$J:$J,"Streetworks")</f>
        <v>0.3478927102348362</v>
      </c>
      <c r="AH33" s="106">
        <f>-SUMIFS(Inp_Sc!AH:AH,Inp_Sc!$I:$I,Cal_SWSubmitted!$G33,Inp_Sc!$J:$J,"Streetworks")</f>
        <v>0.34873133844844639</v>
      </c>
      <c r="AI33" s="106">
        <f>-SUMIFS(Inp_Sc!AI:AI,Inp_Sc!$I:$I,Cal_SWSubmitted!$G33,Inp_Sc!$J:$J,"Streetworks")</f>
        <v>0.35173577447704912</v>
      </c>
      <c r="AJ33" s="106">
        <f>-SUMIFS(Inp_Sc!AJ:AJ,Inp_Sc!$I:$I,Cal_SWSubmitted!$G33,Inp_Sc!$J:$J,"Streetworks")</f>
        <v>0.36042801521567192</v>
      </c>
      <c r="AK33" s="106">
        <f>-SUMIFS(Inp_Sc!AK:AK,Inp_Sc!$I:$I,Cal_SWSubmitted!$G33,Inp_Sc!$J:$J,"Streetworks")</f>
        <v>0.35849122968135716</v>
      </c>
      <c r="AM33" s="18">
        <f t="shared" si="7"/>
        <v>0</v>
      </c>
      <c r="AN33" s="18">
        <f t="shared" si="8"/>
        <v>2.387327495975855</v>
      </c>
      <c r="AO33" s="18">
        <f t="shared" si="9"/>
        <v>1.7672790680573607</v>
      </c>
      <c r="AP33" s="106">
        <f t="shared" si="2"/>
        <v>0</v>
      </c>
      <c r="AQ33" s="18">
        <f t="shared" si="10"/>
        <v>0.29841593699698188</v>
      </c>
      <c r="AR33" s="18">
        <f t="shared" si="11"/>
        <v>0.35345581361147216</v>
      </c>
      <c r="AU33" s="42"/>
    </row>
    <row r="34" spans="5:47" s="3" customFormat="1">
      <c r="E34" s="3" t="s">
        <v>38</v>
      </c>
      <c r="F34" s="3" t="str">
        <f t="shared" si="0"/>
        <v>Opex</v>
      </c>
      <c r="G34" s="3" t="s">
        <v>197</v>
      </c>
      <c r="L34" s="3" t="s">
        <v>112</v>
      </c>
      <c r="R34" s="14"/>
      <c r="T34" s="18"/>
      <c r="U34" s="18"/>
      <c r="V34" s="18"/>
      <c r="W34" s="18"/>
      <c r="X34" s="18"/>
      <c r="Y34" s="106">
        <f>-SUMIFS(Inp_So!Y:Y,Inp_So!$I:$I,Cal_SWSubmitted!$G34,Inp_So!$J:$J,"Streetworks")</f>
        <v>2.6792195678159949</v>
      </c>
      <c r="Z34" s="106">
        <f>-SUMIFS(Inp_So!Z:Z,Inp_So!$I:$I,Cal_SWSubmitted!$G34,Inp_So!$J:$J,"Streetworks")</f>
        <v>3.0929291179858227</v>
      </c>
      <c r="AA34" s="106">
        <f>-SUMIFS(Inp_So!AA:AA,Inp_So!$I:$I,Cal_SWSubmitted!$G34,Inp_So!$J:$J,"Streetworks")</f>
        <v>2.6696950183109847</v>
      </c>
      <c r="AB34" s="106">
        <f>-SUMIFS(Inp_So!AB:AB,Inp_So!$I:$I,Cal_SWSubmitted!$G34,Inp_So!$J:$J,"Streetworks")</f>
        <v>2.5295270641060768</v>
      </c>
      <c r="AC34" s="106">
        <f>-SUMIFS(Inp_So!AC:AC,Inp_So!$I:$I,Cal_SWSubmitted!$G34,Inp_So!$J:$J,"Streetworks")</f>
        <v>2.491281611670519</v>
      </c>
      <c r="AD34" s="106">
        <f>-SUMIFS(Inp_So!AD:AD,Inp_So!$I:$I,Cal_SWSubmitted!$G34,Inp_So!$J:$J,"Streetworks")</f>
        <v>2.6944379326348362</v>
      </c>
      <c r="AE34" s="106">
        <f>-SUMIFS(Inp_So!AE:AE,Inp_So!$I:$I,Cal_SWSubmitted!$G34,Inp_So!$J:$J,"Streetworks")</f>
        <v>2.5291923731670298</v>
      </c>
      <c r="AF34" s="106">
        <f>-SUMIFS(Inp_So!AF:AF,Inp_So!$I:$I,Cal_SWSubmitted!$G34,Inp_So!$J:$J,"Streetworks")</f>
        <v>2.6859162923622719</v>
      </c>
      <c r="AG34" s="106">
        <f>-SUMIFS(Inp_So!AG:AG,Inp_So!$I:$I,Cal_SWSubmitted!$G34,Inp_So!$J:$J,"Streetworks")</f>
        <v>2.9376557921038002</v>
      </c>
      <c r="AH34" s="106">
        <f>-SUMIFS(Inp_So!AH:AH,Inp_So!$I:$I,Cal_SWSubmitted!$G34,Inp_So!$J:$J,"Streetworks")</f>
        <v>2.8841308029876469</v>
      </c>
      <c r="AI34" s="106">
        <f>-SUMIFS(Inp_So!AI:AI,Inp_So!$I:$I,Cal_SWSubmitted!$G34,Inp_So!$J:$J,"Streetworks")</f>
        <v>2.8336221632101086</v>
      </c>
      <c r="AJ34" s="106">
        <f>-SUMIFS(Inp_So!AJ:AJ,Inp_So!$I:$I,Cal_SWSubmitted!$G34,Inp_So!$J:$J,"Streetworks")</f>
        <v>2.8226878278618242</v>
      </c>
      <c r="AK34" s="106">
        <f>-SUMIFS(Inp_So!AK:AK,Inp_So!$I:$I,Cal_SWSubmitted!$G34,Inp_So!$J:$J,"Streetworks")</f>
        <v>2.748530996241926</v>
      </c>
      <c r="AM34" s="18">
        <f t="shared" si="7"/>
        <v>0</v>
      </c>
      <c r="AN34" s="18">
        <f t="shared" si="8"/>
        <v>21.37219897805354</v>
      </c>
      <c r="AO34" s="18">
        <f t="shared" si="9"/>
        <v>14.226627582405307</v>
      </c>
      <c r="AP34" s="106">
        <f t="shared" si="2"/>
        <v>0</v>
      </c>
      <c r="AQ34" s="18">
        <f t="shared" si="10"/>
        <v>2.6715248722566924</v>
      </c>
      <c r="AR34" s="18">
        <f t="shared" si="11"/>
        <v>2.8453255164810614</v>
      </c>
      <c r="AU34" s="42"/>
    </row>
    <row r="35" spans="5:47" s="3" customFormat="1">
      <c r="E35" s="3" t="s">
        <v>40</v>
      </c>
      <c r="F35" s="3" t="str">
        <f t="shared" si="0"/>
        <v>Opex</v>
      </c>
      <c r="G35" s="3" t="s">
        <v>197</v>
      </c>
      <c r="L35" s="3" t="s">
        <v>112</v>
      </c>
      <c r="R35" s="14"/>
      <c r="T35" s="18"/>
      <c r="U35" s="18"/>
      <c r="V35" s="18"/>
      <c r="W35" s="18"/>
      <c r="X35" s="18"/>
      <c r="Y35" s="106">
        <f>-SUMIFS(Inp_WWU!Y:Y,Inp_WWU!$I:$I,Cal_SWSubmitted!$G35,Inp_WWU!$J:$J,"Streetworks")</f>
        <v>0.19690779241724055</v>
      </c>
      <c r="Z35" s="106">
        <f>-SUMIFS(Inp_WWU!Z:Z,Inp_WWU!$I:$I,Cal_SWSubmitted!$G35,Inp_WWU!$J:$J,"Streetworks")</f>
        <v>7.5901139968536535E-2</v>
      </c>
      <c r="AA35" s="106">
        <f>-SUMIFS(Inp_WWU!AA:AA,Inp_WWU!$I:$I,Cal_SWSubmitted!$G35,Inp_WWU!$J:$J,"Streetworks")</f>
        <v>0.1058377018512837</v>
      </c>
      <c r="AB35" s="106">
        <f>-SUMIFS(Inp_WWU!AB:AB,Inp_WWU!$I:$I,Cal_SWSubmitted!$G35,Inp_WWU!$J:$J,"Streetworks")</f>
        <v>0.11926813791820941</v>
      </c>
      <c r="AC35" s="106">
        <f>-SUMIFS(Inp_WWU!AC:AC,Inp_WWU!$I:$I,Cal_SWSubmitted!$G35,Inp_WWU!$J:$J,"Streetworks")</f>
        <v>8.4000687443618272E-2</v>
      </c>
      <c r="AD35" s="106">
        <f>-SUMIFS(Inp_WWU!AD:AD,Inp_WWU!$I:$I,Cal_SWSubmitted!$G35,Inp_WWU!$J:$J,"Streetworks")</f>
        <v>7.2203129279614614E-2</v>
      </c>
      <c r="AE35" s="106">
        <f>-SUMIFS(Inp_WWU!AE:AE,Inp_WWU!$I:$I,Cal_SWSubmitted!$G35,Inp_WWU!$J:$J,"Streetworks")</f>
        <v>0.1017571036412238</v>
      </c>
      <c r="AF35" s="106">
        <f>-SUMIFS(Inp_WWU!AF:AF,Inp_WWU!$I:$I,Cal_SWSubmitted!$G35,Inp_WWU!$J:$J,"Streetworks")</f>
        <v>7.2565959074989556E-2</v>
      </c>
      <c r="AG35" s="106">
        <f>-SUMIFS(Inp_WWU!AG:AG,Inp_WWU!$I:$I,Cal_SWSubmitted!$G35,Inp_WWU!$J:$J,"Streetworks")</f>
        <v>0.16221613755365902</v>
      </c>
      <c r="AH35" s="106">
        <f>-SUMIFS(Inp_WWU!AH:AH,Inp_WWU!$I:$I,Cal_SWSubmitted!$G35,Inp_WWU!$J:$J,"Streetworks")</f>
        <v>0.16154869083945139</v>
      </c>
      <c r="AI35" s="106">
        <f>-SUMIFS(Inp_WWU!AI:AI,Inp_WWU!$I:$I,Cal_SWSubmitted!$G35,Inp_WWU!$J:$J,"Streetworks")</f>
        <v>0.16088458135881473</v>
      </c>
      <c r="AJ35" s="106">
        <f>-SUMIFS(Inp_WWU!AJ:AJ,Inp_WWU!$I:$I,Cal_SWSubmitted!$G35,Inp_WWU!$J:$J,"Streetworks")</f>
        <v>0.16022379242558135</v>
      </c>
      <c r="AK35" s="106">
        <f>-SUMIFS(Inp_WWU!AK:AK,Inp_WWU!$I:$I,Cal_SWSubmitted!$G35,Inp_WWU!$J:$J,"Streetworks")</f>
        <v>0.15956630743701405</v>
      </c>
      <c r="AM35" s="18">
        <f t="shared" si="7"/>
        <v>0</v>
      </c>
      <c r="AN35" s="18">
        <f t="shared" si="8"/>
        <v>0.82844165159471639</v>
      </c>
      <c r="AO35" s="18">
        <f t="shared" si="9"/>
        <v>0.80443950961452049</v>
      </c>
      <c r="AP35" s="106">
        <f t="shared" si="2"/>
        <v>0</v>
      </c>
      <c r="AQ35" s="18">
        <f t="shared" si="10"/>
        <v>0.10355520644933955</v>
      </c>
      <c r="AR35" s="18">
        <f t="shared" si="11"/>
        <v>0.16088790192290409</v>
      </c>
      <c r="AU35" s="42"/>
    </row>
    <row r="36" spans="5:47" s="3" customFormat="1">
      <c r="E36" s="3" t="s">
        <v>25</v>
      </c>
      <c r="F36" s="3" t="str">
        <f>$C$11</f>
        <v>Opex</v>
      </c>
      <c r="G36" s="3" t="s">
        <v>199</v>
      </c>
      <c r="L36" s="3" t="s">
        <v>112</v>
      </c>
      <c r="R36" s="14"/>
      <c r="T36" s="18"/>
      <c r="U36" s="18"/>
      <c r="V36" s="18"/>
      <c r="W36" s="18"/>
      <c r="X36" s="18"/>
      <c r="Y36" s="106">
        <f>-SUMIFS(Inp_EoE!Y:Y,Inp_EoE!$I:$I,Cal_SWSubmitted!$G36,Inp_EoE!$J:$J,"Streetworks")</f>
        <v>0</v>
      </c>
      <c r="Z36" s="106">
        <f>-SUMIFS(Inp_EoE!Z:Z,Inp_EoE!$I:$I,Cal_SWSubmitted!$G36,Inp_EoE!$J:$J,"Streetworks")</f>
        <v>0</v>
      </c>
      <c r="AA36" s="106">
        <f>-SUMIFS(Inp_EoE!AA:AA,Inp_EoE!$I:$I,Cal_SWSubmitted!$G36,Inp_EoE!$J:$J,"Streetworks")</f>
        <v>0</v>
      </c>
      <c r="AB36" s="106">
        <f>-SUMIFS(Inp_EoE!AB:AB,Inp_EoE!$I:$I,Cal_SWSubmitted!$G36,Inp_EoE!$J:$J,"Streetworks")</f>
        <v>0</v>
      </c>
      <c r="AC36" s="106">
        <f>-SUMIFS(Inp_EoE!AC:AC,Inp_EoE!$I:$I,Cal_SWSubmitted!$G36,Inp_EoE!$J:$J,"Streetworks")</f>
        <v>0</v>
      </c>
      <c r="AD36" s="106">
        <f>-SUMIFS(Inp_EoE!AD:AD,Inp_EoE!$I:$I,Cal_SWSubmitted!$G36,Inp_EoE!$J:$J,"Streetworks")</f>
        <v>0</v>
      </c>
      <c r="AE36" s="106">
        <f>-SUMIFS(Inp_EoE!AE:AE,Inp_EoE!$I:$I,Cal_SWSubmitted!$G36,Inp_EoE!$J:$J,"Streetworks")</f>
        <v>0.36529386767697569</v>
      </c>
      <c r="AF36" s="106">
        <f>-SUMIFS(Inp_EoE!AF:AF,Inp_EoE!$I:$I,Cal_SWSubmitted!$G36,Inp_EoE!$J:$J,"Streetworks")</f>
        <v>0</v>
      </c>
      <c r="AG36" s="106">
        <f>-SUMIFS(Inp_EoE!AG:AG,Inp_EoE!$I:$I,Cal_SWSubmitted!$G36,Inp_EoE!$J:$J,"Streetworks")</f>
        <v>0</v>
      </c>
      <c r="AH36" s="106">
        <f>-SUMIFS(Inp_EoE!AH:AH,Inp_EoE!$I:$I,Cal_SWSubmitted!$G36,Inp_EoE!$J:$J,"Streetworks")</f>
        <v>0</v>
      </c>
      <c r="AI36" s="106">
        <f>-SUMIFS(Inp_EoE!AI:AI,Inp_EoE!$I:$I,Cal_SWSubmitted!$G36,Inp_EoE!$J:$J,"Streetworks")</f>
        <v>0</v>
      </c>
      <c r="AJ36" s="106">
        <f>-SUMIFS(Inp_EoE!AJ:AJ,Inp_EoE!$I:$I,Cal_SWSubmitted!$G36,Inp_EoE!$J:$J,"Streetworks")</f>
        <v>0</v>
      </c>
      <c r="AK36" s="106">
        <f>-SUMIFS(Inp_EoE!AK:AK,Inp_EoE!$I:$I,Cal_SWSubmitted!$G36,Inp_EoE!$J:$J,"Streetworks")</f>
        <v>0</v>
      </c>
      <c r="AM36" s="18">
        <f t="shared" si="7"/>
        <v>0</v>
      </c>
      <c r="AN36" s="18">
        <f t="shared" si="8"/>
        <v>0.36529386767697569</v>
      </c>
      <c r="AO36" s="18">
        <f t="shared" si="9"/>
        <v>0</v>
      </c>
      <c r="AP36" s="106">
        <f t="shared" si="2"/>
        <v>0</v>
      </c>
      <c r="AQ36" s="18">
        <f t="shared" si="10"/>
        <v>4.5661733459621962E-2</v>
      </c>
      <c r="AR36" s="18">
        <f t="shared" si="11"/>
        <v>0</v>
      </c>
      <c r="AU36" s="42"/>
    </row>
    <row r="37" spans="5:47" s="3" customFormat="1">
      <c r="E37" s="3" t="s">
        <v>28</v>
      </c>
      <c r="F37" s="3" t="str">
        <f t="shared" si="0"/>
        <v>Opex</v>
      </c>
      <c r="G37" s="3" t="s">
        <v>199</v>
      </c>
      <c r="L37" s="3" t="s">
        <v>112</v>
      </c>
      <c r="R37" s="14"/>
      <c r="T37" s="18"/>
      <c r="U37" s="18"/>
      <c r="V37" s="18"/>
      <c r="W37" s="18"/>
      <c r="X37" s="18"/>
      <c r="Y37" s="106">
        <f>-SUMIFS(Inp_Lon!Y:Y,Inp_Lon!$I:$I,Cal_SWSubmitted!$G37,Inp_Lon!$J:$J,"Streetworks")</f>
        <v>0</v>
      </c>
      <c r="Z37" s="106">
        <f>-SUMIFS(Inp_Lon!Z:Z,Inp_Lon!$I:$I,Cal_SWSubmitted!$G37,Inp_Lon!$J:$J,"Streetworks")</f>
        <v>0</v>
      </c>
      <c r="AA37" s="106">
        <f>-SUMIFS(Inp_Lon!AA:AA,Inp_Lon!$I:$I,Cal_SWSubmitted!$G37,Inp_Lon!$J:$J,"Streetworks")</f>
        <v>0</v>
      </c>
      <c r="AB37" s="106">
        <f>-SUMIFS(Inp_Lon!AB:AB,Inp_Lon!$I:$I,Cal_SWSubmitted!$G37,Inp_Lon!$J:$J,"Streetworks")</f>
        <v>0</v>
      </c>
      <c r="AC37" s="106">
        <f>-SUMIFS(Inp_Lon!AC:AC,Inp_Lon!$I:$I,Cal_SWSubmitted!$G37,Inp_Lon!$J:$J,"Streetworks")</f>
        <v>0</v>
      </c>
      <c r="AD37" s="106">
        <f>-SUMIFS(Inp_Lon!AD:AD,Inp_Lon!$I:$I,Cal_SWSubmitted!$G37,Inp_Lon!$J:$J,"Streetworks")</f>
        <v>0</v>
      </c>
      <c r="AE37" s="106">
        <f>-SUMIFS(Inp_Lon!AE:AE,Inp_Lon!$I:$I,Cal_SWSubmitted!$G37,Inp_Lon!$J:$J,"Streetworks")</f>
        <v>0.1703764294153145</v>
      </c>
      <c r="AF37" s="106">
        <f>-SUMIFS(Inp_Lon!AF:AF,Inp_Lon!$I:$I,Cal_SWSubmitted!$G37,Inp_Lon!$J:$J,"Streetworks")</f>
        <v>0</v>
      </c>
      <c r="AG37" s="106">
        <f>-SUMIFS(Inp_Lon!AG:AG,Inp_Lon!$I:$I,Cal_SWSubmitted!$G37,Inp_Lon!$J:$J,"Streetworks")</f>
        <v>0</v>
      </c>
      <c r="AH37" s="106">
        <f>-SUMIFS(Inp_Lon!AH:AH,Inp_Lon!$I:$I,Cal_SWSubmitted!$G37,Inp_Lon!$J:$J,"Streetworks")</f>
        <v>0</v>
      </c>
      <c r="AI37" s="106">
        <f>-SUMIFS(Inp_Lon!AI:AI,Inp_Lon!$I:$I,Cal_SWSubmitted!$G37,Inp_Lon!$J:$J,"Streetworks")</f>
        <v>0</v>
      </c>
      <c r="AJ37" s="106">
        <f>-SUMIFS(Inp_Lon!AJ:AJ,Inp_Lon!$I:$I,Cal_SWSubmitted!$G37,Inp_Lon!$J:$J,"Streetworks")</f>
        <v>0</v>
      </c>
      <c r="AK37" s="106">
        <f>-SUMIFS(Inp_Lon!AK:AK,Inp_Lon!$I:$I,Cal_SWSubmitted!$G37,Inp_Lon!$J:$J,"Streetworks")</f>
        <v>0</v>
      </c>
      <c r="AM37" s="18">
        <f t="shared" si="7"/>
        <v>0</v>
      </c>
      <c r="AN37" s="18">
        <f t="shared" si="8"/>
        <v>0.1703764294153145</v>
      </c>
      <c r="AO37" s="18">
        <f t="shared" si="9"/>
        <v>0</v>
      </c>
      <c r="AP37" s="106">
        <f t="shared" si="2"/>
        <v>0</v>
      </c>
      <c r="AQ37" s="18">
        <f t="shared" si="10"/>
        <v>2.1297053676914313E-2</v>
      </c>
      <c r="AR37" s="18">
        <f t="shared" si="11"/>
        <v>0</v>
      </c>
      <c r="AU37" s="42"/>
    </row>
    <row r="38" spans="5:47" s="3" customFormat="1">
      <c r="E38" s="3" t="s">
        <v>30</v>
      </c>
      <c r="F38" s="3" t="str">
        <f t="shared" si="0"/>
        <v>Opex</v>
      </c>
      <c r="G38" s="3" t="s">
        <v>199</v>
      </c>
      <c r="L38" s="3" t="s">
        <v>112</v>
      </c>
      <c r="R38" s="14"/>
      <c r="T38" s="18"/>
      <c r="U38" s="18"/>
      <c r="V38" s="18"/>
      <c r="W38" s="18"/>
      <c r="X38" s="18"/>
      <c r="Y38" s="106">
        <f>-SUMIFS(Inp_NW!Y:Y,Inp_NW!$I:$I,Cal_SWSubmitted!$G38,Inp_NW!$J:$J,"Streetworks")</f>
        <v>0</v>
      </c>
      <c r="Z38" s="106">
        <f>-SUMIFS(Inp_NW!Z:Z,Inp_NW!$I:$I,Cal_SWSubmitted!$G38,Inp_NW!$J:$J,"Streetworks")</f>
        <v>0</v>
      </c>
      <c r="AA38" s="106">
        <f>-SUMIFS(Inp_NW!AA:AA,Inp_NW!$I:$I,Cal_SWSubmitted!$G38,Inp_NW!$J:$J,"Streetworks")</f>
        <v>0</v>
      </c>
      <c r="AB38" s="106">
        <f>-SUMIFS(Inp_NW!AB:AB,Inp_NW!$I:$I,Cal_SWSubmitted!$G38,Inp_NW!$J:$J,"Streetworks")</f>
        <v>0</v>
      </c>
      <c r="AC38" s="106">
        <f>-SUMIFS(Inp_NW!AC:AC,Inp_NW!$I:$I,Cal_SWSubmitted!$G38,Inp_NW!$J:$J,"Streetworks")</f>
        <v>0</v>
      </c>
      <c r="AD38" s="106">
        <f>-SUMIFS(Inp_NW!AD:AD,Inp_NW!$I:$I,Cal_SWSubmitted!$G38,Inp_NW!$J:$J,"Streetworks")</f>
        <v>0</v>
      </c>
      <c r="AE38" s="106">
        <f>-SUMIFS(Inp_NW!AE:AE,Inp_NW!$I:$I,Cal_SWSubmitted!$G38,Inp_NW!$J:$J,"Streetworks")</f>
        <v>9.3840877270485248E-2</v>
      </c>
      <c r="AF38" s="106">
        <f>-SUMIFS(Inp_NW!AF:AF,Inp_NW!$I:$I,Cal_SWSubmitted!$G38,Inp_NW!$J:$J,"Streetworks")</f>
        <v>0</v>
      </c>
      <c r="AG38" s="106">
        <f>-SUMIFS(Inp_NW!AG:AG,Inp_NW!$I:$I,Cal_SWSubmitted!$G38,Inp_NW!$J:$J,"Streetworks")</f>
        <v>0</v>
      </c>
      <c r="AH38" s="106">
        <f>-SUMIFS(Inp_NW!AH:AH,Inp_NW!$I:$I,Cal_SWSubmitted!$G38,Inp_NW!$J:$J,"Streetworks")</f>
        <v>0</v>
      </c>
      <c r="AI38" s="106">
        <f>-SUMIFS(Inp_NW!AI:AI,Inp_NW!$I:$I,Cal_SWSubmitted!$G38,Inp_NW!$J:$J,"Streetworks")</f>
        <v>0</v>
      </c>
      <c r="AJ38" s="106">
        <f>-SUMIFS(Inp_NW!AJ:AJ,Inp_NW!$I:$I,Cal_SWSubmitted!$G38,Inp_NW!$J:$J,"Streetworks")</f>
        <v>0</v>
      </c>
      <c r="AK38" s="106">
        <f>-SUMIFS(Inp_NW!AK:AK,Inp_NW!$I:$I,Cal_SWSubmitted!$G38,Inp_NW!$J:$J,"Streetworks")</f>
        <v>0</v>
      </c>
      <c r="AM38" s="18">
        <f t="shared" si="7"/>
        <v>0</v>
      </c>
      <c r="AN38" s="18">
        <f t="shared" si="8"/>
        <v>9.3840877270485248E-2</v>
      </c>
      <c r="AO38" s="18">
        <f t="shared" si="9"/>
        <v>0</v>
      </c>
      <c r="AP38" s="106">
        <f t="shared" si="2"/>
        <v>0</v>
      </c>
      <c r="AQ38" s="18">
        <f t="shared" si="10"/>
        <v>1.1730109658810656E-2</v>
      </c>
      <c r="AR38" s="18">
        <f t="shared" si="11"/>
        <v>0</v>
      </c>
      <c r="AU38" s="42"/>
    </row>
    <row r="39" spans="5:47" s="3" customFormat="1">
      <c r="E39" s="3" t="s">
        <v>32</v>
      </c>
      <c r="F39" s="3" t="str">
        <f t="shared" si="0"/>
        <v>Opex</v>
      </c>
      <c r="G39" s="3" t="s">
        <v>199</v>
      </c>
      <c r="L39" s="3" t="s">
        <v>112</v>
      </c>
      <c r="R39" s="14"/>
      <c r="T39" s="18"/>
      <c r="U39" s="18"/>
      <c r="V39" s="18"/>
      <c r="W39" s="18"/>
      <c r="X39" s="18"/>
      <c r="Y39" s="106">
        <f>-SUMIFS(Inp_WM!Y:Y,Inp_WM!$I:$I,Cal_SWSubmitted!$G39,Inp_WM!$J:$J,"Streetworks")</f>
        <v>0</v>
      </c>
      <c r="Z39" s="106">
        <f>-SUMIFS(Inp_WM!Z:Z,Inp_WM!$I:$I,Cal_SWSubmitted!$G39,Inp_WM!$J:$J,"Streetworks")</f>
        <v>0</v>
      </c>
      <c r="AA39" s="106">
        <f>-SUMIFS(Inp_WM!AA:AA,Inp_WM!$I:$I,Cal_SWSubmitted!$G39,Inp_WM!$J:$J,"Streetworks")</f>
        <v>0</v>
      </c>
      <c r="AB39" s="106">
        <f>-SUMIFS(Inp_WM!AB:AB,Inp_WM!$I:$I,Cal_SWSubmitted!$G39,Inp_WM!$J:$J,"Streetworks")</f>
        <v>0</v>
      </c>
      <c r="AC39" s="106">
        <f>-SUMIFS(Inp_WM!AC:AC,Inp_WM!$I:$I,Cal_SWSubmitted!$G39,Inp_WM!$J:$J,"Streetworks")</f>
        <v>0</v>
      </c>
      <c r="AD39" s="106">
        <f>-SUMIFS(Inp_WM!AD:AD,Inp_WM!$I:$I,Cal_SWSubmitted!$G39,Inp_WM!$J:$J,"Streetworks")</f>
        <v>0</v>
      </c>
      <c r="AE39" s="106">
        <f>-SUMIFS(Inp_WM!AE:AE,Inp_WM!$I:$I,Cal_SWSubmitted!$G39,Inp_WM!$J:$J,"Streetworks")</f>
        <v>4.6994167886529305E-2</v>
      </c>
      <c r="AF39" s="106">
        <f>-SUMIFS(Inp_WM!AF:AF,Inp_WM!$I:$I,Cal_SWSubmitted!$G39,Inp_WM!$J:$J,"Streetworks")</f>
        <v>0</v>
      </c>
      <c r="AG39" s="106">
        <f>-SUMIFS(Inp_WM!AG:AG,Inp_WM!$I:$I,Cal_SWSubmitted!$G39,Inp_WM!$J:$J,"Streetworks")</f>
        <v>0</v>
      </c>
      <c r="AH39" s="106">
        <f>-SUMIFS(Inp_WM!AH:AH,Inp_WM!$I:$I,Cal_SWSubmitted!$G39,Inp_WM!$J:$J,"Streetworks")</f>
        <v>0</v>
      </c>
      <c r="AI39" s="106">
        <f>-SUMIFS(Inp_WM!AI:AI,Inp_WM!$I:$I,Cal_SWSubmitted!$G39,Inp_WM!$J:$J,"Streetworks")</f>
        <v>0</v>
      </c>
      <c r="AJ39" s="106">
        <f>-SUMIFS(Inp_WM!AJ:AJ,Inp_WM!$I:$I,Cal_SWSubmitted!$G39,Inp_WM!$J:$J,"Streetworks")</f>
        <v>0</v>
      </c>
      <c r="AK39" s="106">
        <f>-SUMIFS(Inp_WM!AK:AK,Inp_WM!$I:$I,Cal_SWSubmitted!$G39,Inp_WM!$J:$J,"Streetworks")</f>
        <v>0</v>
      </c>
      <c r="AM39" s="18">
        <f t="shared" si="7"/>
        <v>0</v>
      </c>
      <c r="AN39" s="18">
        <f t="shared" si="8"/>
        <v>4.6994167886529305E-2</v>
      </c>
      <c r="AO39" s="18">
        <f t="shared" si="9"/>
        <v>0</v>
      </c>
      <c r="AP39" s="106">
        <f t="shared" si="2"/>
        <v>0</v>
      </c>
      <c r="AQ39" s="18">
        <f t="shared" si="10"/>
        <v>5.8742709858161631E-3</v>
      </c>
      <c r="AR39" s="18">
        <f t="shared" si="11"/>
        <v>0</v>
      </c>
      <c r="AU39" s="42"/>
    </row>
    <row r="40" spans="5:47" s="3" customFormat="1">
      <c r="E40" s="3" t="s">
        <v>34</v>
      </c>
      <c r="F40" s="3" t="str">
        <f t="shared" si="0"/>
        <v>Opex</v>
      </c>
      <c r="G40" s="3" t="s">
        <v>199</v>
      </c>
      <c r="L40" s="3" t="s">
        <v>112</v>
      </c>
      <c r="R40" s="14"/>
      <c r="T40" s="18"/>
      <c r="U40" s="18"/>
      <c r="V40" s="18"/>
      <c r="W40" s="18"/>
      <c r="X40" s="18"/>
      <c r="Y40" s="106">
        <f>-SUMIFS(Inp_NGN!Y:Y,Inp_NGN!$I:$I,Cal_SWSubmitted!$G40,Inp_NGN!$J:$J,"Streetworks")</f>
        <v>6.3600000000000002E-3</v>
      </c>
      <c r="Z40" s="106">
        <f>-SUMIFS(Inp_NGN!Z:Z,Inp_NGN!$I:$I,Cal_SWSubmitted!$G40,Inp_NGN!$J:$J,"Streetworks")</f>
        <v>4.2999999999999997E-2</v>
      </c>
      <c r="AA40" s="106">
        <f>-SUMIFS(Inp_NGN!AA:AA,Inp_NGN!$I:$I,Cal_SWSubmitted!$G40,Inp_NGN!$J:$J,"Streetworks")</f>
        <v>0</v>
      </c>
      <c r="AB40" s="106">
        <f>-SUMIFS(Inp_NGN!AB:AB,Inp_NGN!$I:$I,Cal_SWSubmitted!$G40,Inp_NGN!$J:$J,"Streetworks")</f>
        <v>6.1129580000000003E-2</v>
      </c>
      <c r="AC40" s="106">
        <f>-SUMIFS(Inp_NGN!AC:AC,Inp_NGN!$I:$I,Cal_SWSubmitted!$G40,Inp_NGN!$J:$J,"Streetworks")</f>
        <v>3.9494300000000003E-2</v>
      </c>
      <c r="AD40" s="106">
        <f>-SUMIFS(Inp_NGN!AD:AD,Inp_NGN!$I:$I,Cal_SWSubmitted!$G40,Inp_NGN!$J:$J,"Streetworks")</f>
        <v>8.6891479999999993E-2</v>
      </c>
      <c r="AE40" s="106">
        <f>-SUMIFS(Inp_NGN!AE:AE,Inp_NGN!$I:$I,Cal_SWSubmitted!$G40,Inp_NGN!$J:$J,"Streetworks")</f>
        <v>6.2944130000000001E-2</v>
      </c>
      <c r="AF40" s="106">
        <f>-SUMIFS(Inp_NGN!AF:AF,Inp_NGN!$I:$I,Cal_SWSubmitted!$G40,Inp_NGN!$J:$J,"Streetworks")</f>
        <v>8.7328120603015064E-2</v>
      </c>
      <c r="AG40" s="106">
        <f>-SUMIFS(Inp_NGN!AG:AG,Inp_NGN!$I:$I,Cal_SWSubmitted!$G40,Inp_NGN!$J:$J,"Streetworks")</f>
        <v>8.7766955379914635E-2</v>
      </c>
      <c r="AH40" s="106">
        <f>-SUMIFS(Inp_NGN!AH:AH,Inp_NGN!$I:$I,Cal_SWSubmitted!$G40,Inp_NGN!$J:$J,"Streetworks")</f>
        <v>8.8207995356698127E-2</v>
      </c>
      <c r="AI40" s="106">
        <f>-SUMIFS(Inp_NGN!AI:AI,Inp_NGN!$I:$I,Cal_SWSubmitted!$G40,Inp_NGN!$J:$J,"Streetworks")</f>
        <v>8.8651251614771984E-2</v>
      </c>
      <c r="AJ40" s="106">
        <f>-SUMIFS(Inp_NGN!AJ:AJ,Inp_NGN!$I:$I,Cal_SWSubmitted!$G40,Inp_NGN!$J:$J,"Streetworks")</f>
        <v>8.9096735291228121E-2</v>
      </c>
      <c r="AK40" s="106">
        <f>-SUMIFS(Inp_NGN!AK:AK,Inp_NGN!$I:$I,Cal_SWSubmitted!$G40,Inp_NGN!$J:$J,"Streetworks")</f>
        <v>8.9544457579123743E-2</v>
      </c>
      <c r="AM40" s="18">
        <f t="shared" si="7"/>
        <v>0</v>
      </c>
      <c r="AN40" s="18">
        <f t="shared" si="8"/>
        <v>0.38714761060301506</v>
      </c>
      <c r="AO40" s="18">
        <f t="shared" si="9"/>
        <v>0.44326739522173664</v>
      </c>
      <c r="AP40" s="106">
        <f t="shared" si="2"/>
        <v>0</v>
      </c>
      <c r="AQ40" s="18">
        <f t="shared" si="10"/>
        <v>4.8393451325376882E-2</v>
      </c>
      <c r="AR40" s="18">
        <f t="shared" si="11"/>
        <v>8.8653479044347325E-2</v>
      </c>
      <c r="AU40" s="42"/>
    </row>
    <row r="41" spans="5:47" s="3" customFormat="1">
      <c r="E41" s="3" t="s">
        <v>36</v>
      </c>
      <c r="F41" s="3" t="str">
        <f t="shared" si="0"/>
        <v>Opex</v>
      </c>
      <c r="G41" s="3" t="s">
        <v>199</v>
      </c>
      <c r="L41" s="3" t="s">
        <v>112</v>
      </c>
      <c r="R41" s="14"/>
      <c r="T41" s="18"/>
      <c r="U41" s="18"/>
      <c r="V41" s="18"/>
      <c r="W41" s="18"/>
      <c r="X41" s="18"/>
      <c r="Y41" s="106">
        <f>-SUMIFS(Inp_Sc!Y:Y,Inp_Sc!$I:$I,Cal_SWSubmitted!$G41,Inp_Sc!$J:$J,"Streetworks")</f>
        <v>0</v>
      </c>
      <c r="Z41" s="106">
        <f>-SUMIFS(Inp_Sc!Z:Z,Inp_Sc!$I:$I,Cal_SWSubmitted!$G41,Inp_Sc!$J:$J,"Streetworks")</f>
        <v>0</v>
      </c>
      <c r="AA41" s="106">
        <f>-SUMIFS(Inp_Sc!AA:AA,Inp_Sc!$I:$I,Cal_SWSubmitted!$G41,Inp_Sc!$J:$J,"Streetworks")</f>
        <v>0.127</v>
      </c>
      <c r="AB41" s="106">
        <f>-SUMIFS(Inp_Sc!AB:AB,Inp_Sc!$I:$I,Cal_SWSubmitted!$G41,Inp_Sc!$J:$J,"Streetworks")</f>
        <v>0.109</v>
      </c>
      <c r="AC41" s="106">
        <f>-SUMIFS(Inp_Sc!AC:AC,Inp_Sc!$I:$I,Cal_SWSubmitted!$G41,Inp_Sc!$J:$J,"Streetworks")</f>
        <v>0</v>
      </c>
      <c r="AD41" s="106">
        <f>-SUMIFS(Inp_Sc!AD:AD,Inp_Sc!$I:$I,Cal_SWSubmitted!$G41,Inp_Sc!$J:$J,"Streetworks")</f>
        <v>0.35899999999999999</v>
      </c>
      <c r="AE41" s="106">
        <f>-SUMIFS(Inp_Sc!AE:AE,Inp_Sc!$I:$I,Cal_SWSubmitted!$G41,Inp_Sc!$J:$J,"Streetworks")</f>
        <v>0.524424</v>
      </c>
      <c r="AF41" s="106">
        <f>-SUMIFS(Inp_Sc!AF:AF,Inp_Sc!$I:$I,Cal_SWSubmitted!$G41,Inp_Sc!$J:$J,"Streetworks")</f>
        <v>0.52600676861167006</v>
      </c>
      <c r="AG41" s="106">
        <f>-SUMIFS(Inp_Sc!AG:AG,Inp_Sc!$I:$I,Cal_SWSubmitted!$G41,Inp_Sc!$J:$J,"Streetworks")</f>
        <v>0.20729890108388474</v>
      </c>
      <c r="AH41" s="106">
        <f>-SUMIFS(Inp_Sc!AH:AH,Inp_Sc!$I:$I,Cal_SWSubmitted!$G41,Inp_Sc!$J:$J,"Streetworks")</f>
        <v>0.20779861465069671</v>
      </c>
      <c r="AI41" s="106">
        <f>-SUMIFS(Inp_Sc!AI:AI,Inp_Sc!$I:$I,Cal_SWSubmitted!$G41,Inp_Sc!$J:$J,"Streetworks")</f>
        <v>0.20958886856744524</v>
      </c>
      <c r="AJ41" s="106">
        <f>-SUMIFS(Inp_Sc!AJ:AJ,Inp_Sc!$I:$I,Cal_SWSubmitted!$G41,Inp_Sc!$J:$J,"Streetworks")</f>
        <v>0.21476831585122635</v>
      </c>
      <c r="AK41" s="106">
        <f>-SUMIFS(Inp_Sc!AK:AK,Inp_Sc!$I:$I,Cal_SWSubmitted!$G41,Inp_Sc!$J:$J,"Streetworks")</f>
        <v>0.21361424305496804</v>
      </c>
      <c r="AM41" s="18">
        <f t="shared" si="7"/>
        <v>0</v>
      </c>
      <c r="AN41" s="18">
        <f t="shared" si="8"/>
        <v>1.64543076861167</v>
      </c>
      <c r="AO41" s="18">
        <f t="shared" si="9"/>
        <v>1.0530689432082212</v>
      </c>
      <c r="AP41" s="106">
        <f t="shared" si="2"/>
        <v>0</v>
      </c>
      <c r="AQ41" s="18">
        <f t="shared" si="10"/>
        <v>0.20567884607645875</v>
      </c>
      <c r="AR41" s="18">
        <f t="shared" si="11"/>
        <v>0.21061378864164423</v>
      </c>
      <c r="AU41" s="42"/>
    </row>
    <row r="42" spans="5:47" s="3" customFormat="1">
      <c r="E42" s="3" t="s">
        <v>38</v>
      </c>
      <c r="F42" s="3" t="str">
        <f t="shared" si="0"/>
        <v>Opex</v>
      </c>
      <c r="G42" s="3" t="s">
        <v>199</v>
      </c>
      <c r="L42" s="3" t="s">
        <v>112</v>
      </c>
      <c r="R42" s="14"/>
      <c r="T42" s="18"/>
      <c r="U42" s="18"/>
      <c r="V42" s="18"/>
      <c r="W42" s="18"/>
      <c r="X42" s="18"/>
      <c r="Y42" s="106">
        <f>-SUMIFS(Inp_So!Y:Y,Inp_So!$I:$I,Cal_SWSubmitted!$G42,Inp_So!$J:$J,"Streetworks")</f>
        <v>0</v>
      </c>
      <c r="Z42" s="106">
        <f>-SUMIFS(Inp_So!Z:Z,Inp_So!$I:$I,Cal_SWSubmitted!$G42,Inp_So!$J:$J,"Streetworks")</f>
        <v>0</v>
      </c>
      <c r="AA42" s="106">
        <f>-SUMIFS(Inp_So!AA:AA,Inp_So!$I:$I,Cal_SWSubmitted!$G42,Inp_So!$J:$J,"Streetworks")</f>
        <v>0</v>
      </c>
      <c r="AB42" s="106">
        <f>-SUMIFS(Inp_So!AB:AB,Inp_So!$I:$I,Cal_SWSubmitted!$G42,Inp_So!$J:$J,"Streetworks")</f>
        <v>0</v>
      </c>
      <c r="AC42" s="106">
        <f>-SUMIFS(Inp_So!AC:AC,Inp_So!$I:$I,Cal_SWSubmitted!$G42,Inp_So!$J:$J,"Streetworks")</f>
        <v>0</v>
      </c>
      <c r="AD42" s="106">
        <f>-SUMIFS(Inp_So!AD:AD,Inp_So!$I:$I,Cal_SWSubmitted!$G42,Inp_So!$J:$J,"Streetworks")</f>
        <v>0</v>
      </c>
      <c r="AE42" s="106">
        <f>-SUMIFS(Inp_So!AE:AE,Inp_So!$I:$I,Cal_SWSubmitted!$G42,Inp_So!$J:$J,"Streetworks")</f>
        <v>0</v>
      </c>
      <c r="AF42" s="106">
        <f>-SUMIFS(Inp_So!AF:AF,Inp_So!$I:$I,Cal_SWSubmitted!$G42,Inp_So!$J:$J,"Streetworks")</f>
        <v>0</v>
      </c>
      <c r="AG42" s="106">
        <f>-SUMIFS(Inp_So!AG:AG,Inp_So!$I:$I,Cal_SWSubmitted!$G42,Inp_So!$J:$J,"Streetworks")</f>
        <v>0</v>
      </c>
      <c r="AH42" s="106">
        <f>-SUMIFS(Inp_So!AH:AH,Inp_So!$I:$I,Cal_SWSubmitted!$G42,Inp_So!$J:$J,"Streetworks")</f>
        <v>0</v>
      </c>
      <c r="AI42" s="106">
        <f>-SUMIFS(Inp_So!AI:AI,Inp_So!$I:$I,Cal_SWSubmitted!$G42,Inp_So!$J:$J,"Streetworks")</f>
        <v>0</v>
      </c>
      <c r="AJ42" s="106">
        <f>-SUMIFS(Inp_So!AJ:AJ,Inp_So!$I:$I,Cal_SWSubmitted!$G42,Inp_So!$J:$J,"Streetworks")</f>
        <v>0</v>
      </c>
      <c r="AK42" s="106">
        <f>-SUMIFS(Inp_So!AK:AK,Inp_So!$I:$I,Cal_SWSubmitted!$G42,Inp_So!$J:$J,"Streetworks")</f>
        <v>0</v>
      </c>
      <c r="AM42" s="18">
        <f t="shared" si="7"/>
        <v>0</v>
      </c>
      <c r="AN42" s="18">
        <f t="shared" si="8"/>
        <v>0</v>
      </c>
      <c r="AO42" s="18">
        <f t="shared" si="9"/>
        <v>0</v>
      </c>
      <c r="AP42" s="106">
        <f t="shared" si="2"/>
        <v>0</v>
      </c>
      <c r="AQ42" s="18">
        <f t="shared" si="10"/>
        <v>0</v>
      </c>
      <c r="AR42" s="18">
        <f t="shared" si="11"/>
        <v>0</v>
      </c>
      <c r="AU42" s="42"/>
    </row>
    <row r="43" spans="5:47" s="3" customFormat="1">
      <c r="E43" s="3" t="s">
        <v>40</v>
      </c>
      <c r="F43" s="3" t="str">
        <f t="shared" si="0"/>
        <v>Opex</v>
      </c>
      <c r="G43" s="3" t="s">
        <v>199</v>
      </c>
      <c r="L43" s="3" t="s">
        <v>112</v>
      </c>
      <c r="R43" s="14"/>
      <c r="T43" s="18"/>
      <c r="U43" s="18"/>
      <c r="V43" s="18"/>
      <c r="W43" s="18"/>
      <c r="X43" s="18"/>
      <c r="Y43" s="106">
        <f>-SUMIFS(Inp_WWU!Y:Y,Inp_WWU!$I:$I,Cal_SWSubmitted!$G43,Inp_WWU!$J:$J,"Streetworks")</f>
        <v>0.10679907479376323</v>
      </c>
      <c r="Z43" s="106">
        <f>-SUMIFS(Inp_WWU!Z:Z,Inp_WWU!$I:$I,Cal_SWSubmitted!$G43,Inp_WWU!$J:$J,"Streetworks")</f>
        <v>3.554802208601817E-2</v>
      </c>
      <c r="AA43" s="106">
        <f>-SUMIFS(Inp_WWU!AA:AA,Inp_WWU!$I:$I,Cal_SWSubmitted!$G43,Inp_WWU!$J:$J,"Streetworks")</f>
        <v>6.5139390870944058E-2</v>
      </c>
      <c r="AB43" s="106">
        <f>-SUMIFS(Inp_WWU!AB:AB,Inp_WWU!$I:$I,Cal_SWSubmitted!$G43,Inp_WWU!$J:$J,"Streetworks")</f>
        <v>0.11489860498855968</v>
      </c>
      <c r="AC43" s="106">
        <f>-SUMIFS(Inp_WWU!AC:AC,Inp_WWU!$I:$I,Cal_SWSubmitted!$G43,Inp_WWU!$J:$J,"Streetworks")</f>
        <v>3.1955603535687098E-2</v>
      </c>
      <c r="AD43" s="106">
        <f>-SUMIFS(Inp_WWU!AD:AD,Inp_WWU!$I:$I,Cal_SWSubmitted!$G43,Inp_WWU!$J:$J,"Streetworks")</f>
        <v>7.1691115050279364E-2</v>
      </c>
      <c r="AE43" s="106">
        <f>-SUMIFS(Inp_WWU!AE:AE,Inp_WWU!$I:$I,Cal_SWSubmitted!$G43,Inp_WWU!$J:$J,"Streetworks")</f>
        <v>6.9909918331943349E-2</v>
      </c>
      <c r="AF43" s="106">
        <f>-SUMIFS(Inp_WWU!AF:AF,Inp_WWU!$I:$I,Cal_SWSubmitted!$G43,Inp_WWU!$J:$J,"Streetworks")</f>
        <v>7.2051371909828507E-2</v>
      </c>
      <c r="AG43" s="106">
        <f>-SUMIFS(Inp_WWU!AG:AG,Inp_WWU!$I:$I,Cal_SWSubmitted!$G43,Inp_WWU!$J:$J,"Streetworks")</f>
        <v>9.7522021058078265E-2</v>
      </c>
      <c r="AH43" s="106">
        <f>-SUMIFS(Inp_WWU!AH:AH,Inp_WWU!$I:$I,Cal_SWSubmitted!$G43,Inp_WWU!$J:$J,"Streetworks")</f>
        <v>9.7522021058078279E-2</v>
      </c>
      <c r="AI43" s="106">
        <f>-SUMIFS(Inp_WWU!AI:AI,Inp_WWU!$I:$I,Cal_SWSubmitted!$G43,Inp_WWU!$J:$J,"Streetworks")</f>
        <v>9.7522021058078265E-2</v>
      </c>
      <c r="AJ43" s="106">
        <f>-SUMIFS(Inp_WWU!AJ:AJ,Inp_WWU!$I:$I,Cal_SWSubmitted!$G43,Inp_WWU!$J:$J,"Streetworks")</f>
        <v>9.7522021058078279E-2</v>
      </c>
      <c r="AK43" s="106">
        <f>-SUMIFS(Inp_WWU!AK:AK,Inp_WWU!$I:$I,Cal_SWSubmitted!$G43,Inp_WWU!$J:$J,"Streetworks")</f>
        <v>9.7522021058078265E-2</v>
      </c>
      <c r="AM43" s="18">
        <f t="shared" si="7"/>
        <v>0</v>
      </c>
      <c r="AN43" s="18">
        <f t="shared" si="8"/>
        <v>0.56799310156702343</v>
      </c>
      <c r="AO43" s="18">
        <f t="shared" si="9"/>
        <v>0.48761010529039139</v>
      </c>
      <c r="AP43" s="106">
        <f t="shared" si="2"/>
        <v>0</v>
      </c>
      <c r="AQ43" s="18">
        <f t="shared" si="10"/>
        <v>7.0999137695877929E-2</v>
      </c>
      <c r="AR43" s="18">
        <f t="shared" si="11"/>
        <v>9.7522021058078279E-2</v>
      </c>
      <c r="AU43" s="42"/>
    </row>
    <row r="44" spans="5:47" s="3" customFormat="1">
      <c r="E44" s="3" t="s">
        <v>25</v>
      </c>
      <c r="F44" s="3" t="str">
        <f>$C$11</f>
        <v>Opex</v>
      </c>
      <c r="G44" s="3" t="s">
        <v>173</v>
      </c>
      <c r="L44" s="3" t="s">
        <v>112</v>
      </c>
      <c r="R44" s="14"/>
      <c r="T44" s="18"/>
      <c r="U44" s="18"/>
      <c r="V44" s="18"/>
      <c r="W44" s="18"/>
      <c r="X44" s="18"/>
      <c r="Y44" s="106">
        <f>-SUMIFS(Inp_EoE!Y:Y,Inp_EoE!$I:$I,Cal_SWSubmitted!$G44,Inp_EoE!$J:$J,"Streetworks")</f>
        <v>0</v>
      </c>
      <c r="Z44" s="106">
        <f>-SUMIFS(Inp_EoE!Z:Z,Inp_EoE!$I:$I,Cal_SWSubmitted!$G44,Inp_EoE!$J:$J,"Streetworks")</f>
        <v>0</v>
      </c>
      <c r="AA44" s="106">
        <f>-SUMIFS(Inp_EoE!AA:AA,Inp_EoE!$I:$I,Cal_SWSubmitted!$G44,Inp_EoE!$J:$J,"Streetworks")</f>
        <v>0</v>
      </c>
      <c r="AB44" s="106">
        <f>-SUMIFS(Inp_EoE!AB:AB,Inp_EoE!$I:$I,Cal_SWSubmitted!$G44,Inp_EoE!$J:$J,"Streetworks")</f>
        <v>0</v>
      </c>
      <c r="AC44" s="106">
        <f>-SUMIFS(Inp_EoE!AC:AC,Inp_EoE!$I:$I,Cal_SWSubmitted!$G44,Inp_EoE!$J:$J,"Streetworks")</f>
        <v>0</v>
      </c>
      <c r="AD44" s="106">
        <f>-SUMIFS(Inp_EoE!AD:AD,Inp_EoE!$I:$I,Cal_SWSubmitted!$G44,Inp_EoE!$J:$J,"Streetworks")</f>
        <v>0</v>
      </c>
      <c r="AE44" s="106">
        <f>-SUMIFS(Inp_EoE!AE:AE,Inp_EoE!$I:$I,Cal_SWSubmitted!$G44,Inp_EoE!$J:$J,"Streetworks")</f>
        <v>0.24705685045378706</v>
      </c>
      <c r="AF44" s="106">
        <f>-SUMIFS(Inp_EoE!AF:AF,Inp_EoE!$I:$I,Cal_SWSubmitted!$G44,Inp_EoE!$J:$J,"Streetworks")</f>
        <v>0</v>
      </c>
      <c r="AG44" s="106">
        <f>-SUMIFS(Inp_EoE!AG:AG,Inp_EoE!$I:$I,Cal_SWSubmitted!$G44,Inp_EoE!$J:$J,"Streetworks")</f>
        <v>0</v>
      </c>
      <c r="AH44" s="106">
        <f>-SUMIFS(Inp_EoE!AH:AH,Inp_EoE!$I:$I,Cal_SWSubmitted!$G44,Inp_EoE!$J:$J,"Streetworks")</f>
        <v>0</v>
      </c>
      <c r="AI44" s="106">
        <f>-SUMIFS(Inp_EoE!AI:AI,Inp_EoE!$I:$I,Cal_SWSubmitted!$G44,Inp_EoE!$J:$J,"Streetworks")</f>
        <v>0</v>
      </c>
      <c r="AJ44" s="106">
        <f>-SUMIFS(Inp_EoE!AJ:AJ,Inp_EoE!$I:$I,Cal_SWSubmitted!$G44,Inp_EoE!$J:$J,"Streetworks")</f>
        <v>0</v>
      </c>
      <c r="AK44" s="106">
        <f>-SUMIFS(Inp_EoE!AK:AK,Inp_EoE!$I:$I,Cal_SWSubmitted!$G44,Inp_EoE!$J:$J,"Streetworks")</f>
        <v>0</v>
      </c>
      <c r="AM44" s="18">
        <f t="shared" si="7"/>
        <v>0</v>
      </c>
      <c r="AN44" s="18">
        <f t="shared" si="8"/>
        <v>0.24705685045378706</v>
      </c>
      <c r="AO44" s="18">
        <f t="shared" si="9"/>
        <v>0</v>
      </c>
      <c r="AP44" s="106">
        <f t="shared" si="2"/>
        <v>0</v>
      </c>
      <c r="AQ44" s="18">
        <f t="shared" si="10"/>
        <v>3.0882106306723382E-2</v>
      </c>
      <c r="AR44" s="18">
        <f t="shared" si="11"/>
        <v>0</v>
      </c>
      <c r="AU44" s="42"/>
    </row>
    <row r="45" spans="5:47" s="3" customFormat="1">
      <c r="E45" s="3" t="s">
        <v>28</v>
      </c>
      <c r="F45" s="3" t="str">
        <f t="shared" si="0"/>
        <v>Opex</v>
      </c>
      <c r="G45" s="3" t="s">
        <v>173</v>
      </c>
      <c r="L45" s="3" t="s">
        <v>112</v>
      </c>
      <c r="R45" s="14"/>
      <c r="T45" s="18"/>
      <c r="U45" s="18"/>
      <c r="V45" s="18"/>
      <c r="W45" s="18"/>
      <c r="X45" s="18"/>
      <c r="Y45" s="106">
        <f>-SUMIFS(Inp_Lon!Y:Y,Inp_Lon!$I:$I,Cal_SWSubmitted!$G45,Inp_Lon!$J:$J,"Streetworks")</f>
        <v>0</v>
      </c>
      <c r="Z45" s="106">
        <f>-SUMIFS(Inp_Lon!Z:Z,Inp_Lon!$I:$I,Cal_SWSubmitted!$G45,Inp_Lon!$J:$J,"Streetworks")</f>
        <v>0</v>
      </c>
      <c r="AA45" s="106">
        <f>-SUMIFS(Inp_Lon!AA:AA,Inp_Lon!$I:$I,Cal_SWSubmitted!$G45,Inp_Lon!$J:$J,"Streetworks")</f>
        <v>0</v>
      </c>
      <c r="AB45" s="106">
        <f>-SUMIFS(Inp_Lon!AB:AB,Inp_Lon!$I:$I,Cal_SWSubmitted!$G45,Inp_Lon!$J:$J,"Streetworks")</f>
        <v>0</v>
      </c>
      <c r="AC45" s="106">
        <f>-SUMIFS(Inp_Lon!AC:AC,Inp_Lon!$I:$I,Cal_SWSubmitted!$G45,Inp_Lon!$J:$J,"Streetworks")</f>
        <v>0</v>
      </c>
      <c r="AD45" s="106">
        <f>-SUMIFS(Inp_Lon!AD:AD,Inp_Lon!$I:$I,Cal_SWSubmitted!$G45,Inp_Lon!$J:$J,"Streetworks")</f>
        <v>0</v>
      </c>
      <c r="AE45" s="106">
        <f>-SUMIFS(Inp_Lon!AE:AE,Inp_Lon!$I:$I,Cal_SWSubmitted!$G45,Inp_Lon!$J:$J,"Streetworks")</f>
        <v>0.6381720490520395</v>
      </c>
      <c r="AF45" s="106">
        <f>-SUMIFS(Inp_Lon!AF:AF,Inp_Lon!$I:$I,Cal_SWSubmitted!$G45,Inp_Lon!$J:$J,"Streetworks")</f>
        <v>0</v>
      </c>
      <c r="AG45" s="106">
        <f>-SUMIFS(Inp_Lon!AG:AG,Inp_Lon!$I:$I,Cal_SWSubmitted!$G45,Inp_Lon!$J:$J,"Streetworks")</f>
        <v>0</v>
      </c>
      <c r="AH45" s="106">
        <f>-SUMIFS(Inp_Lon!AH:AH,Inp_Lon!$I:$I,Cal_SWSubmitted!$G45,Inp_Lon!$J:$J,"Streetworks")</f>
        <v>0</v>
      </c>
      <c r="AI45" s="106">
        <f>-SUMIFS(Inp_Lon!AI:AI,Inp_Lon!$I:$I,Cal_SWSubmitted!$G45,Inp_Lon!$J:$J,"Streetworks")</f>
        <v>0</v>
      </c>
      <c r="AJ45" s="106">
        <f>-SUMIFS(Inp_Lon!AJ:AJ,Inp_Lon!$I:$I,Cal_SWSubmitted!$G45,Inp_Lon!$J:$J,"Streetworks")</f>
        <v>0</v>
      </c>
      <c r="AK45" s="106">
        <f>-SUMIFS(Inp_Lon!AK:AK,Inp_Lon!$I:$I,Cal_SWSubmitted!$G45,Inp_Lon!$J:$J,"Streetworks")</f>
        <v>0</v>
      </c>
      <c r="AM45" s="18">
        <f t="shared" si="7"/>
        <v>0</v>
      </c>
      <c r="AN45" s="18">
        <f t="shared" si="8"/>
        <v>0.6381720490520395</v>
      </c>
      <c r="AO45" s="18">
        <f t="shared" si="9"/>
        <v>0</v>
      </c>
      <c r="AP45" s="106">
        <f t="shared" si="2"/>
        <v>0</v>
      </c>
      <c r="AQ45" s="18">
        <f t="shared" si="10"/>
        <v>7.9771506131504938E-2</v>
      </c>
      <c r="AR45" s="18">
        <f t="shared" si="11"/>
        <v>0</v>
      </c>
      <c r="AU45" s="42"/>
    </row>
    <row r="46" spans="5:47" s="3" customFormat="1">
      <c r="E46" s="3" t="s">
        <v>30</v>
      </c>
      <c r="F46" s="3" t="str">
        <f t="shared" si="0"/>
        <v>Opex</v>
      </c>
      <c r="G46" s="3" t="s">
        <v>173</v>
      </c>
      <c r="L46" s="3" t="s">
        <v>112</v>
      </c>
      <c r="R46" s="14"/>
      <c r="T46" s="18"/>
      <c r="U46" s="18"/>
      <c r="V46" s="18"/>
      <c r="W46" s="18"/>
      <c r="X46" s="18"/>
      <c r="Y46" s="106">
        <f>-SUMIFS(Inp_NW!Y:Y,Inp_NW!$I:$I,Cal_SWSubmitted!$G46,Inp_NW!$J:$J,"Streetworks")</f>
        <v>0</v>
      </c>
      <c r="Z46" s="106">
        <f>-SUMIFS(Inp_NW!Z:Z,Inp_NW!$I:$I,Cal_SWSubmitted!$G46,Inp_NW!$J:$J,"Streetworks")</f>
        <v>0</v>
      </c>
      <c r="AA46" s="106">
        <f>-SUMIFS(Inp_NW!AA:AA,Inp_NW!$I:$I,Cal_SWSubmitted!$G46,Inp_NW!$J:$J,"Streetworks")</f>
        <v>0</v>
      </c>
      <c r="AB46" s="106">
        <f>-SUMIFS(Inp_NW!AB:AB,Inp_NW!$I:$I,Cal_SWSubmitted!$G46,Inp_NW!$J:$J,"Streetworks")</f>
        <v>0</v>
      </c>
      <c r="AC46" s="106">
        <f>-SUMIFS(Inp_NW!AC:AC,Inp_NW!$I:$I,Cal_SWSubmitted!$G46,Inp_NW!$J:$J,"Streetworks")</f>
        <v>0</v>
      </c>
      <c r="AD46" s="106">
        <f>-SUMIFS(Inp_NW!AD:AD,Inp_NW!$I:$I,Cal_SWSubmitted!$G46,Inp_NW!$J:$J,"Streetworks")</f>
        <v>0</v>
      </c>
      <c r="AE46" s="106">
        <f>-SUMIFS(Inp_NW!AE:AE,Inp_NW!$I:$I,Cal_SWSubmitted!$G46,Inp_NW!$J:$J,"Streetworks")</f>
        <v>0.20024345963504703</v>
      </c>
      <c r="AF46" s="106">
        <f>-SUMIFS(Inp_NW!AF:AF,Inp_NW!$I:$I,Cal_SWSubmitted!$G46,Inp_NW!$J:$J,"Streetworks")</f>
        <v>0</v>
      </c>
      <c r="AG46" s="106">
        <f>-SUMIFS(Inp_NW!AG:AG,Inp_NW!$I:$I,Cal_SWSubmitted!$G46,Inp_NW!$J:$J,"Streetworks")</f>
        <v>0</v>
      </c>
      <c r="AH46" s="106">
        <f>-SUMIFS(Inp_NW!AH:AH,Inp_NW!$I:$I,Cal_SWSubmitted!$G46,Inp_NW!$J:$J,"Streetworks")</f>
        <v>0</v>
      </c>
      <c r="AI46" s="106">
        <f>-SUMIFS(Inp_NW!AI:AI,Inp_NW!$I:$I,Cal_SWSubmitted!$G46,Inp_NW!$J:$J,"Streetworks")</f>
        <v>0</v>
      </c>
      <c r="AJ46" s="106">
        <f>-SUMIFS(Inp_NW!AJ:AJ,Inp_NW!$I:$I,Cal_SWSubmitted!$G46,Inp_NW!$J:$J,"Streetworks")</f>
        <v>0</v>
      </c>
      <c r="AK46" s="106">
        <f>-SUMIFS(Inp_NW!AK:AK,Inp_NW!$I:$I,Cal_SWSubmitted!$G46,Inp_NW!$J:$J,"Streetworks")</f>
        <v>0</v>
      </c>
      <c r="AM46" s="18">
        <f t="shared" si="7"/>
        <v>0</v>
      </c>
      <c r="AN46" s="18">
        <f t="shared" si="8"/>
        <v>0.20024345963504703</v>
      </c>
      <c r="AO46" s="18">
        <f t="shared" si="9"/>
        <v>0</v>
      </c>
      <c r="AP46" s="106">
        <f t="shared" si="2"/>
        <v>0</v>
      </c>
      <c r="AQ46" s="18">
        <f t="shared" si="10"/>
        <v>2.5030432454380878E-2</v>
      </c>
      <c r="AR46" s="18">
        <f t="shared" si="11"/>
        <v>0</v>
      </c>
      <c r="AU46" s="42"/>
    </row>
    <row r="47" spans="5:47" s="3" customFormat="1">
      <c r="E47" s="3" t="s">
        <v>32</v>
      </c>
      <c r="F47" s="3" t="str">
        <f t="shared" si="0"/>
        <v>Opex</v>
      </c>
      <c r="G47" s="3" t="s">
        <v>173</v>
      </c>
      <c r="L47" s="3" t="s">
        <v>112</v>
      </c>
      <c r="R47" s="14"/>
      <c r="T47" s="18"/>
      <c r="U47" s="18"/>
      <c r="V47" s="18"/>
      <c r="W47" s="18"/>
      <c r="X47" s="18"/>
      <c r="Y47" s="106">
        <f>-SUMIFS(Inp_WM!Y:Y,Inp_WM!$I:$I,Cal_SWSubmitted!$G47,Inp_WM!$J:$J,"Streetworks")</f>
        <v>0</v>
      </c>
      <c r="Z47" s="106">
        <f>-SUMIFS(Inp_WM!Z:Z,Inp_WM!$I:$I,Cal_SWSubmitted!$G47,Inp_WM!$J:$J,"Streetworks")</f>
        <v>0</v>
      </c>
      <c r="AA47" s="106">
        <f>-SUMIFS(Inp_WM!AA:AA,Inp_WM!$I:$I,Cal_SWSubmitted!$G47,Inp_WM!$J:$J,"Streetworks")</f>
        <v>0</v>
      </c>
      <c r="AB47" s="106">
        <f>-SUMIFS(Inp_WM!AB:AB,Inp_WM!$I:$I,Cal_SWSubmitted!$G47,Inp_WM!$J:$J,"Streetworks")</f>
        <v>0</v>
      </c>
      <c r="AC47" s="106">
        <f>-SUMIFS(Inp_WM!AC:AC,Inp_WM!$I:$I,Cal_SWSubmitted!$G47,Inp_WM!$J:$J,"Streetworks")</f>
        <v>0</v>
      </c>
      <c r="AD47" s="106">
        <f>-SUMIFS(Inp_WM!AD:AD,Inp_WM!$I:$I,Cal_SWSubmitted!$G47,Inp_WM!$J:$J,"Streetworks")</f>
        <v>0</v>
      </c>
      <c r="AE47" s="106">
        <f>-SUMIFS(Inp_WM!AE:AE,Inp_WM!$I:$I,Cal_SWSubmitted!$G47,Inp_WM!$J:$J,"Streetworks")</f>
        <v>0.17752415942630576</v>
      </c>
      <c r="AF47" s="106">
        <f>-SUMIFS(Inp_WM!AF:AF,Inp_WM!$I:$I,Cal_SWSubmitted!$G47,Inp_WM!$J:$J,"Streetworks")</f>
        <v>0</v>
      </c>
      <c r="AG47" s="106">
        <f>-SUMIFS(Inp_WM!AG:AG,Inp_WM!$I:$I,Cal_SWSubmitted!$G47,Inp_WM!$J:$J,"Streetworks")</f>
        <v>0</v>
      </c>
      <c r="AH47" s="106">
        <f>-SUMIFS(Inp_WM!AH:AH,Inp_WM!$I:$I,Cal_SWSubmitted!$G47,Inp_WM!$J:$J,"Streetworks")</f>
        <v>0</v>
      </c>
      <c r="AI47" s="106">
        <f>-SUMIFS(Inp_WM!AI:AI,Inp_WM!$I:$I,Cal_SWSubmitted!$G47,Inp_WM!$J:$J,"Streetworks")</f>
        <v>0</v>
      </c>
      <c r="AJ47" s="106">
        <f>-SUMIFS(Inp_WM!AJ:AJ,Inp_WM!$I:$I,Cal_SWSubmitted!$G47,Inp_WM!$J:$J,"Streetworks")</f>
        <v>0</v>
      </c>
      <c r="AK47" s="106">
        <f>-SUMIFS(Inp_WM!AK:AK,Inp_WM!$I:$I,Cal_SWSubmitted!$G47,Inp_WM!$J:$J,"Streetworks")</f>
        <v>0</v>
      </c>
      <c r="AM47" s="18">
        <f t="shared" si="7"/>
        <v>0</v>
      </c>
      <c r="AN47" s="18">
        <f t="shared" si="8"/>
        <v>0.17752415942630576</v>
      </c>
      <c r="AO47" s="18">
        <f t="shared" si="9"/>
        <v>0</v>
      </c>
      <c r="AP47" s="106">
        <f t="shared" si="2"/>
        <v>0</v>
      </c>
      <c r="AQ47" s="18">
        <f t="shared" si="10"/>
        <v>2.2190519928288219E-2</v>
      </c>
      <c r="AR47" s="18">
        <f t="shared" si="11"/>
        <v>0</v>
      </c>
      <c r="AU47" s="42"/>
    </row>
    <row r="48" spans="5:47" s="3" customFormat="1">
      <c r="E48" s="3" t="s">
        <v>34</v>
      </c>
      <c r="F48" s="3" t="str">
        <f t="shared" si="0"/>
        <v>Opex</v>
      </c>
      <c r="G48" s="3" t="s">
        <v>173</v>
      </c>
      <c r="L48" s="3" t="s">
        <v>112</v>
      </c>
      <c r="R48" s="14"/>
      <c r="T48" s="18"/>
      <c r="U48" s="18"/>
      <c r="V48" s="18"/>
      <c r="W48" s="18"/>
      <c r="X48" s="18"/>
      <c r="Y48" s="106">
        <f>-SUMIFS(Inp_NGN!Y:Y,Inp_NGN!$I:$I,Cal_SWSubmitted!$G48,Inp_NGN!$J:$J,"Streetworks")</f>
        <v>-1.9149599999992856E-3</v>
      </c>
      <c r="Z48" s="106">
        <f>-SUMIFS(Inp_NGN!Z:Z,Inp_NGN!$I:$I,Cal_SWSubmitted!$G48,Inp_NGN!$J:$J,"Streetworks")</f>
        <v>0</v>
      </c>
      <c r="AA48" s="106">
        <f>-SUMIFS(Inp_NGN!AA:AA,Inp_NGN!$I:$I,Cal_SWSubmitted!$G48,Inp_NGN!$J:$J,"Streetworks")</f>
        <v>0.16136923000000014</v>
      </c>
      <c r="AB48" s="106">
        <f>-SUMIFS(Inp_NGN!AB:AB,Inp_NGN!$I:$I,Cal_SWSubmitted!$G48,Inp_NGN!$J:$J,"Streetworks")</f>
        <v>0.14108682999999997</v>
      </c>
      <c r="AC48" s="106">
        <f>-SUMIFS(Inp_NGN!AC:AC,Inp_NGN!$I:$I,Cal_SWSubmitted!$G48,Inp_NGN!$J:$J,"Streetworks")</f>
        <v>9.5292199999998828E-2</v>
      </c>
      <c r="AD48" s="106">
        <f>-SUMIFS(Inp_NGN!AD:AD,Inp_NGN!$I:$I,Cal_SWSubmitted!$G48,Inp_NGN!$J:$J,"Streetworks")</f>
        <v>0.16344555000000011</v>
      </c>
      <c r="AE48" s="106">
        <f>-SUMIFS(Inp_NGN!AE:AE,Inp_NGN!$I:$I,Cal_SWSubmitted!$G48,Inp_NGN!$J:$J,"Streetworks")</f>
        <v>-6.4376299999999734E-2</v>
      </c>
      <c r="AF48" s="106">
        <f>-SUMIFS(Inp_NGN!AF:AF,Inp_NGN!$I:$I,Cal_SWSubmitted!$G48,Inp_NGN!$J:$J,"Streetworks")</f>
        <v>0.16426688442211065</v>
      </c>
      <c r="AG48" s="106">
        <f>-SUMIFS(Inp_NGN!AG:AG,Inp_NGN!$I:$I,Cal_SWSubmitted!$G48,Inp_NGN!$J:$J,"Streetworks")</f>
        <v>0.16509234615287502</v>
      </c>
      <c r="AH48" s="106">
        <f>-SUMIFS(Inp_NGN!AH:AH,Inp_NGN!$I:$I,Cal_SWSubmitted!$G48,Inp_NGN!$J:$J,"Streetworks")</f>
        <v>0.16592195593253772</v>
      </c>
      <c r="AI48" s="106">
        <f>-SUMIFS(Inp_NGN!AI:AI,Inp_NGN!$I:$I,Cal_SWSubmitted!$G48,Inp_NGN!$J:$J,"Streetworks")</f>
        <v>0.16675573460556553</v>
      </c>
      <c r="AJ48" s="106">
        <f>-SUMIFS(Inp_NGN!AJ:AJ,Inp_NGN!$I:$I,Cal_SWSubmitted!$G48,Inp_NGN!$J:$J,"Streetworks")</f>
        <v>0.16759370312117139</v>
      </c>
      <c r="AK48" s="106">
        <f>-SUMIFS(Inp_NGN!AK:AK,Inp_NGN!$I:$I,Cal_SWSubmitted!$G48,Inp_NGN!$J:$J,"Streetworks")</f>
        <v>0.16843588253384059</v>
      </c>
      <c r="AM48" s="18">
        <f t="shared" si="7"/>
        <v>0</v>
      </c>
      <c r="AN48" s="18">
        <f t="shared" si="8"/>
        <v>0.65916943442211062</v>
      </c>
      <c r="AO48" s="18">
        <f t="shared" si="9"/>
        <v>0.83379962234599025</v>
      </c>
      <c r="AP48" s="106">
        <f t="shared" si="2"/>
        <v>0</v>
      </c>
      <c r="AQ48" s="18">
        <f t="shared" si="10"/>
        <v>8.2396179302763828E-2</v>
      </c>
      <c r="AR48" s="18">
        <f t="shared" si="11"/>
        <v>0.16675992446919805</v>
      </c>
      <c r="AU48" s="42"/>
    </row>
    <row r="49" spans="3:60" s="3" customFormat="1">
      <c r="E49" s="3" t="s">
        <v>36</v>
      </c>
      <c r="F49" s="3" t="str">
        <f t="shared" si="0"/>
        <v>Opex</v>
      </c>
      <c r="G49" s="3" t="s">
        <v>173</v>
      </c>
      <c r="L49" s="3" t="s">
        <v>112</v>
      </c>
      <c r="R49" s="14"/>
      <c r="T49" s="18"/>
      <c r="U49" s="18"/>
      <c r="V49" s="18"/>
      <c r="W49" s="18"/>
      <c r="X49" s="18"/>
      <c r="Y49" s="106">
        <f>-SUMIFS(Inp_Sc!Y:Y,Inp_Sc!$I:$I,Cal_SWSubmitted!$G49,Inp_Sc!$J:$J,"Streetworks")</f>
        <v>0</v>
      </c>
      <c r="Z49" s="106">
        <f>-SUMIFS(Inp_Sc!Z:Z,Inp_Sc!$I:$I,Cal_SWSubmitted!$G49,Inp_Sc!$J:$J,"Streetworks")</f>
        <v>0.113</v>
      </c>
      <c r="AA49" s="106">
        <f>-SUMIFS(Inp_Sc!AA:AA,Inp_Sc!$I:$I,Cal_SWSubmitted!$G49,Inp_Sc!$J:$J,"Streetworks")</f>
        <v>0</v>
      </c>
      <c r="AB49" s="106">
        <f>-SUMIFS(Inp_Sc!AB:AB,Inp_Sc!$I:$I,Cal_SWSubmitted!$G49,Inp_Sc!$J:$J,"Streetworks")</f>
        <v>0</v>
      </c>
      <c r="AC49" s="106">
        <f>-SUMIFS(Inp_Sc!AC:AC,Inp_Sc!$I:$I,Cal_SWSubmitted!$G49,Inp_Sc!$J:$J,"Streetworks")</f>
        <v>0</v>
      </c>
      <c r="AD49" s="106">
        <f>-SUMIFS(Inp_Sc!AD:AD,Inp_Sc!$I:$I,Cal_SWSubmitted!$G49,Inp_Sc!$J:$J,"Streetworks")</f>
        <v>0.18</v>
      </c>
      <c r="AE49" s="106">
        <f>-SUMIFS(Inp_Sc!AE:AE,Inp_Sc!$I:$I,Cal_SWSubmitted!$G49,Inp_Sc!$J:$J,"Streetworks")</f>
        <v>0.262212</v>
      </c>
      <c r="AF49" s="106">
        <f>-SUMIFS(Inp_Sc!AF:AF,Inp_Sc!$I:$I,Cal_SWSubmitted!$G49,Inp_Sc!$J:$J,"Streetworks")</f>
        <v>0.26300338430583503</v>
      </c>
      <c r="AG49" s="106">
        <f>-SUMIFS(Inp_Sc!AG:AG,Inp_Sc!$I:$I,Cal_SWSubmitted!$G49,Inp_Sc!$J:$J,"Streetworks")</f>
        <v>6.8757556300100386E-2</v>
      </c>
      <c r="AH49" s="106">
        <f>-SUMIFS(Inp_Sc!AH:AH,Inp_Sc!$I:$I,Cal_SWSubmitted!$G49,Inp_Sc!$J:$J,"Streetworks")</f>
        <v>6.8923302879191489E-2</v>
      </c>
      <c r="AI49" s="106">
        <f>-SUMIFS(Inp_Sc!AI:AI,Inp_Sc!$I:$I,Cal_SWSubmitted!$G49,Inp_Sc!$J:$J,"Streetworks")</f>
        <v>6.9517099970390253E-2</v>
      </c>
      <c r="AJ49" s="106">
        <f>-SUMIFS(Inp_Sc!AJ:AJ,Inp_Sc!$I:$I,Cal_SWSubmitted!$G49,Inp_Sc!$J:$J,"Streetworks")</f>
        <v>7.1235035455604778E-2</v>
      </c>
      <c r="AK49" s="106">
        <f>-SUMIFS(Inp_Sc!AK:AK,Inp_Sc!$I:$I,Cal_SWSubmitted!$G49,Inp_Sc!$J:$J,"Streetworks")</f>
        <v>7.0852248934073561E-2</v>
      </c>
      <c r="AM49" s="18">
        <f t="shared" si="7"/>
        <v>0</v>
      </c>
      <c r="AN49" s="18">
        <f t="shared" si="8"/>
        <v>0.81821538430583507</v>
      </c>
      <c r="AO49" s="18">
        <f t="shared" si="9"/>
        <v>0.34928524353936047</v>
      </c>
      <c r="AP49" s="106">
        <f t="shared" si="2"/>
        <v>0</v>
      </c>
      <c r="AQ49" s="18">
        <f t="shared" si="10"/>
        <v>0.10227692303822938</v>
      </c>
      <c r="AR49" s="18">
        <f t="shared" si="11"/>
        <v>6.9857048707872099E-2</v>
      </c>
      <c r="AU49" s="42"/>
    </row>
    <row r="50" spans="3:60" s="3" customFormat="1">
      <c r="E50" s="3" t="s">
        <v>38</v>
      </c>
      <c r="F50" s="3" t="str">
        <f t="shared" si="0"/>
        <v>Opex</v>
      </c>
      <c r="G50" s="3" t="s">
        <v>173</v>
      </c>
      <c r="L50" s="3" t="s">
        <v>112</v>
      </c>
      <c r="R50" s="14"/>
      <c r="T50" s="18"/>
      <c r="U50" s="18"/>
      <c r="V50" s="18"/>
      <c r="W50" s="18"/>
      <c r="X50" s="18"/>
      <c r="Y50" s="106">
        <f>-SUMIFS(Inp_So!Y:Y,Inp_So!$I:$I,Cal_SWSubmitted!$G50,Inp_So!$J:$J,"Streetworks")</f>
        <v>0</v>
      </c>
      <c r="Z50" s="106">
        <f>-SUMIFS(Inp_So!Z:Z,Inp_So!$I:$I,Cal_SWSubmitted!$G50,Inp_So!$J:$J,"Streetworks")</f>
        <v>0</v>
      </c>
      <c r="AA50" s="106">
        <f>-SUMIFS(Inp_So!AA:AA,Inp_So!$I:$I,Cal_SWSubmitted!$G50,Inp_So!$J:$J,"Streetworks")</f>
        <v>0</v>
      </c>
      <c r="AB50" s="106">
        <f>-SUMIFS(Inp_So!AB:AB,Inp_So!$I:$I,Cal_SWSubmitted!$G50,Inp_So!$J:$J,"Streetworks")</f>
        <v>0</v>
      </c>
      <c r="AC50" s="106">
        <f>-SUMIFS(Inp_So!AC:AC,Inp_So!$I:$I,Cal_SWSubmitted!$G50,Inp_So!$J:$J,"Streetworks")</f>
        <v>0</v>
      </c>
      <c r="AD50" s="106">
        <f>-SUMIFS(Inp_So!AD:AD,Inp_So!$I:$I,Cal_SWSubmitted!$G50,Inp_So!$J:$J,"Streetworks")</f>
        <v>0</v>
      </c>
      <c r="AE50" s="106">
        <f>-SUMIFS(Inp_So!AE:AE,Inp_So!$I:$I,Cal_SWSubmitted!$G50,Inp_So!$J:$J,"Streetworks")</f>
        <v>0</v>
      </c>
      <c r="AF50" s="106">
        <f>-SUMIFS(Inp_So!AF:AF,Inp_So!$I:$I,Cal_SWSubmitted!$G50,Inp_So!$J:$J,"Streetworks")</f>
        <v>0</v>
      </c>
      <c r="AG50" s="106">
        <f>-SUMIFS(Inp_So!AG:AG,Inp_So!$I:$I,Cal_SWSubmitted!$G50,Inp_So!$J:$J,"Streetworks")</f>
        <v>0</v>
      </c>
      <c r="AH50" s="106">
        <f>-SUMIFS(Inp_So!AH:AH,Inp_So!$I:$I,Cal_SWSubmitted!$G50,Inp_So!$J:$J,"Streetworks")</f>
        <v>0</v>
      </c>
      <c r="AI50" s="106">
        <f>-SUMIFS(Inp_So!AI:AI,Inp_So!$I:$I,Cal_SWSubmitted!$G50,Inp_So!$J:$J,"Streetworks")</f>
        <v>0</v>
      </c>
      <c r="AJ50" s="106">
        <f>-SUMIFS(Inp_So!AJ:AJ,Inp_So!$I:$I,Cal_SWSubmitted!$G50,Inp_So!$J:$J,"Streetworks")</f>
        <v>0</v>
      </c>
      <c r="AK50" s="106">
        <f>-SUMIFS(Inp_So!AK:AK,Inp_So!$I:$I,Cal_SWSubmitted!$G50,Inp_So!$J:$J,"Streetworks")</f>
        <v>0</v>
      </c>
      <c r="AM50" s="18">
        <f t="shared" si="7"/>
        <v>0</v>
      </c>
      <c r="AN50" s="18">
        <f t="shared" si="8"/>
        <v>0</v>
      </c>
      <c r="AO50" s="18">
        <f t="shared" si="9"/>
        <v>0</v>
      </c>
      <c r="AP50" s="106">
        <f t="shared" si="2"/>
        <v>0</v>
      </c>
      <c r="AQ50" s="18">
        <f t="shared" si="10"/>
        <v>0</v>
      </c>
      <c r="AR50" s="18">
        <f t="shared" si="11"/>
        <v>0</v>
      </c>
      <c r="AU50" s="42"/>
    </row>
    <row r="51" spans="3:60" s="3" customFormat="1">
      <c r="E51" s="3" t="s">
        <v>40</v>
      </c>
      <c r="F51" s="3" t="str">
        <f t="shared" si="0"/>
        <v>Opex</v>
      </c>
      <c r="G51" s="3" t="s">
        <v>173</v>
      </c>
      <c r="L51" s="3" t="s">
        <v>112</v>
      </c>
      <c r="R51" s="14"/>
      <c r="T51" s="18"/>
      <c r="U51" s="18"/>
      <c r="V51" s="18"/>
      <c r="W51" s="18"/>
      <c r="X51" s="18"/>
      <c r="Y51" s="106">
        <f>-SUMIFS(Inp_WWU!Y:Y,Inp_WWU!$I:$I,Cal_SWSubmitted!$G51,Inp_WWU!$J:$J,"Streetworks")</f>
        <v>0.3520757140638241</v>
      </c>
      <c r="Z51" s="106">
        <f>-SUMIFS(Inp_WWU!Z:Z,Inp_WWU!$I:$I,Cal_SWSubmitted!$G51,Inp_WWU!$J:$J,"Streetworks")</f>
        <v>0.11054850849545453</v>
      </c>
      <c r="AA51" s="106">
        <f>-SUMIFS(Inp_WWU!AA:AA,Inp_WWU!$I:$I,Cal_SWSubmitted!$G51,Inp_WWU!$J:$J,"Streetworks")</f>
        <v>9.3940324124574523E-2</v>
      </c>
      <c r="AB51" s="106">
        <f>-SUMIFS(Inp_WWU!AB:AB,Inp_WWU!$I:$I,Cal_SWSubmitted!$G51,Inp_WWU!$J:$J,"Streetworks")</f>
        <v>-0.26918546912837865</v>
      </c>
      <c r="AC51" s="106">
        <f>-SUMIFS(Inp_WWU!AC:AC,Inp_WWU!$I:$I,Cal_SWSubmitted!$G51,Inp_WWU!$J:$J,"Streetworks")</f>
        <v>7.0968649071819864E-2</v>
      </c>
      <c r="AD51" s="106">
        <f>-SUMIFS(Inp_WWU!AD:AD,Inp_WWU!$I:$I,Cal_SWSubmitted!$G51,Inp_WWU!$J:$J,"Streetworks")</f>
        <v>8.1485631594533356E-2</v>
      </c>
      <c r="AE51" s="106">
        <f>-SUMIFS(Inp_WWU!AE:AE,Inp_WWU!$I:$I,Cal_SWSubmitted!$G51,Inp_WWU!$J:$J,"Streetworks")</f>
        <v>9.6190221479920096E-2</v>
      </c>
      <c r="AF51" s="106">
        <f>-SUMIFS(Inp_WWU!AF:AF,Inp_WWU!$I:$I,Cal_SWSubmitted!$G51,Inp_WWU!$J:$J,"Streetworks")</f>
        <v>8.1895107130184275E-2</v>
      </c>
      <c r="AG51" s="106">
        <f>-SUMIFS(Inp_WWU!AG:AG,Inp_WWU!$I:$I,Cal_SWSubmitted!$G51,Inp_WWU!$J:$J,"Streetworks")</f>
        <v>0</v>
      </c>
      <c r="AH51" s="106">
        <f>-SUMIFS(Inp_WWU!AH:AH,Inp_WWU!$I:$I,Cal_SWSubmitted!$G51,Inp_WWU!$J:$J,"Streetworks")</f>
        <v>0</v>
      </c>
      <c r="AI51" s="106">
        <f>-SUMIFS(Inp_WWU!AI:AI,Inp_WWU!$I:$I,Cal_SWSubmitted!$G51,Inp_WWU!$J:$J,"Streetworks")</f>
        <v>0</v>
      </c>
      <c r="AJ51" s="106">
        <f>-SUMIFS(Inp_WWU!AJ:AJ,Inp_WWU!$I:$I,Cal_SWSubmitted!$G51,Inp_WWU!$J:$J,"Streetworks")</f>
        <v>0</v>
      </c>
      <c r="AK51" s="106">
        <f>-SUMIFS(Inp_WWU!AK:AK,Inp_WWU!$I:$I,Cal_SWSubmitted!$G51,Inp_WWU!$J:$J,"Streetworks")</f>
        <v>0</v>
      </c>
      <c r="AM51" s="18">
        <f t="shared" si="7"/>
        <v>0</v>
      </c>
      <c r="AN51" s="18">
        <f t="shared" si="8"/>
        <v>0.61791868683193218</v>
      </c>
      <c r="AO51" s="18">
        <f t="shared" si="9"/>
        <v>0</v>
      </c>
      <c r="AP51" s="106">
        <f t="shared" si="2"/>
        <v>0</v>
      </c>
      <c r="AQ51" s="18">
        <f t="shared" si="10"/>
        <v>7.7239835853991523E-2</v>
      </c>
      <c r="AR51" s="18">
        <f t="shared" si="11"/>
        <v>0</v>
      </c>
      <c r="AU51" s="42"/>
    </row>
    <row r="52" spans="3:60" s="68" customFormat="1">
      <c r="C52" s="88"/>
      <c r="D52" s="88"/>
      <c r="E52" s="88"/>
      <c r="F52" s="3"/>
      <c r="G52" s="3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70"/>
      <c r="AN52" s="70"/>
      <c r="AO52" s="70"/>
      <c r="AP52" s="70"/>
      <c r="AQ52" s="70"/>
      <c r="AR52" s="70"/>
      <c r="AS52" s="88"/>
      <c r="AT52" s="88"/>
      <c r="AU52" s="89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</row>
    <row r="53" spans="3:60" s="3" customFormat="1">
      <c r="C53" s="11" t="s">
        <v>214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44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</row>
    <row r="54" spans="3:60" s="3" customFormat="1">
      <c r="E54" s="3" t="s">
        <v>25</v>
      </c>
      <c r="F54" s="3" t="str">
        <f>$C$53</f>
        <v>Capex</v>
      </c>
      <c r="G54" s="3" t="s">
        <v>217</v>
      </c>
      <c r="L54" s="3" t="s">
        <v>112</v>
      </c>
      <c r="R54" s="14"/>
      <c r="T54" s="18"/>
      <c r="U54" s="18"/>
      <c r="V54" s="18"/>
      <c r="W54" s="18"/>
      <c r="X54" s="18"/>
      <c r="Y54" s="106">
        <f>-SUMIFS(Inp_EoE!Y:Y,Inp_EoE!$I:$I,Cal_SWSubmitted!$G54,Inp_EoE!$J:$J,"Streetworks")</f>
        <v>0</v>
      </c>
      <c r="Z54" s="106">
        <f>-SUMIFS(Inp_EoE!Z:Z,Inp_EoE!$I:$I,Cal_SWSubmitted!$G54,Inp_EoE!$J:$J,"Streetworks")</f>
        <v>0</v>
      </c>
      <c r="AA54" s="106">
        <f>-SUMIFS(Inp_EoE!AA:AA,Inp_EoE!$I:$I,Cal_SWSubmitted!$G54,Inp_EoE!$J:$J,"Streetworks")</f>
        <v>0</v>
      </c>
      <c r="AB54" s="106">
        <f>-SUMIFS(Inp_EoE!AB:AB,Inp_EoE!$I:$I,Cal_SWSubmitted!$G54,Inp_EoE!$J:$J,"Streetworks")</f>
        <v>0</v>
      </c>
      <c r="AC54" s="106">
        <f>-SUMIFS(Inp_EoE!AC:AC,Inp_EoE!$I:$I,Cal_SWSubmitted!$G54,Inp_EoE!$J:$J,"Streetworks")</f>
        <v>0</v>
      </c>
      <c r="AD54" s="106">
        <f>-SUMIFS(Inp_EoE!AD:AD,Inp_EoE!$I:$I,Cal_SWSubmitted!$G54,Inp_EoE!$J:$J,"Streetworks")</f>
        <v>0</v>
      </c>
      <c r="AE54" s="106">
        <f>-SUMIFS(Inp_EoE!AE:AE,Inp_EoE!$I:$I,Cal_SWSubmitted!$G54,Inp_EoE!$J:$J,"Streetworks")</f>
        <v>0</v>
      </c>
      <c r="AF54" s="106">
        <f>-SUMIFS(Inp_EoE!AF:AF,Inp_EoE!$I:$I,Cal_SWSubmitted!$G54,Inp_EoE!$J:$J,"Streetworks")</f>
        <v>0</v>
      </c>
      <c r="AG54" s="106">
        <f>-SUMIFS(Inp_EoE!AG:AG,Inp_EoE!$I:$I,Cal_SWSubmitted!$G54,Inp_EoE!$J:$J,"Streetworks")</f>
        <v>0</v>
      </c>
      <c r="AH54" s="106">
        <f>-SUMIFS(Inp_EoE!AH:AH,Inp_EoE!$I:$I,Cal_SWSubmitted!$G54,Inp_EoE!$J:$J,"Streetworks")</f>
        <v>0</v>
      </c>
      <c r="AI54" s="106">
        <f>-SUMIFS(Inp_EoE!AI:AI,Inp_EoE!$I:$I,Cal_SWSubmitted!$G54,Inp_EoE!$J:$J,"Streetworks")</f>
        <v>0</v>
      </c>
      <c r="AJ54" s="106">
        <f>-SUMIFS(Inp_EoE!AJ:AJ,Inp_EoE!$I:$I,Cal_SWSubmitted!$G54,Inp_EoE!$J:$J,"Streetworks")</f>
        <v>0</v>
      </c>
      <c r="AK54" s="106">
        <f>-SUMIFS(Inp_EoE!AK:AK,Inp_EoE!$I:$I,Cal_SWSubmitted!$G54,Inp_EoE!$J:$J,"Streetworks")</f>
        <v>0</v>
      </c>
      <c r="AM54" s="18">
        <f t="shared" si="7"/>
        <v>0</v>
      </c>
      <c r="AN54" s="18">
        <f t="shared" si="8"/>
        <v>0</v>
      </c>
      <c r="AO54" s="18">
        <f t="shared" si="9"/>
        <v>0</v>
      </c>
      <c r="AP54" s="106">
        <f t="shared" si="2"/>
        <v>0</v>
      </c>
      <c r="AQ54" s="18">
        <f t="shared" si="10"/>
        <v>0</v>
      </c>
      <c r="AR54" s="18">
        <f t="shared" si="11"/>
        <v>0</v>
      </c>
      <c r="AU54" s="42"/>
    </row>
    <row r="55" spans="3:60" s="3" customFormat="1">
      <c r="E55" s="3" t="s">
        <v>28</v>
      </c>
      <c r="F55" s="3" t="str">
        <f t="shared" ref="F55:F77" si="12">$C$53</f>
        <v>Capex</v>
      </c>
      <c r="G55" s="3" t="s">
        <v>217</v>
      </c>
      <c r="L55" s="3" t="s">
        <v>112</v>
      </c>
      <c r="R55" s="14"/>
      <c r="T55" s="18"/>
      <c r="U55" s="18"/>
      <c r="V55" s="18"/>
      <c r="W55" s="18"/>
      <c r="X55" s="18"/>
      <c r="Y55" s="106">
        <f>-SUMIFS(Inp_Lon!Y:Y,Inp_Lon!$I:$I,Cal_SWSubmitted!$G55,Inp_Lon!$J:$J,"Streetworks")</f>
        <v>0</v>
      </c>
      <c r="Z55" s="106">
        <f>-SUMIFS(Inp_Lon!Z:Z,Inp_Lon!$I:$I,Cal_SWSubmitted!$G55,Inp_Lon!$J:$J,"Streetworks")</f>
        <v>0</v>
      </c>
      <c r="AA55" s="106">
        <f>-SUMIFS(Inp_Lon!AA:AA,Inp_Lon!$I:$I,Cal_SWSubmitted!$G55,Inp_Lon!$J:$J,"Streetworks")</f>
        <v>0</v>
      </c>
      <c r="AB55" s="106">
        <f>-SUMIFS(Inp_Lon!AB:AB,Inp_Lon!$I:$I,Cal_SWSubmitted!$G55,Inp_Lon!$J:$J,"Streetworks")</f>
        <v>0</v>
      </c>
      <c r="AC55" s="106">
        <f>-SUMIFS(Inp_Lon!AC:AC,Inp_Lon!$I:$I,Cal_SWSubmitted!$G55,Inp_Lon!$J:$J,"Streetworks")</f>
        <v>0</v>
      </c>
      <c r="AD55" s="106">
        <f>-SUMIFS(Inp_Lon!AD:AD,Inp_Lon!$I:$I,Cal_SWSubmitted!$G55,Inp_Lon!$J:$J,"Streetworks")</f>
        <v>0</v>
      </c>
      <c r="AE55" s="106">
        <f>-SUMIFS(Inp_Lon!AE:AE,Inp_Lon!$I:$I,Cal_SWSubmitted!$G55,Inp_Lon!$J:$J,"Streetworks")</f>
        <v>0</v>
      </c>
      <c r="AF55" s="106">
        <f>-SUMIFS(Inp_Lon!AF:AF,Inp_Lon!$I:$I,Cal_SWSubmitted!$G55,Inp_Lon!$J:$J,"Streetworks")</f>
        <v>0</v>
      </c>
      <c r="AG55" s="106">
        <f>-SUMIFS(Inp_Lon!AG:AG,Inp_Lon!$I:$I,Cal_SWSubmitted!$G55,Inp_Lon!$J:$J,"Streetworks")</f>
        <v>0</v>
      </c>
      <c r="AH55" s="106">
        <f>-SUMIFS(Inp_Lon!AH:AH,Inp_Lon!$I:$I,Cal_SWSubmitted!$G55,Inp_Lon!$J:$J,"Streetworks")</f>
        <v>0</v>
      </c>
      <c r="AI55" s="106">
        <f>-SUMIFS(Inp_Lon!AI:AI,Inp_Lon!$I:$I,Cal_SWSubmitted!$G55,Inp_Lon!$J:$J,"Streetworks")</f>
        <v>0</v>
      </c>
      <c r="AJ55" s="106">
        <f>-SUMIFS(Inp_Lon!AJ:AJ,Inp_Lon!$I:$I,Cal_SWSubmitted!$G55,Inp_Lon!$J:$J,"Streetworks")</f>
        <v>0</v>
      </c>
      <c r="AK55" s="106">
        <f>-SUMIFS(Inp_Lon!AK:AK,Inp_Lon!$I:$I,Cal_SWSubmitted!$G55,Inp_Lon!$J:$J,"Streetworks")</f>
        <v>0</v>
      </c>
      <c r="AM55" s="18">
        <f t="shared" si="7"/>
        <v>0</v>
      </c>
      <c r="AN55" s="18">
        <f t="shared" si="8"/>
        <v>0</v>
      </c>
      <c r="AO55" s="18">
        <f t="shared" si="9"/>
        <v>0</v>
      </c>
      <c r="AP55" s="106">
        <f t="shared" si="2"/>
        <v>0</v>
      </c>
      <c r="AQ55" s="18">
        <f t="shared" si="10"/>
        <v>0</v>
      </c>
      <c r="AR55" s="18">
        <f t="shared" si="11"/>
        <v>0</v>
      </c>
      <c r="AU55" s="42"/>
    </row>
    <row r="56" spans="3:60" s="3" customFormat="1">
      <c r="E56" s="3" t="s">
        <v>30</v>
      </c>
      <c r="F56" s="3" t="str">
        <f t="shared" si="12"/>
        <v>Capex</v>
      </c>
      <c r="G56" s="3" t="s">
        <v>217</v>
      </c>
      <c r="L56" s="3" t="s">
        <v>112</v>
      </c>
      <c r="R56" s="14"/>
      <c r="T56" s="18"/>
      <c r="U56" s="18"/>
      <c r="V56" s="18"/>
      <c r="W56" s="18"/>
      <c r="X56" s="18"/>
      <c r="Y56" s="106">
        <f>-SUMIFS(Inp_NW!Y:Y,Inp_NW!$I:$I,Cal_SWSubmitted!$G56,Inp_NW!$J:$J,"Streetworks")</f>
        <v>0</v>
      </c>
      <c r="Z56" s="106">
        <f>-SUMIFS(Inp_NW!Z:Z,Inp_NW!$I:$I,Cal_SWSubmitted!$G56,Inp_NW!$J:$J,"Streetworks")</f>
        <v>0</v>
      </c>
      <c r="AA56" s="106">
        <f>-SUMIFS(Inp_NW!AA:AA,Inp_NW!$I:$I,Cal_SWSubmitted!$G56,Inp_NW!$J:$J,"Streetworks")</f>
        <v>0</v>
      </c>
      <c r="AB56" s="106">
        <f>-SUMIFS(Inp_NW!AB:AB,Inp_NW!$I:$I,Cal_SWSubmitted!$G56,Inp_NW!$J:$J,"Streetworks")</f>
        <v>0</v>
      </c>
      <c r="AC56" s="106">
        <f>-SUMIFS(Inp_NW!AC:AC,Inp_NW!$I:$I,Cal_SWSubmitted!$G56,Inp_NW!$J:$J,"Streetworks")</f>
        <v>0</v>
      </c>
      <c r="AD56" s="106">
        <f>-SUMIFS(Inp_NW!AD:AD,Inp_NW!$I:$I,Cal_SWSubmitted!$G56,Inp_NW!$J:$J,"Streetworks")</f>
        <v>0</v>
      </c>
      <c r="AE56" s="106">
        <f>-SUMIFS(Inp_NW!AE:AE,Inp_NW!$I:$I,Cal_SWSubmitted!$G56,Inp_NW!$J:$J,"Streetworks")</f>
        <v>0</v>
      </c>
      <c r="AF56" s="106">
        <f>-SUMIFS(Inp_NW!AF:AF,Inp_NW!$I:$I,Cal_SWSubmitted!$G56,Inp_NW!$J:$J,"Streetworks")</f>
        <v>0</v>
      </c>
      <c r="AG56" s="106">
        <f>-SUMIFS(Inp_NW!AG:AG,Inp_NW!$I:$I,Cal_SWSubmitted!$G56,Inp_NW!$J:$J,"Streetworks")</f>
        <v>0</v>
      </c>
      <c r="AH56" s="106">
        <f>-SUMIFS(Inp_NW!AH:AH,Inp_NW!$I:$I,Cal_SWSubmitted!$G56,Inp_NW!$J:$J,"Streetworks")</f>
        <v>0</v>
      </c>
      <c r="AI56" s="106">
        <f>-SUMIFS(Inp_NW!AI:AI,Inp_NW!$I:$I,Cal_SWSubmitted!$G56,Inp_NW!$J:$J,"Streetworks")</f>
        <v>0</v>
      </c>
      <c r="AJ56" s="106">
        <f>-SUMIFS(Inp_NW!AJ:AJ,Inp_NW!$I:$I,Cal_SWSubmitted!$G56,Inp_NW!$J:$J,"Streetworks")</f>
        <v>0</v>
      </c>
      <c r="AK56" s="106">
        <f>-SUMIFS(Inp_NW!AK:AK,Inp_NW!$I:$I,Cal_SWSubmitted!$G56,Inp_NW!$J:$J,"Streetworks")</f>
        <v>0</v>
      </c>
      <c r="AM56" s="18">
        <f t="shared" si="7"/>
        <v>0</v>
      </c>
      <c r="AN56" s="18">
        <f t="shared" si="8"/>
        <v>0</v>
      </c>
      <c r="AO56" s="18">
        <f t="shared" si="9"/>
        <v>0</v>
      </c>
      <c r="AP56" s="106">
        <f t="shared" si="2"/>
        <v>0</v>
      </c>
      <c r="AQ56" s="18">
        <f t="shared" si="10"/>
        <v>0</v>
      </c>
      <c r="AR56" s="18">
        <f t="shared" si="11"/>
        <v>0</v>
      </c>
      <c r="AU56" s="42"/>
    </row>
    <row r="57" spans="3:60" s="3" customFormat="1">
      <c r="E57" s="3" t="s">
        <v>32</v>
      </c>
      <c r="F57" s="3" t="str">
        <f t="shared" si="12"/>
        <v>Capex</v>
      </c>
      <c r="G57" s="3" t="s">
        <v>217</v>
      </c>
      <c r="L57" s="3" t="s">
        <v>112</v>
      </c>
      <c r="R57" s="14"/>
      <c r="T57" s="18"/>
      <c r="U57" s="18"/>
      <c r="V57" s="18"/>
      <c r="W57" s="18"/>
      <c r="X57" s="18"/>
      <c r="Y57" s="106">
        <f>-SUMIFS(Inp_WM!Y:Y,Inp_WM!$I:$I,Cal_SWSubmitted!$G57,Inp_WM!$J:$J,"Streetworks")</f>
        <v>0</v>
      </c>
      <c r="Z57" s="106">
        <f>-SUMIFS(Inp_WM!Z:Z,Inp_WM!$I:$I,Cal_SWSubmitted!$G57,Inp_WM!$J:$J,"Streetworks")</f>
        <v>0</v>
      </c>
      <c r="AA57" s="106">
        <f>-SUMIFS(Inp_WM!AA:AA,Inp_WM!$I:$I,Cal_SWSubmitted!$G57,Inp_WM!$J:$J,"Streetworks")</f>
        <v>0</v>
      </c>
      <c r="AB57" s="106">
        <f>-SUMIFS(Inp_WM!AB:AB,Inp_WM!$I:$I,Cal_SWSubmitted!$G57,Inp_WM!$J:$J,"Streetworks")</f>
        <v>0</v>
      </c>
      <c r="AC57" s="106">
        <f>-SUMIFS(Inp_WM!AC:AC,Inp_WM!$I:$I,Cal_SWSubmitted!$G57,Inp_WM!$J:$J,"Streetworks")</f>
        <v>0</v>
      </c>
      <c r="AD57" s="106">
        <f>-SUMIFS(Inp_WM!AD:AD,Inp_WM!$I:$I,Cal_SWSubmitted!$G57,Inp_WM!$J:$J,"Streetworks")</f>
        <v>0</v>
      </c>
      <c r="AE57" s="106">
        <f>-SUMIFS(Inp_WM!AE:AE,Inp_WM!$I:$I,Cal_SWSubmitted!$G57,Inp_WM!$J:$J,"Streetworks")</f>
        <v>0</v>
      </c>
      <c r="AF57" s="106">
        <f>-SUMIFS(Inp_WM!AF:AF,Inp_WM!$I:$I,Cal_SWSubmitted!$G57,Inp_WM!$J:$J,"Streetworks")</f>
        <v>0</v>
      </c>
      <c r="AG57" s="106">
        <f>-SUMIFS(Inp_WM!AG:AG,Inp_WM!$I:$I,Cal_SWSubmitted!$G57,Inp_WM!$J:$J,"Streetworks")</f>
        <v>0</v>
      </c>
      <c r="AH57" s="106">
        <f>-SUMIFS(Inp_WM!AH:AH,Inp_WM!$I:$I,Cal_SWSubmitted!$G57,Inp_WM!$J:$J,"Streetworks")</f>
        <v>0</v>
      </c>
      <c r="AI57" s="106">
        <f>-SUMIFS(Inp_WM!AI:AI,Inp_WM!$I:$I,Cal_SWSubmitted!$G57,Inp_WM!$J:$J,"Streetworks")</f>
        <v>0</v>
      </c>
      <c r="AJ57" s="106">
        <f>-SUMIFS(Inp_WM!AJ:AJ,Inp_WM!$I:$I,Cal_SWSubmitted!$G57,Inp_WM!$J:$J,"Streetworks")</f>
        <v>0</v>
      </c>
      <c r="AK57" s="106">
        <f>-SUMIFS(Inp_WM!AK:AK,Inp_WM!$I:$I,Cal_SWSubmitted!$G57,Inp_WM!$J:$J,"Streetworks")</f>
        <v>0</v>
      </c>
      <c r="AM57" s="18">
        <f t="shared" si="7"/>
        <v>0</v>
      </c>
      <c r="AN57" s="18">
        <f t="shared" si="8"/>
        <v>0</v>
      </c>
      <c r="AO57" s="18">
        <f t="shared" si="9"/>
        <v>0</v>
      </c>
      <c r="AP57" s="106">
        <f t="shared" si="2"/>
        <v>0</v>
      </c>
      <c r="AQ57" s="18">
        <f t="shared" si="10"/>
        <v>0</v>
      </c>
      <c r="AR57" s="18">
        <f t="shared" si="11"/>
        <v>0</v>
      </c>
      <c r="AU57" s="42"/>
    </row>
    <row r="58" spans="3:60" s="3" customFormat="1">
      <c r="E58" s="3" t="s">
        <v>34</v>
      </c>
      <c r="F58" s="3" t="str">
        <f t="shared" si="12"/>
        <v>Capex</v>
      </c>
      <c r="G58" s="3" t="s">
        <v>217</v>
      </c>
      <c r="L58" s="3" t="s">
        <v>112</v>
      </c>
      <c r="R58" s="14"/>
      <c r="T58" s="18"/>
      <c r="U58" s="18"/>
      <c r="V58" s="18"/>
      <c r="W58" s="18"/>
      <c r="X58" s="18"/>
      <c r="Y58" s="106">
        <f>-SUMIFS(Inp_NGN!Y:Y,Inp_NGN!$I:$I,Cal_SWSubmitted!$G58,Inp_NGN!$J:$J,"Streetworks")</f>
        <v>0.11691120999999999</v>
      </c>
      <c r="Z58" s="106">
        <f>-SUMIFS(Inp_NGN!Z:Z,Inp_NGN!$I:$I,Cal_SWSubmitted!$G58,Inp_NGN!$J:$J,"Streetworks")</f>
        <v>3.4000000000000002E-2</v>
      </c>
      <c r="AA58" s="106">
        <f>-SUMIFS(Inp_NGN!AA:AA,Inp_NGN!$I:$I,Cal_SWSubmitted!$G58,Inp_NGN!$J:$J,"Streetworks")</f>
        <v>3.7609240000000002E-2</v>
      </c>
      <c r="AB58" s="106">
        <f>-SUMIFS(Inp_NGN!AB:AB,Inp_NGN!$I:$I,Cal_SWSubmitted!$G58,Inp_NGN!$J:$J,"Streetworks")</f>
        <v>3.7088420000000011E-2</v>
      </c>
      <c r="AC58" s="106">
        <f>-SUMIFS(Inp_NGN!AC:AC,Inp_NGN!$I:$I,Cal_SWSubmitted!$G58,Inp_NGN!$J:$J,"Streetworks")</f>
        <v>2.9241259999999998E-2</v>
      </c>
      <c r="AD58" s="106">
        <f>-SUMIFS(Inp_NGN!AD:AD,Inp_NGN!$I:$I,Cal_SWSubmitted!$G58,Inp_NGN!$J:$J,"Streetworks")</f>
        <v>4.3566770000000012E-2</v>
      </c>
      <c r="AE58" s="106">
        <f>-SUMIFS(Inp_NGN!AE:AE,Inp_NGN!$I:$I,Cal_SWSubmitted!$G58,Inp_NGN!$J:$J,"Streetworks")</f>
        <v>1.0711489999999994E-2</v>
      </c>
      <c r="AF58" s="106">
        <f>-SUMIFS(Inp_NGN!AF:AF,Inp_NGN!$I:$I,Cal_SWSubmitted!$G58,Inp_NGN!$J:$J,"Streetworks")</f>
        <v>4.3785698492462326E-2</v>
      </c>
      <c r="AG58" s="106">
        <f>-SUMIFS(Inp_NGN!AG:AG,Inp_NGN!$I:$I,Cal_SWSubmitted!$G58,Inp_NGN!$J:$J,"Streetworks")</f>
        <v>4.4005727128102835E-2</v>
      </c>
      <c r="AH58" s="106">
        <f>-SUMIFS(Inp_NGN!AH:AH,Inp_NGN!$I:$I,Cal_SWSubmitted!$G58,Inp_NGN!$J:$J,"Streetworks")</f>
        <v>4.4226861435279236E-2</v>
      </c>
      <c r="AI58" s="106">
        <f>-SUMIFS(Inp_NGN!AI:AI,Inp_NGN!$I:$I,Cal_SWSubmitted!$G58,Inp_NGN!$J:$J,"Streetworks")</f>
        <v>4.4449106970129881E-2</v>
      </c>
      <c r="AJ58" s="106">
        <f>-SUMIFS(Inp_NGN!AJ:AJ,Inp_NGN!$I:$I,Cal_SWSubmitted!$G58,Inp_NGN!$J:$J,"Streetworks")</f>
        <v>4.4672469316713447E-2</v>
      </c>
      <c r="AK58" s="106">
        <f>-SUMIFS(Inp_NGN!AK:AK,Inp_NGN!$I:$I,Cal_SWSubmitted!$G58,Inp_NGN!$J:$J,"Streetworks")</f>
        <v>4.4896954087149193E-2</v>
      </c>
      <c r="AM58" s="18">
        <f t="shared" si="7"/>
        <v>0</v>
      </c>
      <c r="AN58" s="18">
        <f t="shared" si="8"/>
        <v>0.35291408849246236</v>
      </c>
      <c r="AO58" s="18">
        <f t="shared" si="9"/>
        <v>0.22225111893737459</v>
      </c>
      <c r="AP58" s="106">
        <f t="shared" si="2"/>
        <v>0</v>
      </c>
      <c r="AQ58" s="18">
        <f t="shared" si="10"/>
        <v>4.4114261061557795E-2</v>
      </c>
      <c r="AR58" s="18">
        <f t="shared" si="11"/>
        <v>4.4450223787474916E-2</v>
      </c>
      <c r="AU58" s="42"/>
    </row>
    <row r="59" spans="3:60" s="3" customFormat="1">
      <c r="E59" s="3" t="s">
        <v>36</v>
      </c>
      <c r="F59" s="3" t="str">
        <f t="shared" si="12"/>
        <v>Capex</v>
      </c>
      <c r="G59" s="3" t="s">
        <v>217</v>
      </c>
      <c r="L59" s="3" t="s">
        <v>112</v>
      </c>
      <c r="R59" s="14"/>
      <c r="T59" s="18"/>
      <c r="U59" s="18"/>
      <c r="V59" s="18"/>
      <c r="W59" s="18"/>
      <c r="X59" s="18"/>
      <c r="Y59" s="106">
        <f>-SUMIFS(Inp_Sc!Y:Y,Inp_Sc!$I:$I,Cal_SWSubmitted!$G59,Inp_Sc!$J:$J,"Streetworks")</f>
        <v>5.6134000000000003E-2</v>
      </c>
      <c r="Z59" s="106">
        <f>-SUMIFS(Inp_Sc!Z:Z,Inp_Sc!$I:$I,Cal_SWSubmitted!$G59,Inp_Sc!$J:$J,"Streetworks")</f>
        <v>0.41699999999999998</v>
      </c>
      <c r="AA59" s="106">
        <f>-SUMIFS(Inp_Sc!AA:AA,Inp_Sc!$I:$I,Cal_SWSubmitted!$G59,Inp_Sc!$J:$J,"Streetworks")</f>
        <v>0.46046499999999996</v>
      </c>
      <c r="AB59" s="106">
        <f>-SUMIFS(Inp_Sc!AB:AB,Inp_Sc!$I:$I,Cal_SWSubmitted!$G59,Inp_Sc!$J:$J,"Streetworks")</f>
        <v>0.54500000000000004</v>
      </c>
      <c r="AC59" s="106">
        <f>-SUMIFS(Inp_Sc!AC:AC,Inp_Sc!$I:$I,Cal_SWSubmitted!$G59,Inp_Sc!$J:$J,"Streetworks")</f>
        <v>0.214</v>
      </c>
      <c r="AD59" s="106">
        <f>-SUMIFS(Inp_Sc!AD:AD,Inp_Sc!$I:$I,Cal_SWSubmitted!$G59,Inp_Sc!$J:$J,"Streetworks")</f>
        <v>0.317</v>
      </c>
      <c r="AE59" s="106">
        <f>-SUMIFS(Inp_Sc!AE:AE,Inp_Sc!$I:$I,Cal_SWSubmitted!$G59,Inp_Sc!$J:$J,"Streetworks")</f>
        <v>0.44936700000000002</v>
      </c>
      <c r="AF59" s="106">
        <f>-SUMIFS(Inp_Sc!AF:AF,Inp_Sc!$I:$I,Cal_SWSubmitted!$G59,Inp_Sc!$J:$J,"Streetworks")</f>
        <v>0.45072323843058354</v>
      </c>
      <c r="AG59" s="106">
        <f>-SUMIFS(Inp_Sc!AG:AG,Inp_Sc!$I:$I,Cal_SWSubmitted!$G59,Inp_Sc!$J:$J,"Streetworks")</f>
        <v>0.33705890390146681</v>
      </c>
      <c r="AH59" s="106">
        <f>-SUMIFS(Inp_Sc!AH:AH,Inp_Sc!$I:$I,Cal_SWSubmitted!$G59,Inp_Sc!$J:$J,"Streetworks")</f>
        <v>0.33908829381427547</v>
      </c>
      <c r="AI59" s="106">
        <f>-SUMIFS(Inp_Sc!AI:AI,Inp_Sc!$I:$I,Cal_SWSubmitted!$G59,Inp_Sc!$J:$J,"Streetworks")</f>
        <v>0.34113245372347806</v>
      </c>
      <c r="AJ59" s="106">
        <f>-SUMIFS(Inp_Sc!AJ:AJ,Inp_Sc!$I:$I,Cal_SWSubmitted!$G59,Inp_Sc!$J:$J,"Streetworks")</f>
        <v>0.34353304700871656</v>
      </c>
      <c r="AK59" s="106">
        <f>-SUMIFS(Inp_Sc!AK:AK,Inp_Sc!$I:$I,Cal_SWSubmitted!$G59,Inp_Sc!$J:$J,"Streetworks")</f>
        <v>0.34598282930662649</v>
      </c>
      <c r="AM59" s="18">
        <f t="shared" si="7"/>
        <v>0</v>
      </c>
      <c r="AN59" s="18">
        <f t="shared" si="8"/>
        <v>2.9096892384305839</v>
      </c>
      <c r="AO59" s="18">
        <f t="shared" si="9"/>
        <v>1.7067955277545634</v>
      </c>
      <c r="AP59" s="106">
        <f t="shared" si="2"/>
        <v>0</v>
      </c>
      <c r="AQ59" s="18">
        <f t="shared" si="10"/>
        <v>0.36371115480382299</v>
      </c>
      <c r="AR59" s="18">
        <f t="shared" si="11"/>
        <v>0.3413591055509127</v>
      </c>
      <c r="AU59" s="42"/>
    </row>
    <row r="60" spans="3:60" s="3" customFormat="1">
      <c r="E60" s="3" t="s">
        <v>38</v>
      </c>
      <c r="F60" s="3" t="str">
        <f t="shared" si="12"/>
        <v>Capex</v>
      </c>
      <c r="G60" s="3" t="s">
        <v>217</v>
      </c>
      <c r="L60" s="3" t="s">
        <v>112</v>
      </c>
      <c r="R60" s="14"/>
      <c r="T60" s="18"/>
      <c r="U60" s="18"/>
      <c r="V60" s="18"/>
      <c r="W60" s="18"/>
      <c r="X60" s="18"/>
      <c r="Y60" s="106">
        <f>-SUMIFS(Inp_So!Y:Y,Inp_So!$I:$I,Cal_SWSubmitted!$G60,Inp_So!$J:$J,"Streetworks")</f>
        <v>0</v>
      </c>
      <c r="Z60" s="106">
        <f>-SUMIFS(Inp_So!Z:Z,Inp_So!$I:$I,Cal_SWSubmitted!$G60,Inp_So!$J:$J,"Streetworks")</f>
        <v>0</v>
      </c>
      <c r="AA60" s="106">
        <f>-SUMIFS(Inp_So!AA:AA,Inp_So!$I:$I,Cal_SWSubmitted!$G60,Inp_So!$J:$J,"Streetworks")</f>
        <v>0</v>
      </c>
      <c r="AB60" s="106">
        <f>-SUMIFS(Inp_So!AB:AB,Inp_So!$I:$I,Cal_SWSubmitted!$G60,Inp_So!$J:$J,"Streetworks")</f>
        <v>0</v>
      </c>
      <c r="AC60" s="106">
        <f>-SUMIFS(Inp_So!AC:AC,Inp_So!$I:$I,Cal_SWSubmitted!$G60,Inp_So!$J:$J,"Streetworks")</f>
        <v>0</v>
      </c>
      <c r="AD60" s="106">
        <f>-SUMIFS(Inp_So!AD:AD,Inp_So!$I:$I,Cal_SWSubmitted!$G60,Inp_So!$J:$J,"Streetworks")</f>
        <v>0</v>
      </c>
      <c r="AE60" s="106">
        <f>-SUMIFS(Inp_So!AE:AE,Inp_So!$I:$I,Cal_SWSubmitted!$G60,Inp_So!$J:$J,"Streetworks")</f>
        <v>0</v>
      </c>
      <c r="AF60" s="106">
        <f>-SUMIFS(Inp_So!AF:AF,Inp_So!$I:$I,Cal_SWSubmitted!$G60,Inp_So!$J:$J,"Streetworks")</f>
        <v>0</v>
      </c>
      <c r="AG60" s="106">
        <f>-SUMIFS(Inp_So!AG:AG,Inp_So!$I:$I,Cal_SWSubmitted!$G60,Inp_So!$J:$J,"Streetworks")</f>
        <v>0</v>
      </c>
      <c r="AH60" s="106">
        <f>-SUMIFS(Inp_So!AH:AH,Inp_So!$I:$I,Cal_SWSubmitted!$G60,Inp_So!$J:$J,"Streetworks")</f>
        <v>0</v>
      </c>
      <c r="AI60" s="106">
        <f>-SUMIFS(Inp_So!AI:AI,Inp_So!$I:$I,Cal_SWSubmitted!$G60,Inp_So!$J:$J,"Streetworks")</f>
        <v>0</v>
      </c>
      <c r="AJ60" s="106">
        <f>-SUMIFS(Inp_So!AJ:AJ,Inp_So!$I:$I,Cal_SWSubmitted!$G60,Inp_So!$J:$J,"Streetworks")</f>
        <v>0</v>
      </c>
      <c r="AK60" s="106">
        <f>-SUMIFS(Inp_So!AK:AK,Inp_So!$I:$I,Cal_SWSubmitted!$G60,Inp_So!$J:$J,"Streetworks")</f>
        <v>0</v>
      </c>
      <c r="AM60" s="18">
        <f t="shared" si="7"/>
        <v>0</v>
      </c>
      <c r="AN60" s="18">
        <f t="shared" si="8"/>
        <v>0</v>
      </c>
      <c r="AO60" s="18">
        <f t="shared" si="9"/>
        <v>0</v>
      </c>
      <c r="AP60" s="106">
        <f t="shared" si="2"/>
        <v>0</v>
      </c>
      <c r="AQ60" s="18">
        <f t="shared" si="10"/>
        <v>0</v>
      </c>
      <c r="AR60" s="18">
        <f t="shared" si="11"/>
        <v>0</v>
      </c>
      <c r="AU60" s="42"/>
    </row>
    <row r="61" spans="3:60" s="3" customFormat="1">
      <c r="E61" s="3" t="s">
        <v>40</v>
      </c>
      <c r="F61" s="3" t="str">
        <f t="shared" si="12"/>
        <v>Capex</v>
      </c>
      <c r="G61" s="3" t="s">
        <v>217</v>
      </c>
      <c r="L61" s="3" t="s">
        <v>112</v>
      </c>
      <c r="R61" s="14"/>
      <c r="T61" s="18"/>
      <c r="U61" s="18"/>
      <c r="V61" s="18"/>
      <c r="W61" s="18"/>
      <c r="X61" s="18"/>
      <c r="Y61" s="106">
        <f>-SUMIFS(Inp_WWU!Y:Y,Inp_WWU!$I:$I,Cal_SWSubmitted!$G61,Inp_WWU!$J:$J,"Streetworks")</f>
        <v>5.5729836597259011E-2</v>
      </c>
      <c r="Z61" s="106">
        <f>-SUMIFS(Inp_WWU!Z:Z,Inp_WWU!$I:$I,Cal_SWSubmitted!$G61,Inp_WWU!$J:$J,"Streetworks")</f>
        <v>-4.3654245217532505E-3</v>
      </c>
      <c r="AA61" s="106">
        <f>-SUMIFS(Inp_WWU!AA:AA,Inp_WWU!$I:$I,Cal_SWSubmitted!$G61,Inp_WWU!$J:$J,"Streetworks")</f>
        <v>3.0197017321405624E-2</v>
      </c>
      <c r="AB61" s="106">
        <f>-SUMIFS(Inp_WWU!AB:AB,Inp_WWU!$I:$I,Cal_SWSubmitted!$G61,Inp_WWU!$J:$J,"Streetworks")</f>
        <v>6.6360319995194789E-2</v>
      </c>
      <c r="AC61" s="106">
        <f>-SUMIFS(Inp_WWU!AC:AC,Inp_WWU!$I:$I,Cal_SWSubmitted!$G61,Inp_WWU!$J:$J,"Streetworks")</f>
        <v>6.9626711279773601E-2</v>
      </c>
      <c r="AD61" s="106">
        <f>-SUMIFS(Inp_WWU!AD:AD,Inp_WWU!$I:$I,Cal_SWSubmitted!$G61,Inp_WWU!$J:$J,"Streetworks")</f>
        <v>9.2797989999999997E-2</v>
      </c>
      <c r="AE61" s="106">
        <f>-SUMIFS(Inp_WWU!AE:AE,Inp_WWU!$I:$I,Cal_SWSubmitted!$G61,Inp_WWU!$J:$J,"Streetworks")</f>
        <v>0.10114061296027416</v>
      </c>
      <c r="AF61" s="106">
        <f>-SUMIFS(Inp_WWU!AF:AF,Inp_WWU!$I:$I,Cal_SWSubmitted!$G61,Inp_WWU!$J:$J,"Streetworks")</f>
        <v>9.3264311557788943E-2</v>
      </c>
      <c r="AG61" s="106">
        <f>-SUMIFS(Inp_WWU!AG:AG,Inp_WWU!$I:$I,Cal_SWSubmitted!$G61,Inp_WWU!$J:$J,"Streetworks")</f>
        <v>4.0603015075376878E-2</v>
      </c>
      <c r="AH61" s="106">
        <f>-SUMIFS(Inp_WWU!AH:AH,Inp_WWU!$I:$I,Cal_SWSubmitted!$G61,Inp_WWU!$J:$J,"Streetworks")</f>
        <v>3.6984924623115568E-2</v>
      </c>
      <c r="AI61" s="106">
        <f>-SUMIFS(Inp_WWU!AI:AI,Inp_WWU!$I:$I,Cal_SWSubmitted!$G61,Inp_WWU!$J:$J,"Streetworks")</f>
        <v>3.4974874371859296E-2</v>
      </c>
      <c r="AJ61" s="106">
        <f>-SUMIFS(Inp_WWU!AJ:AJ,Inp_WWU!$I:$I,Cal_SWSubmitted!$G61,Inp_WWU!$J:$J,"Streetworks")</f>
        <v>3.4974874371859303E-2</v>
      </c>
      <c r="AK61" s="106">
        <f>-SUMIFS(Inp_WWU!AK:AK,Inp_WWU!$I:$I,Cal_SWSubmitted!$G61,Inp_WWU!$J:$J,"Streetworks")</f>
        <v>3.4974874371859303E-2</v>
      </c>
      <c r="AM61" s="18">
        <f t="shared" si="7"/>
        <v>0</v>
      </c>
      <c r="AN61" s="18">
        <f t="shared" si="8"/>
        <v>0.50475137518994284</v>
      </c>
      <c r="AO61" s="18">
        <f t="shared" si="9"/>
        <v>0.18251256281407036</v>
      </c>
      <c r="AP61" s="106">
        <f t="shared" si="2"/>
        <v>0</v>
      </c>
      <c r="AQ61" s="18">
        <f t="shared" si="10"/>
        <v>6.3093921898742855E-2</v>
      </c>
      <c r="AR61" s="18">
        <f t="shared" si="11"/>
        <v>3.6502512562814074E-2</v>
      </c>
      <c r="AU61" s="42"/>
    </row>
    <row r="62" spans="3:60" s="3" customFormat="1">
      <c r="E62" s="3" t="s">
        <v>25</v>
      </c>
      <c r="F62" s="3" t="str">
        <f>$C$53</f>
        <v>Capex</v>
      </c>
      <c r="G62" s="3" t="s">
        <v>216</v>
      </c>
      <c r="L62" s="3" t="s">
        <v>112</v>
      </c>
      <c r="R62" s="14"/>
      <c r="T62" s="18"/>
      <c r="U62" s="18"/>
      <c r="V62" s="18"/>
      <c r="W62" s="18"/>
      <c r="X62" s="18"/>
      <c r="Y62" s="106">
        <f>-SUMIFS(Inp_EoE!Y:Y,Inp_EoE!$I:$I,Cal_SWSubmitted!$G62,Inp_EoE!$J:$J,"Streetworks")</f>
        <v>0.56249375275884073</v>
      </c>
      <c r="Z62" s="106">
        <f>-SUMIFS(Inp_EoE!Z:Z,Inp_EoE!$I:$I,Cal_SWSubmitted!$G62,Inp_EoE!$J:$J,"Streetworks")</f>
        <v>1.4534541911259145</v>
      </c>
      <c r="AA62" s="106">
        <f>-SUMIFS(Inp_EoE!AA:AA,Inp_EoE!$I:$I,Cal_SWSubmitted!$G62,Inp_EoE!$J:$J,"Streetworks")</f>
        <v>1.7312396984270833</v>
      </c>
      <c r="AB62" s="106">
        <f>-SUMIFS(Inp_EoE!AB:AB,Inp_EoE!$I:$I,Cal_SWSubmitted!$G62,Inp_EoE!$J:$J,"Streetworks")</f>
        <v>1.6460006314308351</v>
      </c>
      <c r="AC62" s="106">
        <f>-SUMIFS(Inp_EoE!AC:AC,Inp_EoE!$I:$I,Cal_SWSubmitted!$G62,Inp_EoE!$J:$J,"Streetworks")</f>
        <v>2.9686319096713705</v>
      </c>
      <c r="AD62" s="106">
        <f>-SUMIFS(Inp_EoE!AD:AD,Inp_EoE!$I:$I,Cal_SWSubmitted!$G62,Inp_EoE!$J:$J,"Streetworks")</f>
        <v>2.8356813261666662</v>
      </c>
      <c r="AE62" s="106">
        <f>-SUMIFS(Inp_EoE!AE:AE,Inp_EoE!$I:$I,Cal_SWSubmitted!$G62,Inp_EoE!$J:$J,"Streetworks")</f>
        <v>2.8914696839475043</v>
      </c>
      <c r="AF62" s="106">
        <f>-SUMIFS(Inp_EoE!AF:AF,Inp_EoE!$I:$I,Cal_SWSubmitted!$G62,Inp_EoE!$J:$J,"Streetworks")</f>
        <v>3.5135561655450842</v>
      </c>
      <c r="AG62" s="106">
        <f>-SUMIFS(Inp_EoE!AG:AG,Inp_EoE!$I:$I,Cal_SWSubmitted!$G62,Inp_EoE!$J:$J,"Streetworks")</f>
        <v>2.8848936369151059</v>
      </c>
      <c r="AH62" s="106">
        <f>-SUMIFS(Inp_EoE!AH:AH,Inp_EoE!$I:$I,Cal_SWSubmitted!$G62,Inp_EoE!$J:$J,"Streetworks")</f>
        <v>2.8670857283139357</v>
      </c>
      <c r="AI62" s="106">
        <f>-SUMIFS(Inp_EoE!AI:AI,Inp_EoE!$I:$I,Cal_SWSubmitted!$G62,Inp_EoE!$J:$J,"Streetworks")</f>
        <v>2.8480786326513194</v>
      </c>
      <c r="AJ62" s="106">
        <f>-SUMIFS(Inp_EoE!AJ:AJ,Inp_EoE!$I:$I,Cal_SWSubmitted!$G62,Inp_EoE!$J:$J,"Streetworks")</f>
        <v>2.8309990001930658</v>
      </c>
      <c r="AK62" s="106">
        <f>-SUMIFS(Inp_EoE!AK:AK,Inp_EoE!$I:$I,Cal_SWSubmitted!$G62,Inp_EoE!$J:$J,"Streetworks")</f>
        <v>2.8142680928467469</v>
      </c>
      <c r="AM62" s="18">
        <f t="shared" ref="AM62:AM77" si="13">SUM(T62:X62)</f>
        <v>0</v>
      </c>
      <c r="AN62" s="18">
        <f t="shared" ref="AN62:AN77" si="14">SUM(Y62:AF62)</f>
        <v>17.602527359073296</v>
      </c>
      <c r="AO62" s="18">
        <f t="shared" ref="AO62:AO77" si="15">SUM(AG62:AK62)</f>
        <v>14.245325090920174</v>
      </c>
      <c r="AP62" s="106">
        <f t="shared" si="2"/>
        <v>0</v>
      </c>
      <c r="AQ62" s="18">
        <f t="shared" ref="AQ62:AQ77" si="16">AVERAGE(Y62:AF62)</f>
        <v>2.200315919884162</v>
      </c>
      <c r="AR62" s="18">
        <f t="shared" ref="AR62:AR77" si="17">AVERAGE(AG62:AK62)</f>
        <v>2.8490650181840347</v>
      </c>
      <c r="AU62" s="42"/>
    </row>
    <row r="63" spans="3:60" s="3" customFormat="1">
      <c r="E63" s="3" t="s">
        <v>28</v>
      </c>
      <c r="F63" s="3" t="str">
        <f t="shared" si="12"/>
        <v>Capex</v>
      </c>
      <c r="G63" s="3" t="s">
        <v>216</v>
      </c>
      <c r="L63" s="3" t="s">
        <v>112</v>
      </c>
      <c r="R63" s="14"/>
      <c r="T63" s="18"/>
      <c r="U63" s="18"/>
      <c r="V63" s="18"/>
      <c r="W63" s="18"/>
      <c r="X63" s="18"/>
      <c r="Y63" s="106">
        <f>-SUMIFS(Inp_Lon!Y:Y,Inp_Lon!$I:$I,Cal_SWSubmitted!$G63,Inp_Lon!$J:$J,"Streetworks")</f>
        <v>0.61992730483559866</v>
      </c>
      <c r="Z63" s="106">
        <f>-SUMIFS(Inp_Lon!Z:Z,Inp_Lon!$I:$I,Cal_SWSubmitted!$G63,Inp_Lon!$J:$J,"Streetworks")</f>
        <v>0.65429229783381249</v>
      </c>
      <c r="AA63" s="106">
        <f>-SUMIFS(Inp_Lon!AA:AA,Inp_Lon!$I:$I,Cal_SWSubmitted!$G63,Inp_Lon!$J:$J,"Streetworks")</f>
        <v>1.4921815316999554</v>
      </c>
      <c r="AB63" s="106">
        <f>-SUMIFS(Inp_Lon!AB:AB,Inp_Lon!$I:$I,Cal_SWSubmitted!$G63,Inp_Lon!$J:$J,"Streetworks")</f>
        <v>1.1231761119461714</v>
      </c>
      <c r="AC63" s="106">
        <f>-SUMIFS(Inp_Lon!AC:AC,Inp_Lon!$I:$I,Cal_SWSubmitted!$G63,Inp_Lon!$J:$J,"Streetworks")</f>
        <v>2.0430073007212144</v>
      </c>
      <c r="AD63" s="106">
        <f>-SUMIFS(Inp_Lon!AD:AD,Inp_Lon!$I:$I,Cal_SWSubmitted!$G63,Inp_Lon!$J:$J,"Streetworks")</f>
        <v>2.399878096833334</v>
      </c>
      <c r="AE63" s="106">
        <f>-SUMIFS(Inp_Lon!AE:AE,Inp_Lon!$I:$I,Cal_SWSubmitted!$G63,Inp_Lon!$J:$J,"Streetworks")</f>
        <v>2.0744288840706315</v>
      </c>
      <c r="AF63" s="106">
        <f>-SUMIFS(Inp_Lon!AF:AF,Inp_Lon!$I:$I,Cal_SWSubmitted!$G63,Inp_Lon!$J:$J,"Streetworks")</f>
        <v>2.4966138247669858</v>
      </c>
      <c r="AG63" s="106">
        <f>-SUMIFS(Inp_Lon!AG:AG,Inp_Lon!$I:$I,Cal_SWSubmitted!$G63,Inp_Lon!$J:$J,"Streetworks")</f>
        <v>2.2879709685489851</v>
      </c>
      <c r="AH63" s="106">
        <f>-SUMIFS(Inp_Lon!AH:AH,Inp_Lon!$I:$I,Cal_SWSubmitted!$G63,Inp_Lon!$J:$J,"Streetworks")</f>
        <v>2.2886676475346412</v>
      </c>
      <c r="AI63" s="106">
        <f>-SUMIFS(Inp_Lon!AI:AI,Inp_Lon!$I:$I,Cal_SWSubmitted!$G63,Inp_Lon!$J:$J,"Streetworks")</f>
        <v>2.2890656628344632</v>
      </c>
      <c r="AJ63" s="106">
        <f>-SUMIFS(Inp_Lon!AJ:AJ,Inp_Lon!$I:$I,Cal_SWSubmitted!$G63,Inp_Lon!$J:$J,"Streetworks")</f>
        <v>2.2901773113272612</v>
      </c>
      <c r="AK63" s="106">
        <f>-SUMIFS(Inp_Lon!AK:AK,Inp_Lon!$I:$I,Cal_SWSubmitted!$G63,Inp_Lon!$J:$J,"Streetworks")</f>
        <v>2.2915621822776835</v>
      </c>
      <c r="AM63" s="18">
        <f t="shared" si="13"/>
        <v>0</v>
      </c>
      <c r="AN63" s="18">
        <f t="shared" si="14"/>
        <v>12.903505352707702</v>
      </c>
      <c r="AO63" s="18">
        <f t="shared" si="15"/>
        <v>11.447443772523034</v>
      </c>
      <c r="AP63" s="106">
        <f t="shared" si="2"/>
        <v>0</v>
      </c>
      <c r="AQ63" s="18">
        <f t="shared" si="16"/>
        <v>1.6129381690884628</v>
      </c>
      <c r="AR63" s="18">
        <f t="shared" si="17"/>
        <v>2.2894887545046068</v>
      </c>
      <c r="AU63" s="42"/>
    </row>
    <row r="64" spans="3:60" s="3" customFormat="1">
      <c r="E64" s="3" t="s">
        <v>30</v>
      </c>
      <c r="F64" s="3" t="str">
        <f t="shared" si="12"/>
        <v>Capex</v>
      </c>
      <c r="G64" s="3" t="s">
        <v>216</v>
      </c>
      <c r="L64" s="3" t="s">
        <v>112</v>
      </c>
      <c r="R64" s="14"/>
      <c r="T64" s="18"/>
      <c r="U64" s="18"/>
      <c r="V64" s="18"/>
      <c r="W64" s="18"/>
      <c r="X64" s="18"/>
      <c r="Y64" s="106">
        <f>-SUMIFS(Inp_NW!Y:Y,Inp_NW!$I:$I,Cal_SWSubmitted!$G64,Inp_NW!$J:$J,"Streetworks")</f>
        <v>0.32666207217751503</v>
      </c>
      <c r="Z64" s="106">
        <f>-SUMIFS(Inp_NW!Z:Z,Inp_NW!$I:$I,Cal_SWSubmitted!$G64,Inp_NW!$J:$J,"Streetworks")</f>
        <v>0.27824482484570967</v>
      </c>
      <c r="AA64" s="106">
        <f>-SUMIFS(Inp_NW!AA:AA,Inp_NW!$I:$I,Cal_SWSubmitted!$G64,Inp_NW!$J:$J,"Streetworks")</f>
        <v>0.30574867603237238</v>
      </c>
      <c r="AB64" s="106">
        <f>-SUMIFS(Inp_NW!AB:AB,Inp_NW!$I:$I,Cal_SWSubmitted!$G64,Inp_NW!$J:$J,"Streetworks")</f>
        <v>0.27621420254407675</v>
      </c>
      <c r="AC64" s="106">
        <f>-SUMIFS(Inp_NW!AC:AC,Inp_NW!$I:$I,Cal_SWSubmitted!$G64,Inp_NW!$J:$J,"Streetworks")</f>
        <v>0.55480976547187932</v>
      </c>
      <c r="AD64" s="106">
        <f>-SUMIFS(Inp_NW!AD:AD,Inp_NW!$I:$I,Cal_SWSubmitted!$G64,Inp_NW!$J:$J,"Streetworks")</f>
        <v>0.6708273553023385</v>
      </c>
      <c r="AE64" s="106">
        <f>-SUMIFS(Inp_NW!AE:AE,Inp_NW!$I:$I,Cal_SWSubmitted!$G64,Inp_NW!$J:$J,"Streetworks")</f>
        <v>0.77480002037090279</v>
      </c>
      <c r="AF64" s="106">
        <f>-SUMIFS(Inp_NW!AF:AF,Inp_NW!$I:$I,Cal_SWSubmitted!$G64,Inp_NW!$J:$J,"Streetworks")</f>
        <v>0.77052841610141343</v>
      </c>
      <c r="AG64" s="106">
        <f>-SUMIFS(Inp_NW!AG:AG,Inp_NW!$I:$I,Cal_SWSubmitted!$G64,Inp_NW!$J:$J,"Streetworks")</f>
        <v>0.66942736446455386</v>
      </c>
      <c r="AH64" s="106">
        <f>-SUMIFS(Inp_NW!AH:AH,Inp_NW!$I:$I,Cal_SWSubmitted!$G64,Inp_NW!$J:$J,"Streetworks")</f>
        <v>0.66289067067087515</v>
      </c>
      <c r="AI64" s="106">
        <f>-SUMIFS(Inp_NW!AI:AI,Inp_NW!$I:$I,Cal_SWSubmitted!$G64,Inp_NW!$J:$J,"Streetworks")</f>
        <v>0.65751669833872672</v>
      </c>
      <c r="AJ64" s="106">
        <f>-SUMIFS(Inp_NW!AJ:AJ,Inp_NW!$I:$I,Cal_SWSubmitted!$G64,Inp_NW!$J:$J,"Streetworks")</f>
        <v>0.65222615913846105</v>
      </c>
      <c r="AK64" s="106">
        <f>-SUMIFS(Inp_NW!AK:AK,Inp_NW!$I:$I,Cal_SWSubmitted!$G64,Inp_NW!$J:$J,"Streetworks")</f>
        <v>0.64608306840656748</v>
      </c>
      <c r="AM64" s="18">
        <f t="shared" si="13"/>
        <v>0</v>
      </c>
      <c r="AN64" s="18">
        <f t="shared" si="14"/>
        <v>3.9578353328462081</v>
      </c>
      <c r="AO64" s="18">
        <f t="shared" si="15"/>
        <v>3.288143961019184</v>
      </c>
      <c r="AP64" s="106">
        <f t="shared" si="2"/>
        <v>0</v>
      </c>
      <c r="AQ64" s="18">
        <f t="shared" si="16"/>
        <v>0.49472941660577602</v>
      </c>
      <c r="AR64" s="18">
        <f t="shared" si="17"/>
        <v>0.65762879220383685</v>
      </c>
      <c r="AU64" s="42"/>
    </row>
    <row r="65" spans="3:60" s="3" customFormat="1">
      <c r="E65" s="3" t="s">
        <v>32</v>
      </c>
      <c r="F65" s="3" t="str">
        <f t="shared" si="12"/>
        <v>Capex</v>
      </c>
      <c r="G65" s="3" t="s">
        <v>216</v>
      </c>
      <c r="L65" s="3" t="s">
        <v>112</v>
      </c>
      <c r="R65" s="14"/>
      <c r="T65" s="18"/>
      <c r="U65" s="18"/>
      <c r="V65" s="18"/>
      <c r="W65" s="18"/>
      <c r="X65" s="18"/>
      <c r="Y65" s="106">
        <f>-SUMIFS(Inp_WM!Y:Y,Inp_WM!$I:$I,Cal_SWSubmitted!$G65,Inp_WM!$J:$J,"Streetworks")</f>
        <v>0.11161525495603784</v>
      </c>
      <c r="Z65" s="106">
        <f>-SUMIFS(Inp_WM!Z:Z,Inp_WM!$I:$I,Cal_SWSubmitted!$G65,Inp_WM!$J:$J,"Streetworks")</f>
        <v>0.14423209232034018</v>
      </c>
      <c r="AA65" s="106">
        <f>-SUMIFS(Inp_WM!AA:AA,Inp_WM!$I:$I,Cal_SWSubmitted!$G65,Inp_WM!$J:$J,"Streetworks")</f>
        <v>0.24489164292269922</v>
      </c>
      <c r="AB65" s="106">
        <f>-SUMIFS(Inp_WM!AB:AB,Inp_WM!$I:$I,Cal_SWSubmitted!$G65,Inp_WM!$J:$J,"Streetworks")</f>
        <v>0.24583940725440759</v>
      </c>
      <c r="AC65" s="106">
        <f>-SUMIFS(Inp_WM!AC:AC,Inp_WM!$I:$I,Cal_SWSubmitted!$G65,Inp_WM!$J:$J,"Streetworks")</f>
        <v>0.80983355689402781</v>
      </c>
      <c r="AD65" s="106">
        <f>-SUMIFS(Inp_WM!AD:AD,Inp_WM!$I:$I,Cal_SWSubmitted!$G65,Inp_WM!$J:$J,"Streetworks")</f>
        <v>0.82031106265392373</v>
      </c>
      <c r="AE65" s="106">
        <f>-SUMIFS(Inp_WM!AE:AE,Inp_WM!$I:$I,Cal_SWSubmitted!$G65,Inp_WM!$J:$J,"Streetworks")</f>
        <v>0.92018655485522516</v>
      </c>
      <c r="AF65" s="106">
        <f>-SUMIFS(Inp_WM!AF:AF,Inp_WM!$I:$I,Cal_SWSubmitted!$G65,Inp_WM!$J:$J,"Streetworks")</f>
        <v>0.96941349471992222</v>
      </c>
      <c r="AG65" s="106">
        <f>-SUMIFS(Inp_WM!AG:AG,Inp_WM!$I:$I,Cal_SWSubmitted!$G65,Inp_WM!$J:$J,"Streetworks")</f>
        <v>1.1891917682244595</v>
      </c>
      <c r="AH65" s="106">
        <f>-SUMIFS(Inp_WM!AH:AH,Inp_WM!$I:$I,Cal_SWSubmitted!$G65,Inp_WM!$J:$J,"Streetworks")</f>
        <v>1.179675834200854</v>
      </c>
      <c r="AI65" s="106">
        <f>-SUMIFS(Inp_WM!AI:AI,Inp_WM!$I:$I,Cal_SWSubmitted!$G65,Inp_WM!$J:$J,"Streetworks")</f>
        <v>1.1703699525866564</v>
      </c>
      <c r="AJ65" s="106">
        <f>-SUMIFS(Inp_WM!AJ:AJ,Inp_WM!$I:$I,Cal_SWSubmitted!$G65,Inp_WM!$J:$J,"Streetworks")</f>
        <v>1.1591558767913197</v>
      </c>
      <c r="AK65" s="106">
        <f>-SUMIFS(Inp_WM!AK:AK,Inp_WM!$I:$I,Cal_SWSubmitted!$G65,Inp_WM!$J:$J,"Streetworks")</f>
        <v>1.1501960108279237</v>
      </c>
      <c r="AM65" s="18">
        <f t="shared" si="13"/>
        <v>0</v>
      </c>
      <c r="AN65" s="18">
        <f t="shared" si="14"/>
        <v>4.2663230665765841</v>
      </c>
      <c r="AO65" s="18">
        <f t="shared" si="15"/>
        <v>5.8485894426312131</v>
      </c>
      <c r="AP65" s="106">
        <f t="shared" si="2"/>
        <v>0</v>
      </c>
      <c r="AQ65" s="18">
        <f t="shared" si="16"/>
        <v>0.53329038332207301</v>
      </c>
      <c r="AR65" s="18">
        <f t="shared" si="17"/>
        <v>1.1697178885262427</v>
      </c>
      <c r="AU65" s="42"/>
    </row>
    <row r="66" spans="3:60" s="3" customFormat="1">
      <c r="E66" s="3" t="s">
        <v>34</v>
      </c>
      <c r="F66" s="3" t="str">
        <f t="shared" si="12"/>
        <v>Capex</v>
      </c>
      <c r="G66" s="3" t="s">
        <v>216</v>
      </c>
      <c r="L66" s="3" t="s">
        <v>112</v>
      </c>
      <c r="R66" s="14"/>
      <c r="T66" s="18"/>
      <c r="U66" s="18"/>
      <c r="V66" s="18"/>
      <c r="W66" s="18"/>
      <c r="X66" s="18"/>
      <c r="Y66" s="106">
        <f>-SUMIFS(Inp_NGN!Y:Y,Inp_NGN!$I:$I,Cal_SWSubmitted!$G66,Inp_NGN!$J:$J,"Streetworks")</f>
        <v>0.22371548999999996</v>
      </c>
      <c r="Z66" s="106">
        <f>-SUMIFS(Inp_NGN!Z:Z,Inp_NGN!$I:$I,Cal_SWSubmitted!$G66,Inp_NGN!$J:$J,"Streetworks")</f>
        <v>0.123</v>
      </c>
      <c r="AA66" s="106">
        <f>-SUMIFS(Inp_NGN!AA:AA,Inp_NGN!$I:$I,Cal_SWSubmitted!$G66,Inp_NGN!$J:$J,"Streetworks")</f>
        <v>0.12184842999999994</v>
      </c>
      <c r="AB66" s="106">
        <f>-SUMIFS(Inp_NGN!AB:AB,Inp_NGN!$I:$I,Cal_SWSubmitted!$G66,Inp_NGN!$J:$J,"Streetworks")</f>
        <v>0.17768771000000003</v>
      </c>
      <c r="AC66" s="106">
        <f>-SUMIFS(Inp_NGN!AC:AC,Inp_NGN!$I:$I,Cal_SWSubmitted!$G66,Inp_NGN!$J:$J,"Streetworks")</f>
        <v>0.11023294</v>
      </c>
      <c r="AD66" s="106">
        <f>-SUMIFS(Inp_NGN!AD:AD,Inp_NGN!$I:$I,Cal_SWSubmitted!$G66,Inp_NGN!$J:$J,"Streetworks")</f>
        <v>0.27162733</v>
      </c>
      <c r="AE66" s="106">
        <f>-SUMIFS(Inp_NGN!AE:AE,Inp_NGN!$I:$I,Cal_SWSubmitted!$G66,Inp_NGN!$J:$J,"Streetworks")</f>
        <v>0.27559348</v>
      </c>
      <c r="AF66" s="106">
        <f>-SUMIFS(Inp_NGN!AF:AF,Inp_NGN!$I:$I,Cal_SWSubmitted!$G66,Inp_NGN!$J:$J,"Streetworks")</f>
        <v>0.27299229145728643</v>
      </c>
      <c r="AG66" s="106">
        <f>-SUMIFS(Inp_NGN!AG:AG,Inp_NGN!$I:$I,Cal_SWSubmitted!$G66,Inp_NGN!$J:$J,"Streetworks")</f>
        <v>0.27436411201737326</v>
      </c>
      <c r="AH66" s="106">
        <f>-SUMIFS(Inp_NGN!AH:AH,Inp_NGN!$I:$I,Cal_SWSubmitted!$G66,Inp_NGN!$J:$J,"Streetworks")</f>
        <v>0.27574282614811385</v>
      </c>
      <c r="AI66" s="106">
        <f>-SUMIFS(Inp_NGN!AI:AI,Inp_NGN!$I:$I,Cal_SWSubmitted!$G66,Inp_NGN!$J:$J,"Streetworks")</f>
        <v>0.27712846849056666</v>
      </c>
      <c r="AJ66" s="106">
        <f>-SUMIFS(Inp_NGN!AJ:AJ,Inp_NGN!$I:$I,Cal_SWSubmitted!$G66,Inp_NGN!$J:$J,"Streetworks")</f>
        <v>0.27852107385986602</v>
      </c>
      <c r="AK66" s="106">
        <f>-SUMIFS(Inp_NGN!AK:AK,Inp_NGN!$I:$I,Cal_SWSubmitted!$G66,Inp_NGN!$J:$J,"Streetworks")</f>
        <v>0.27992067724609648</v>
      </c>
      <c r="AM66" s="18">
        <f t="shared" si="13"/>
        <v>0</v>
      </c>
      <c r="AN66" s="18">
        <f t="shared" si="14"/>
        <v>1.5766976714572865</v>
      </c>
      <c r="AO66" s="18">
        <f t="shared" si="15"/>
        <v>1.3856771577620162</v>
      </c>
      <c r="AP66" s="106">
        <f t="shared" si="2"/>
        <v>0</v>
      </c>
      <c r="AQ66" s="18">
        <f t="shared" si="16"/>
        <v>0.19708720893216081</v>
      </c>
      <c r="AR66" s="18">
        <f t="shared" si="17"/>
        <v>0.27713543155240322</v>
      </c>
      <c r="AU66" s="42"/>
    </row>
    <row r="67" spans="3:60" s="3" customFormat="1">
      <c r="E67" s="3" t="s">
        <v>36</v>
      </c>
      <c r="F67" s="3" t="str">
        <f t="shared" si="12"/>
        <v>Capex</v>
      </c>
      <c r="G67" s="3" t="s">
        <v>216</v>
      </c>
      <c r="L67" s="3" t="s">
        <v>112</v>
      </c>
      <c r="R67" s="14"/>
      <c r="T67" s="18"/>
      <c r="U67" s="18"/>
      <c r="V67" s="18"/>
      <c r="W67" s="18"/>
      <c r="X67" s="18"/>
      <c r="Y67" s="106">
        <f>-SUMIFS(Inp_Sc!Y:Y,Inp_Sc!$I:$I,Cal_SWSubmitted!$G67,Inp_Sc!$J:$J,"Streetworks")</f>
        <v>0.51586599999999994</v>
      </c>
      <c r="Z67" s="106">
        <f>-SUMIFS(Inp_Sc!Z:Z,Inp_Sc!$I:$I,Cal_SWSubmitted!$G67,Inp_Sc!$J:$J,"Streetworks")</f>
        <v>0.46800000000000003</v>
      </c>
      <c r="AA67" s="106">
        <f>-SUMIFS(Inp_Sc!AA:AA,Inp_Sc!$I:$I,Cal_SWSubmitted!$G67,Inp_Sc!$J:$J,"Streetworks")</f>
        <v>0.58553499999999992</v>
      </c>
      <c r="AB67" s="106">
        <f>-SUMIFS(Inp_Sc!AB:AB,Inp_Sc!$I:$I,Cal_SWSubmitted!$G67,Inp_Sc!$J:$J,"Streetworks")</f>
        <v>0.36399999999999999</v>
      </c>
      <c r="AC67" s="106">
        <f>-SUMIFS(Inp_Sc!AC:AC,Inp_Sc!$I:$I,Cal_SWSubmitted!$G67,Inp_Sc!$J:$J,"Streetworks")</f>
        <v>0.20599999999999999</v>
      </c>
      <c r="AD67" s="106">
        <f>-SUMIFS(Inp_Sc!AD:AD,Inp_Sc!$I:$I,Cal_SWSubmitted!$G67,Inp_Sc!$J:$J,"Streetworks")</f>
        <v>0.35</v>
      </c>
      <c r="AE67" s="106">
        <f>-SUMIFS(Inp_Sc!AE:AE,Inp_Sc!$I:$I,Cal_SWSubmitted!$G67,Inp_Sc!$J:$J,"Streetworks")</f>
        <v>0.43377100000000002</v>
      </c>
      <c r="AF67" s="106">
        <f>-SUMIFS(Inp_Sc!AF:AF,Inp_Sc!$I:$I,Cal_SWSubmitted!$G67,Inp_Sc!$J:$J,"Streetworks")</f>
        <v>0.43508016800804833</v>
      </c>
      <c r="AG67" s="106">
        <f>-SUMIFS(Inp_Sc!AG:AG,Inp_Sc!$I:$I,Cal_SWSubmitted!$G67,Inp_Sc!$J:$J,"Streetworks")</f>
        <v>0.41173662512514503</v>
      </c>
      <c r="AH67" s="106">
        <f>-SUMIFS(Inp_Sc!AH:AH,Inp_Sc!$I:$I,Cal_SWSubmitted!$G67,Inp_Sc!$J:$J,"Streetworks")</f>
        <v>0.41421564034797714</v>
      </c>
      <c r="AI67" s="106">
        <f>-SUMIFS(Inp_Sc!AI:AI,Inp_Sc!$I:$I,Cal_SWSubmitted!$G67,Inp_Sc!$J:$J,"Streetworks")</f>
        <v>0.41671269796161386</v>
      </c>
      <c r="AJ67" s="106">
        <f>-SUMIFS(Inp_Sc!AJ:AJ,Inp_Sc!$I:$I,Cal_SWSubmitted!$G67,Inp_Sc!$J:$J,"Streetworks")</f>
        <v>0.41964515922022855</v>
      </c>
      <c r="AK67" s="106">
        <f>-SUMIFS(Inp_Sc!AK:AK,Inp_Sc!$I:$I,Cal_SWSubmitted!$G67,Inp_Sc!$J:$J,"Streetworks")</f>
        <v>0.42263770765599873</v>
      </c>
      <c r="AM67" s="18">
        <f t="shared" si="13"/>
        <v>0</v>
      </c>
      <c r="AN67" s="18">
        <f t="shared" si="14"/>
        <v>3.3582521680080486</v>
      </c>
      <c r="AO67" s="18">
        <f t="shared" si="15"/>
        <v>2.0849478303109632</v>
      </c>
      <c r="AP67" s="106">
        <f t="shared" si="2"/>
        <v>0</v>
      </c>
      <c r="AQ67" s="18">
        <f t="shared" si="16"/>
        <v>0.41978152100100607</v>
      </c>
      <c r="AR67" s="18">
        <f t="shared" si="17"/>
        <v>0.41698956606219262</v>
      </c>
      <c r="AU67" s="42"/>
    </row>
    <row r="68" spans="3:60" s="3" customFormat="1">
      <c r="E68" s="3" t="s">
        <v>38</v>
      </c>
      <c r="F68" s="3" t="str">
        <f t="shared" si="12"/>
        <v>Capex</v>
      </c>
      <c r="G68" s="3" t="s">
        <v>216</v>
      </c>
      <c r="L68" s="3" t="s">
        <v>112</v>
      </c>
      <c r="R68" s="14"/>
      <c r="T68" s="18"/>
      <c r="U68" s="18"/>
      <c r="V68" s="18"/>
      <c r="W68" s="18"/>
      <c r="X68" s="18"/>
      <c r="Y68" s="106">
        <f>-SUMIFS(Inp_So!Y:Y,Inp_So!$I:$I,Cal_SWSubmitted!$G68,Inp_So!$J:$J,"Streetworks")</f>
        <v>0.82974497307599848</v>
      </c>
      <c r="Z68" s="106">
        <f>-SUMIFS(Inp_So!Z:Z,Inp_So!$I:$I,Cal_SWSubmitted!$G68,Inp_So!$J:$J,"Streetworks")</f>
        <v>1.0171010093826898</v>
      </c>
      <c r="AA68" s="106">
        <f>-SUMIFS(Inp_So!AA:AA,Inp_So!$I:$I,Cal_SWSubmitted!$G68,Inp_So!$J:$J,"Streetworks")</f>
        <v>1.5060418210597566</v>
      </c>
      <c r="AB68" s="106">
        <f>-SUMIFS(Inp_So!AB:AB,Inp_So!$I:$I,Cal_SWSubmitted!$G68,Inp_So!$J:$J,"Streetworks")</f>
        <v>1.7432061452679872</v>
      </c>
      <c r="AC68" s="106">
        <f>-SUMIFS(Inp_So!AC:AC,Inp_So!$I:$I,Cal_SWSubmitted!$G68,Inp_So!$J:$J,"Streetworks")</f>
        <v>1.5965791390593276</v>
      </c>
      <c r="AD68" s="106">
        <f>-SUMIFS(Inp_So!AD:AD,Inp_So!$I:$I,Cal_SWSubmitted!$G68,Inp_So!$J:$J,"Streetworks")</f>
        <v>1.9308920766399649</v>
      </c>
      <c r="AE68" s="106">
        <f>-SUMIFS(Inp_So!AE:AE,Inp_So!$I:$I,Cal_SWSubmitted!$G68,Inp_So!$J:$J,"Streetworks")</f>
        <v>1.9124756334228099</v>
      </c>
      <c r="AF68" s="106">
        <f>-SUMIFS(Inp_So!AF:AF,Inp_So!$I:$I,Cal_SWSubmitted!$G68,Inp_So!$J:$J,"Streetworks")</f>
        <v>2.0174107054717356</v>
      </c>
      <c r="AG68" s="106">
        <f>-SUMIFS(Inp_So!AG:AG,Inp_So!$I:$I,Cal_SWSubmitted!$G68,Inp_So!$J:$J,"Streetworks")</f>
        <v>2.6564954187368288</v>
      </c>
      <c r="AH68" s="106">
        <f>-SUMIFS(Inp_So!AH:AH,Inp_So!$I:$I,Cal_SWSubmitted!$G68,Inp_So!$J:$J,"Streetworks")</f>
        <v>2.6563060551168585</v>
      </c>
      <c r="AI68" s="106">
        <f>-SUMIFS(Inp_So!AI:AI,Inp_So!$I:$I,Cal_SWSubmitted!$G68,Inp_So!$J:$J,"Streetworks")</f>
        <v>2.4553516927372554</v>
      </c>
      <c r="AJ68" s="106">
        <f>-SUMIFS(Inp_So!AJ:AJ,Inp_So!$I:$I,Cal_SWSubmitted!$G68,Inp_So!$J:$J,"Streetworks")</f>
        <v>2.2737599374471404</v>
      </c>
      <c r="AK68" s="106">
        <f>-SUMIFS(Inp_So!AK:AK,Inp_So!$I:$I,Cal_SWSubmitted!$G68,Inp_So!$J:$J,"Streetworks")</f>
        <v>2.1108528858284625</v>
      </c>
      <c r="AM68" s="18">
        <f t="shared" si="13"/>
        <v>0</v>
      </c>
      <c r="AN68" s="18">
        <f t="shared" si="14"/>
        <v>12.553451503380272</v>
      </c>
      <c r="AO68" s="18">
        <f t="shared" si="15"/>
        <v>12.152765989866547</v>
      </c>
      <c r="AP68" s="106">
        <f t="shared" si="2"/>
        <v>0</v>
      </c>
      <c r="AQ68" s="18">
        <f t="shared" si="16"/>
        <v>1.569181437922534</v>
      </c>
      <c r="AR68" s="18">
        <f t="shared" si="17"/>
        <v>2.4305531979733095</v>
      </c>
      <c r="AU68" s="42"/>
    </row>
    <row r="69" spans="3:60" s="3" customFormat="1">
      <c r="E69" s="3" t="s">
        <v>40</v>
      </c>
      <c r="F69" s="3" t="str">
        <f t="shared" si="12"/>
        <v>Capex</v>
      </c>
      <c r="G69" s="3" t="s">
        <v>216</v>
      </c>
      <c r="L69" s="3" t="s">
        <v>112</v>
      </c>
      <c r="R69" s="14"/>
      <c r="T69" s="18"/>
      <c r="U69" s="18"/>
      <c r="V69" s="18"/>
      <c r="W69" s="18"/>
      <c r="X69" s="18"/>
      <c r="Y69" s="106">
        <f>-SUMIFS(Inp_WWU!Y:Y,Inp_WWU!$I:$I,Cal_SWSubmitted!$G69,Inp_WWU!$J:$J,"Streetworks")</f>
        <v>0.40122264969743104</v>
      </c>
      <c r="Z69" s="106">
        <f>-SUMIFS(Inp_WWU!Z:Z,Inp_WWU!$I:$I,Cal_SWSubmitted!$G69,Inp_WWU!$J:$J,"Streetworks")</f>
        <v>0.21553123345746744</v>
      </c>
      <c r="AA69" s="106">
        <f>-SUMIFS(Inp_WWU!AA:AA,Inp_WWU!$I:$I,Cal_SWSubmitted!$G69,Inp_WWU!$J:$J,"Streetworks")</f>
        <v>0.48108050441796224</v>
      </c>
      <c r="AB69" s="106">
        <f>-SUMIFS(Inp_WWU!AB:AB,Inp_WWU!$I:$I,Cal_SWSubmitted!$G69,Inp_WWU!$J:$J,"Streetworks")</f>
        <v>0.45087196823740577</v>
      </c>
      <c r="AC69" s="106">
        <f>-SUMIFS(Inp_WWU!AC:AC,Inp_WWU!$I:$I,Cal_SWSubmitted!$G69,Inp_WWU!$J:$J,"Streetworks")</f>
        <v>0.24963837025659494</v>
      </c>
      <c r="AD69" s="106">
        <f>-SUMIFS(Inp_WWU!AD:AD,Inp_WWU!$I:$I,Cal_SWSubmitted!$G69,Inp_WWU!$J:$J,"Streetworks")</f>
        <v>0.47611166000000005</v>
      </c>
      <c r="AE69" s="106">
        <f>-SUMIFS(Inp_WWU!AE:AE,Inp_WWU!$I:$I,Cal_SWSubmitted!$G69,Inp_WWU!$J:$J,"Streetworks")</f>
        <v>0.52167376035552315</v>
      </c>
      <c r="AF69" s="106">
        <f>-SUMIFS(Inp_WWU!AF:AF,Inp_WWU!$I:$I,Cal_SWSubmitted!$G69,Inp_WWU!$J:$J,"Streetworks")</f>
        <v>0.47850418090452268</v>
      </c>
      <c r="AG69" s="106">
        <f>-SUMIFS(Inp_WWU!AG:AG,Inp_WWU!$I:$I,Cal_SWSubmitted!$G69,Inp_WWU!$J:$J,"Streetworks")</f>
        <v>0.41679893626659253</v>
      </c>
      <c r="AH69" s="106">
        <f>-SUMIFS(Inp_WWU!AH:AH,Inp_WWU!$I:$I,Cal_SWSubmitted!$G69,Inp_WWU!$J:$J,"Streetworks")</f>
        <v>0.41030074707251879</v>
      </c>
      <c r="AI69" s="106">
        <f>-SUMIFS(Inp_WWU!AI:AI,Inp_WWU!$I:$I,Cal_SWSubmitted!$G69,Inp_WWU!$J:$J,"Streetworks")</f>
        <v>0.40538074713113909</v>
      </c>
      <c r="AJ69" s="106">
        <f>-SUMIFS(Inp_WWU!AJ:AJ,Inp_WWU!$I:$I,Cal_SWSubmitted!$G69,Inp_WWU!$J:$J,"Streetworks")</f>
        <v>0.39792051259172173</v>
      </c>
      <c r="AK69" s="106">
        <f>-SUMIFS(Inp_WWU!AK:AK,Inp_WWU!$I:$I,Cal_SWSubmitted!$G69,Inp_WWU!$J:$J,"Streetworks")</f>
        <v>0.39297248174729171</v>
      </c>
      <c r="AM69" s="18">
        <f t="shared" si="13"/>
        <v>0</v>
      </c>
      <c r="AN69" s="18">
        <f t="shared" si="14"/>
        <v>3.2746343273269072</v>
      </c>
      <c r="AO69" s="18">
        <f t="shared" si="15"/>
        <v>2.0233734248092636</v>
      </c>
      <c r="AP69" s="106">
        <f t="shared" si="2"/>
        <v>0</v>
      </c>
      <c r="AQ69" s="18">
        <f t="shared" si="16"/>
        <v>0.4093292909158634</v>
      </c>
      <c r="AR69" s="18">
        <f t="shared" si="17"/>
        <v>0.40467468496185272</v>
      </c>
      <c r="AU69" s="42"/>
    </row>
    <row r="70" spans="3:60" s="3" customFormat="1">
      <c r="E70" s="3" t="s">
        <v>25</v>
      </c>
      <c r="F70" s="3" t="str">
        <f>$C$53</f>
        <v>Capex</v>
      </c>
      <c r="G70" s="3" t="s">
        <v>221</v>
      </c>
      <c r="L70" s="3" t="s">
        <v>112</v>
      </c>
      <c r="R70" s="14"/>
      <c r="T70" s="18"/>
      <c r="U70" s="18"/>
      <c r="V70" s="18"/>
      <c r="W70" s="18"/>
      <c r="X70" s="18"/>
      <c r="Y70" s="106">
        <f>-SUMIFS(Inp_EoE!Y:Y,Inp_EoE!$I:$I,Cal_SWSubmitted!$G70,Inp_EoE!$J:$J,"Streetworks")</f>
        <v>0</v>
      </c>
      <c r="Z70" s="106">
        <f>-SUMIFS(Inp_EoE!Z:Z,Inp_EoE!$I:$I,Cal_SWSubmitted!$G70,Inp_EoE!$J:$J,"Streetworks")</f>
        <v>0</v>
      </c>
      <c r="AA70" s="106">
        <f>-SUMIFS(Inp_EoE!AA:AA,Inp_EoE!$I:$I,Cal_SWSubmitted!$G70,Inp_EoE!$J:$J,"Streetworks")</f>
        <v>0</v>
      </c>
      <c r="AB70" s="106">
        <f>-SUMIFS(Inp_EoE!AB:AB,Inp_EoE!$I:$I,Cal_SWSubmitted!$G70,Inp_EoE!$J:$J,"Streetworks")</f>
        <v>0</v>
      </c>
      <c r="AC70" s="106">
        <f>-SUMIFS(Inp_EoE!AC:AC,Inp_EoE!$I:$I,Cal_SWSubmitted!$G70,Inp_EoE!$J:$J,"Streetworks")</f>
        <v>0</v>
      </c>
      <c r="AD70" s="106">
        <f>-SUMIFS(Inp_EoE!AD:AD,Inp_EoE!$I:$I,Cal_SWSubmitted!$G70,Inp_EoE!$J:$J,"Streetworks")</f>
        <v>0</v>
      </c>
      <c r="AE70" s="106">
        <f>-SUMIFS(Inp_EoE!AE:AE,Inp_EoE!$I:$I,Cal_SWSubmitted!$G70,Inp_EoE!$J:$J,"Streetworks")</f>
        <v>0</v>
      </c>
      <c r="AF70" s="106">
        <f>-SUMIFS(Inp_EoE!AF:AF,Inp_EoE!$I:$I,Cal_SWSubmitted!$G70,Inp_EoE!$J:$J,"Streetworks")</f>
        <v>0</v>
      </c>
      <c r="AG70" s="106">
        <f>-SUMIFS(Inp_EoE!AG:AG,Inp_EoE!$I:$I,Cal_SWSubmitted!$G70,Inp_EoE!$J:$J,"Streetworks")</f>
        <v>0</v>
      </c>
      <c r="AH70" s="106">
        <f>-SUMIFS(Inp_EoE!AH:AH,Inp_EoE!$I:$I,Cal_SWSubmitted!$G70,Inp_EoE!$J:$J,"Streetworks")</f>
        <v>0</v>
      </c>
      <c r="AI70" s="106">
        <f>-SUMIFS(Inp_EoE!AI:AI,Inp_EoE!$I:$I,Cal_SWSubmitted!$G70,Inp_EoE!$J:$J,"Streetworks")</f>
        <v>0</v>
      </c>
      <c r="AJ70" s="106">
        <f>-SUMIFS(Inp_EoE!AJ:AJ,Inp_EoE!$I:$I,Cal_SWSubmitted!$G70,Inp_EoE!$J:$J,"Streetworks")</f>
        <v>0</v>
      </c>
      <c r="AK70" s="106">
        <f>-SUMIFS(Inp_EoE!AK:AK,Inp_EoE!$I:$I,Cal_SWSubmitted!$G70,Inp_EoE!$J:$J,"Streetworks")</f>
        <v>0</v>
      </c>
      <c r="AM70" s="18">
        <f t="shared" si="13"/>
        <v>0</v>
      </c>
      <c r="AN70" s="18">
        <f t="shared" si="14"/>
        <v>0</v>
      </c>
      <c r="AO70" s="18">
        <f t="shared" si="15"/>
        <v>0</v>
      </c>
      <c r="AP70" s="106">
        <f t="shared" si="2"/>
        <v>0</v>
      </c>
      <c r="AQ70" s="18">
        <f t="shared" si="16"/>
        <v>0</v>
      </c>
      <c r="AR70" s="18">
        <f t="shared" si="17"/>
        <v>0</v>
      </c>
      <c r="AU70" s="42"/>
    </row>
    <row r="71" spans="3:60" s="3" customFormat="1">
      <c r="E71" s="3" t="s">
        <v>28</v>
      </c>
      <c r="F71" s="3" t="str">
        <f t="shared" si="12"/>
        <v>Capex</v>
      </c>
      <c r="G71" s="3" t="s">
        <v>221</v>
      </c>
      <c r="L71" s="3" t="s">
        <v>112</v>
      </c>
      <c r="R71" s="14"/>
      <c r="T71" s="18"/>
      <c r="U71" s="18"/>
      <c r="V71" s="18"/>
      <c r="W71" s="18"/>
      <c r="X71" s="18"/>
      <c r="Y71" s="106">
        <f>-SUMIFS(Inp_Lon!Y:Y,Inp_Lon!$I:$I,Cal_SWSubmitted!$G71,Inp_Lon!$J:$J,"Streetworks")</f>
        <v>0</v>
      </c>
      <c r="Z71" s="106">
        <f>-SUMIFS(Inp_Lon!Z:Z,Inp_Lon!$I:$I,Cal_SWSubmitted!$G71,Inp_Lon!$J:$J,"Streetworks")</f>
        <v>0</v>
      </c>
      <c r="AA71" s="106">
        <f>-SUMIFS(Inp_Lon!AA:AA,Inp_Lon!$I:$I,Cal_SWSubmitted!$G71,Inp_Lon!$J:$J,"Streetworks")</f>
        <v>0</v>
      </c>
      <c r="AB71" s="106">
        <f>-SUMIFS(Inp_Lon!AB:AB,Inp_Lon!$I:$I,Cal_SWSubmitted!$G71,Inp_Lon!$J:$J,"Streetworks")</f>
        <v>0</v>
      </c>
      <c r="AC71" s="106">
        <f>-SUMIFS(Inp_Lon!AC:AC,Inp_Lon!$I:$I,Cal_SWSubmitted!$G71,Inp_Lon!$J:$J,"Streetworks")</f>
        <v>0</v>
      </c>
      <c r="AD71" s="106">
        <f>-SUMIFS(Inp_Lon!AD:AD,Inp_Lon!$I:$I,Cal_SWSubmitted!$G71,Inp_Lon!$J:$J,"Streetworks")</f>
        <v>0</v>
      </c>
      <c r="AE71" s="106">
        <f>-SUMIFS(Inp_Lon!AE:AE,Inp_Lon!$I:$I,Cal_SWSubmitted!$G71,Inp_Lon!$J:$J,"Streetworks")</f>
        <v>0</v>
      </c>
      <c r="AF71" s="106">
        <f>-SUMIFS(Inp_Lon!AF:AF,Inp_Lon!$I:$I,Cal_SWSubmitted!$G71,Inp_Lon!$J:$J,"Streetworks")</f>
        <v>0</v>
      </c>
      <c r="AG71" s="106">
        <f>-SUMIFS(Inp_Lon!AG:AG,Inp_Lon!$I:$I,Cal_SWSubmitted!$G71,Inp_Lon!$J:$J,"Streetworks")</f>
        <v>0</v>
      </c>
      <c r="AH71" s="106">
        <f>-SUMIFS(Inp_Lon!AH:AH,Inp_Lon!$I:$I,Cal_SWSubmitted!$G71,Inp_Lon!$J:$J,"Streetworks")</f>
        <v>0</v>
      </c>
      <c r="AI71" s="106">
        <f>-SUMIFS(Inp_Lon!AI:AI,Inp_Lon!$I:$I,Cal_SWSubmitted!$G71,Inp_Lon!$J:$J,"Streetworks")</f>
        <v>0</v>
      </c>
      <c r="AJ71" s="106">
        <f>-SUMIFS(Inp_Lon!AJ:AJ,Inp_Lon!$I:$I,Cal_SWSubmitted!$G71,Inp_Lon!$J:$J,"Streetworks")</f>
        <v>0</v>
      </c>
      <c r="AK71" s="106">
        <f>-SUMIFS(Inp_Lon!AK:AK,Inp_Lon!$I:$I,Cal_SWSubmitted!$G71,Inp_Lon!$J:$J,"Streetworks")</f>
        <v>0</v>
      </c>
      <c r="AM71" s="18">
        <f t="shared" si="13"/>
        <v>0</v>
      </c>
      <c r="AN71" s="18">
        <f t="shared" si="14"/>
        <v>0</v>
      </c>
      <c r="AO71" s="18">
        <f t="shared" si="15"/>
        <v>0</v>
      </c>
      <c r="AP71" s="106">
        <f t="shared" si="2"/>
        <v>0</v>
      </c>
      <c r="AQ71" s="18">
        <f t="shared" si="16"/>
        <v>0</v>
      </c>
      <c r="AR71" s="18">
        <f t="shared" si="17"/>
        <v>0</v>
      </c>
      <c r="AU71" s="42"/>
    </row>
    <row r="72" spans="3:60" s="3" customFormat="1">
      <c r="E72" s="3" t="s">
        <v>30</v>
      </c>
      <c r="F72" s="3" t="str">
        <f t="shared" si="12"/>
        <v>Capex</v>
      </c>
      <c r="G72" s="3" t="s">
        <v>221</v>
      </c>
      <c r="L72" s="3" t="s">
        <v>112</v>
      </c>
      <c r="R72" s="14"/>
      <c r="T72" s="18"/>
      <c r="U72" s="18"/>
      <c r="V72" s="18"/>
      <c r="W72" s="18"/>
      <c r="X72" s="18"/>
      <c r="Y72" s="106">
        <f>-SUMIFS(Inp_NW!Y:Y,Inp_NW!$I:$I,Cal_SWSubmitted!$G72,Inp_NW!$J:$J,"Streetworks")</f>
        <v>0</v>
      </c>
      <c r="Z72" s="106">
        <f>-SUMIFS(Inp_NW!Z:Z,Inp_NW!$I:$I,Cal_SWSubmitted!$G72,Inp_NW!$J:$J,"Streetworks")</f>
        <v>0</v>
      </c>
      <c r="AA72" s="106">
        <f>-SUMIFS(Inp_NW!AA:AA,Inp_NW!$I:$I,Cal_SWSubmitted!$G72,Inp_NW!$J:$J,"Streetworks")</f>
        <v>0</v>
      </c>
      <c r="AB72" s="106">
        <f>-SUMIFS(Inp_NW!AB:AB,Inp_NW!$I:$I,Cal_SWSubmitted!$G72,Inp_NW!$J:$J,"Streetworks")</f>
        <v>0</v>
      </c>
      <c r="AC72" s="106">
        <f>-SUMIFS(Inp_NW!AC:AC,Inp_NW!$I:$I,Cal_SWSubmitted!$G72,Inp_NW!$J:$J,"Streetworks")</f>
        <v>0</v>
      </c>
      <c r="AD72" s="106">
        <f>-SUMIFS(Inp_NW!AD:AD,Inp_NW!$I:$I,Cal_SWSubmitted!$G72,Inp_NW!$J:$J,"Streetworks")</f>
        <v>0</v>
      </c>
      <c r="AE72" s="106">
        <f>-SUMIFS(Inp_NW!AE:AE,Inp_NW!$I:$I,Cal_SWSubmitted!$G72,Inp_NW!$J:$J,"Streetworks")</f>
        <v>0</v>
      </c>
      <c r="AF72" s="106">
        <f>-SUMIFS(Inp_NW!AF:AF,Inp_NW!$I:$I,Cal_SWSubmitted!$G72,Inp_NW!$J:$J,"Streetworks")</f>
        <v>0</v>
      </c>
      <c r="AG72" s="106">
        <f>-SUMIFS(Inp_NW!AG:AG,Inp_NW!$I:$I,Cal_SWSubmitted!$G72,Inp_NW!$J:$J,"Streetworks")</f>
        <v>0</v>
      </c>
      <c r="AH72" s="106">
        <f>-SUMIFS(Inp_NW!AH:AH,Inp_NW!$I:$I,Cal_SWSubmitted!$G72,Inp_NW!$J:$J,"Streetworks")</f>
        <v>0</v>
      </c>
      <c r="AI72" s="106">
        <f>-SUMIFS(Inp_NW!AI:AI,Inp_NW!$I:$I,Cal_SWSubmitted!$G72,Inp_NW!$J:$J,"Streetworks")</f>
        <v>0</v>
      </c>
      <c r="AJ72" s="106">
        <f>-SUMIFS(Inp_NW!AJ:AJ,Inp_NW!$I:$I,Cal_SWSubmitted!$G72,Inp_NW!$J:$J,"Streetworks")</f>
        <v>0</v>
      </c>
      <c r="AK72" s="106">
        <f>-SUMIFS(Inp_NW!AK:AK,Inp_NW!$I:$I,Cal_SWSubmitted!$G72,Inp_NW!$J:$J,"Streetworks")</f>
        <v>0</v>
      </c>
      <c r="AM72" s="18">
        <f t="shared" si="13"/>
        <v>0</v>
      </c>
      <c r="AN72" s="18">
        <f t="shared" si="14"/>
        <v>0</v>
      </c>
      <c r="AO72" s="18">
        <f t="shared" si="15"/>
        <v>0</v>
      </c>
      <c r="AP72" s="106">
        <f t="shared" si="2"/>
        <v>0</v>
      </c>
      <c r="AQ72" s="18">
        <f t="shared" si="16"/>
        <v>0</v>
      </c>
      <c r="AR72" s="18">
        <f t="shared" si="17"/>
        <v>0</v>
      </c>
      <c r="AU72" s="42"/>
    </row>
    <row r="73" spans="3:60" s="3" customFormat="1">
      <c r="E73" s="3" t="s">
        <v>32</v>
      </c>
      <c r="F73" s="3" t="str">
        <f t="shared" si="12"/>
        <v>Capex</v>
      </c>
      <c r="G73" s="3" t="s">
        <v>221</v>
      </c>
      <c r="L73" s="3" t="s">
        <v>112</v>
      </c>
      <c r="R73" s="14"/>
      <c r="T73" s="18"/>
      <c r="U73" s="18"/>
      <c r="V73" s="18"/>
      <c r="W73" s="18"/>
      <c r="X73" s="18"/>
      <c r="Y73" s="106">
        <f>-SUMIFS(Inp_WM!Y:Y,Inp_WM!$I:$I,Cal_SWSubmitted!$G73,Inp_WM!$J:$J,"Streetworks")</f>
        <v>0</v>
      </c>
      <c r="Z73" s="106">
        <f>-SUMIFS(Inp_WM!Z:Z,Inp_WM!$I:$I,Cal_SWSubmitted!$G73,Inp_WM!$J:$J,"Streetworks")</f>
        <v>0</v>
      </c>
      <c r="AA73" s="106">
        <f>-SUMIFS(Inp_WM!AA:AA,Inp_WM!$I:$I,Cal_SWSubmitted!$G73,Inp_WM!$J:$J,"Streetworks")</f>
        <v>0</v>
      </c>
      <c r="AB73" s="106">
        <f>-SUMIFS(Inp_WM!AB:AB,Inp_WM!$I:$I,Cal_SWSubmitted!$G73,Inp_WM!$J:$J,"Streetworks")</f>
        <v>0</v>
      </c>
      <c r="AC73" s="106">
        <f>-SUMIFS(Inp_WM!AC:AC,Inp_WM!$I:$I,Cal_SWSubmitted!$G73,Inp_WM!$J:$J,"Streetworks")</f>
        <v>0</v>
      </c>
      <c r="AD73" s="106">
        <f>-SUMIFS(Inp_WM!AD:AD,Inp_WM!$I:$I,Cal_SWSubmitted!$G73,Inp_WM!$J:$J,"Streetworks")</f>
        <v>0</v>
      </c>
      <c r="AE73" s="106">
        <f>-SUMIFS(Inp_WM!AE:AE,Inp_WM!$I:$I,Cal_SWSubmitted!$G73,Inp_WM!$J:$J,"Streetworks")</f>
        <v>0</v>
      </c>
      <c r="AF73" s="106">
        <f>-SUMIFS(Inp_WM!AF:AF,Inp_WM!$I:$I,Cal_SWSubmitted!$G73,Inp_WM!$J:$J,"Streetworks")</f>
        <v>0</v>
      </c>
      <c r="AG73" s="106">
        <f>-SUMIFS(Inp_WM!AG:AG,Inp_WM!$I:$I,Cal_SWSubmitted!$G73,Inp_WM!$J:$J,"Streetworks")</f>
        <v>0</v>
      </c>
      <c r="AH73" s="106">
        <f>-SUMIFS(Inp_WM!AH:AH,Inp_WM!$I:$I,Cal_SWSubmitted!$G73,Inp_WM!$J:$J,"Streetworks")</f>
        <v>0</v>
      </c>
      <c r="AI73" s="106">
        <f>-SUMIFS(Inp_WM!AI:AI,Inp_WM!$I:$I,Cal_SWSubmitted!$G73,Inp_WM!$J:$J,"Streetworks")</f>
        <v>0</v>
      </c>
      <c r="AJ73" s="106">
        <f>-SUMIFS(Inp_WM!AJ:AJ,Inp_WM!$I:$I,Cal_SWSubmitted!$G73,Inp_WM!$J:$J,"Streetworks")</f>
        <v>0</v>
      </c>
      <c r="AK73" s="106">
        <f>-SUMIFS(Inp_WM!AK:AK,Inp_WM!$I:$I,Cal_SWSubmitted!$G73,Inp_WM!$J:$J,"Streetworks")</f>
        <v>0</v>
      </c>
      <c r="AM73" s="18">
        <f t="shared" si="13"/>
        <v>0</v>
      </c>
      <c r="AN73" s="18">
        <f t="shared" si="14"/>
        <v>0</v>
      </c>
      <c r="AO73" s="18">
        <f t="shared" si="15"/>
        <v>0</v>
      </c>
      <c r="AP73" s="106">
        <f t="shared" si="2"/>
        <v>0</v>
      </c>
      <c r="AQ73" s="18">
        <f t="shared" si="16"/>
        <v>0</v>
      </c>
      <c r="AR73" s="18">
        <f t="shared" si="17"/>
        <v>0</v>
      </c>
      <c r="AU73" s="42"/>
    </row>
    <row r="74" spans="3:60" s="3" customFormat="1">
      <c r="E74" s="3" t="s">
        <v>34</v>
      </c>
      <c r="F74" s="3" t="str">
        <f t="shared" si="12"/>
        <v>Capex</v>
      </c>
      <c r="G74" s="3" t="s">
        <v>221</v>
      </c>
      <c r="L74" s="3" t="s">
        <v>112</v>
      </c>
      <c r="R74" s="14"/>
      <c r="T74" s="18"/>
      <c r="U74" s="18"/>
      <c r="V74" s="18"/>
      <c r="W74" s="18"/>
      <c r="X74" s="18"/>
      <c r="Y74" s="106">
        <f>-SUMIFS(Inp_NGN!Y:Y,Inp_NGN!$I:$I,Cal_SWSubmitted!$G74,Inp_NGN!$J:$J,"Streetworks")</f>
        <v>0</v>
      </c>
      <c r="Z74" s="106">
        <f>-SUMIFS(Inp_NGN!Z:Z,Inp_NGN!$I:$I,Cal_SWSubmitted!$G74,Inp_NGN!$J:$J,"Streetworks")</f>
        <v>0</v>
      </c>
      <c r="AA74" s="106">
        <f>-SUMIFS(Inp_NGN!AA:AA,Inp_NGN!$I:$I,Cal_SWSubmitted!$G74,Inp_NGN!$J:$J,"Streetworks")</f>
        <v>9.5750000000008328E-4</v>
      </c>
      <c r="AB74" s="106">
        <f>-SUMIFS(Inp_NGN!AB:AB,Inp_NGN!$I:$I,Cal_SWSubmitted!$G74,Inp_NGN!$J:$J,"Streetworks")</f>
        <v>-1.7408800000000009E-2</v>
      </c>
      <c r="AC74" s="106">
        <f>-SUMIFS(Inp_NGN!AC:AC,Inp_NGN!$I:$I,Cal_SWSubmitted!$G74,Inp_NGN!$J:$J,"Streetworks")</f>
        <v>-6.613850000000001E-3</v>
      </c>
      <c r="AD74" s="106">
        <f>-SUMIFS(Inp_NGN!AD:AD,Inp_NGN!$I:$I,Cal_SWSubmitted!$G74,Inp_NGN!$J:$J,"Streetworks")</f>
        <v>-6.5173880000000003E-2</v>
      </c>
      <c r="AE74" s="106">
        <f>-SUMIFS(Inp_NGN!AE:AE,Inp_NGN!$I:$I,Cal_SWSubmitted!$G74,Inp_NGN!$J:$J,"Streetworks")</f>
        <v>-4.2571099999999988E-3</v>
      </c>
      <c r="AF74" s="106">
        <f>-SUMIFS(Inp_NGN!AF:AF,Inp_NGN!$I:$I,Cal_SWSubmitted!$G74,Inp_NGN!$J:$J,"Streetworks")</f>
        <v>-6.5501386934673375E-2</v>
      </c>
      <c r="AG74" s="106">
        <f>-SUMIFS(Inp_NGN!AG:AG,Inp_NGN!$I:$I,Cal_SWSubmitted!$G74,Inp_NGN!$J:$J,"Streetworks")</f>
        <v>-6.5830539632837554E-2</v>
      </c>
      <c r="AH74" s="106">
        <f>-SUMIFS(Inp_NGN!AH:AH,Inp_NGN!$I:$I,Cal_SWSubmitted!$G74,Inp_NGN!$J:$J,"Streetworks")</f>
        <v>-6.6161346364660867E-2</v>
      </c>
      <c r="AI74" s="106">
        <f>-SUMIFS(Inp_NGN!AI:AI,Inp_NGN!$I:$I,Cal_SWSubmitted!$G74,Inp_NGN!$J:$J,"Streetworks")</f>
        <v>-6.6493815441870205E-2</v>
      </c>
      <c r="AJ74" s="106">
        <f>-SUMIFS(Inp_NGN!AJ:AJ,Inp_NGN!$I:$I,Cal_SWSubmitted!$G74,Inp_NGN!$J:$J,"Streetworks")</f>
        <v>-6.6827955217960006E-2</v>
      </c>
      <c r="AK74" s="106">
        <f>-SUMIFS(Inp_NGN!AK:AK,Inp_NGN!$I:$I,Cal_SWSubmitted!$G74,Inp_NGN!$J:$J,"Streetworks")</f>
        <v>-6.7163774088402017E-2</v>
      </c>
      <c r="AM74" s="18">
        <f t="shared" si="13"/>
        <v>0</v>
      </c>
      <c r="AN74" s="18">
        <f t="shared" si="14"/>
        <v>-0.15799752693467328</v>
      </c>
      <c r="AO74" s="18">
        <f t="shared" si="15"/>
        <v>-0.33247743074573066</v>
      </c>
      <c r="AP74" s="106">
        <f t="shared" si="2"/>
        <v>0</v>
      </c>
      <c r="AQ74" s="18">
        <f t="shared" si="16"/>
        <v>-1.974969086683416E-2</v>
      </c>
      <c r="AR74" s="18">
        <f t="shared" si="17"/>
        <v>-6.6495486149146132E-2</v>
      </c>
      <c r="AU74" s="42"/>
    </row>
    <row r="75" spans="3:60" s="3" customFormat="1">
      <c r="E75" s="3" t="s">
        <v>36</v>
      </c>
      <c r="F75" s="3" t="str">
        <f t="shared" si="12"/>
        <v>Capex</v>
      </c>
      <c r="G75" s="3" t="s">
        <v>221</v>
      </c>
      <c r="L75" s="3" t="s">
        <v>112</v>
      </c>
      <c r="R75" s="14"/>
      <c r="T75" s="18"/>
      <c r="U75" s="18"/>
      <c r="V75" s="18"/>
      <c r="W75" s="18"/>
      <c r="X75" s="18"/>
      <c r="Y75" s="106">
        <f>-SUMIFS(Inp_Sc!Y:Y,Inp_Sc!$I:$I,Cal_SWSubmitted!$G75,Inp_Sc!$J:$J,"Streetworks")</f>
        <v>0</v>
      </c>
      <c r="Z75" s="106">
        <f>-SUMIFS(Inp_Sc!Z:Z,Inp_Sc!$I:$I,Cal_SWSubmitted!$G75,Inp_Sc!$J:$J,"Streetworks")</f>
        <v>0</v>
      </c>
      <c r="AA75" s="106">
        <f>-SUMIFS(Inp_Sc!AA:AA,Inp_Sc!$I:$I,Cal_SWSubmitted!$G75,Inp_Sc!$J:$J,"Streetworks")</f>
        <v>0</v>
      </c>
      <c r="AB75" s="106">
        <f>-SUMIFS(Inp_Sc!AB:AB,Inp_Sc!$I:$I,Cal_SWSubmitted!$G75,Inp_Sc!$J:$J,"Streetworks")</f>
        <v>0</v>
      </c>
      <c r="AC75" s="106">
        <f>-SUMIFS(Inp_Sc!AC:AC,Inp_Sc!$I:$I,Cal_SWSubmitted!$G75,Inp_Sc!$J:$J,"Streetworks")</f>
        <v>0</v>
      </c>
      <c r="AD75" s="106">
        <f>-SUMIFS(Inp_Sc!AD:AD,Inp_Sc!$I:$I,Cal_SWSubmitted!$G75,Inp_Sc!$J:$J,"Streetworks")</f>
        <v>6.8000000000000005E-2</v>
      </c>
      <c r="AE75" s="106">
        <f>-SUMIFS(Inp_Sc!AE:AE,Inp_Sc!$I:$I,Cal_SWSubmitted!$G75,Inp_Sc!$J:$J,"Streetworks")</f>
        <v>9.9426E-2</v>
      </c>
      <c r="AF75" s="106">
        <f>-SUMIFS(Inp_Sc!AF:AF,Inp_Sc!$I:$I,Cal_SWSubmitted!$G75,Inp_Sc!$J:$J,"Streetworks")</f>
        <v>9.9726078470824944E-2</v>
      </c>
      <c r="AG75" s="106">
        <f>-SUMIFS(Inp_Sc!AG:AG,Inp_Sc!$I:$I,Cal_SWSubmitted!$G75,Inp_Sc!$J:$J,"Streetworks")</f>
        <v>0.10091583949145713</v>
      </c>
      <c r="AH75" s="106">
        <f>-SUMIFS(Inp_Sc!AH:AH,Inp_Sc!$I:$I,Cal_SWSubmitted!$G75,Inp_Sc!$J:$J,"Streetworks")</f>
        <v>0.10152344126175912</v>
      </c>
      <c r="AI75" s="106">
        <f>-SUMIFS(Inp_Sc!AI:AI,Inp_Sc!$I:$I,Cal_SWSubmitted!$G75,Inp_Sc!$J:$J,"Streetworks")</f>
        <v>0.10213546518667009</v>
      </c>
      <c r="AJ75" s="106">
        <f>-SUMIFS(Inp_Sc!AJ:AJ,Inp_Sc!$I:$I,Cal_SWSubmitted!$G75,Inp_Sc!$J:$J,"Streetworks")</f>
        <v>0.10285420569123251</v>
      </c>
      <c r="AK75" s="106">
        <f>-SUMIFS(Inp_Sc!AK:AK,Inp_Sc!$I:$I,Cal_SWSubmitted!$G75,Inp_Sc!$J:$J,"Streetworks")</f>
        <v>0.10358767344509774</v>
      </c>
      <c r="AM75" s="18">
        <f t="shared" si="13"/>
        <v>0</v>
      </c>
      <c r="AN75" s="18">
        <f t="shared" si="14"/>
        <v>0.26715207847082495</v>
      </c>
      <c r="AO75" s="18">
        <f t="shared" si="15"/>
        <v>0.51101662507621659</v>
      </c>
      <c r="AP75" s="106">
        <f t="shared" si="2"/>
        <v>0</v>
      </c>
      <c r="AQ75" s="18">
        <f t="shared" si="16"/>
        <v>3.3394009808853119E-2</v>
      </c>
      <c r="AR75" s="18">
        <f t="shared" si="17"/>
        <v>0.10220332501524332</v>
      </c>
      <c r="AU75" s="42"/>
    </row>
    <row r="76" spans="3:60" s="3" customFormat="1">
      <c r="E76" s="3" t="s">
        <v>38</v>
      </c>
      <c r="F76" s="3" t="str">
        <f t="shared" si="12"/>
        <v>Capex</v>
      </c>
      <c r="G76" s="3" t="s">
        <v>221</v>
      </c>
      <c r="L76" s="3" t="s">
        <v>112</v>
      </c>
      <c r="R76" s="14"/>
      <c r="T76" s="18"/>
      <c r="U76" s="18"/>
      <c r="V76" s="18"/>
      <c r="W76" s="18"/>
      <c r="X76" s="18"/>
      <c r="Y76" s="106">
        <f>-SUMIFS(Inp_So!Y:Y,Inp_So!$I:$I,Cal_SWSubmitted!$G76,Inp_So!$J:$J,"Streetworks")</f>
        <v>0</v>
      </c>
      <c r="Z76" s="106">
        <f>-SUMIFS(Inp_So!Z:Z,Inp_So!$I:$I,Cal_SWSubmitted!$G76,Inp_So!$J:$J,"Streetworks")</f>
        <v>0</v>
      </c>
      <c r="AA76" s="106">
        <f>-SUMIFS(Inp_So!AA:AA,Inp_So!$I:$I,Cal_SWSubmitted!$G76,Inp_So!$J:$J,"Streetworks")</f>
        <v>0</v>
      </c>
      <c r="AB76" s="106">
        <f>-SUMIFS(Inp_So!AB:AB,Inp_So!$I:$I,Cal_SWSubmitted!$G76,Inp_So!$J:$J,"Streetworks")</f>
        <v>0</v>
      </c>
      <c r="AC76" s="106">
        <f>-SUMIFS(Inp_So!AC:AC,Inp_So!$I:$I,Cal_SWSubmitted!$G76,Inp_So!$J:$J,"Streetworks")</f>
        <v>0</v>
      </c>
      <c r="AD76" s="106">
        <f>-SUMIFS(Inp_So!AD:AD,Inp_So!$I:$I,Cal_SWSubmitted!$G76,Inp_So!$J:$J,"Streetworks")</f>
        <v>0</v>
      </c>
      <c r="AE76" s="106">
        <f>-SUMIFS(Inp_So!AE:AE,Inp_So!$I:$I,Cal_SWSubmitted!$G76,Inp_So!$J:$J,"Streetworks")</f>
        <v>0</v>
      </c>
      <c r="AF76" s="106">
        <f>-SUMIFS(Inp_So!AF:AF,Inp_So!$I:$I,Cal_SWSubmitted!$G76,Inp_So!$J:$J,"Streetworks")</f>
        <v>0</v>
      </c>
      <c r="AG76" s="106">
        <f>-SUMIFS(Inp_So!AG:AG,Inp_So!$I:$I,Cal_SWSubmitted!$G76,Inp_So!$J:$J,"Streetworks")</f>
        <v>0</v>
      </c>
      <c r="AH76" s="106">
        <f>-SUMIFS(Inp_So!AH:AH,Inp_So!$I:$I,Cal_SWSubmitted!$G76,Inp_So!$J:$J,"Streetworks")</f>
        <v>0</v>
      </c>
      <c r="AI76" s="106">
        <f>-SUMIFS(Inp_So!AI:AI,Inp_So!$I:$I,Cal_SWSubmitted!$G76,Inp_So!$J:$J,"Streetworks")</f>
        <v>0</v>
      </c>
      <c r="AJ76" s="106">
        <f>-SUMIFS(Inp_So!AJ:AJ,Inp_So!$I:$I,Cal_SWSubmitted!$G76,Inp_So!$J:$J,"Streetworks")</f>
        <v>0</v>
      </c>
      <c r="AK76" s="106">
        <f>-SUMIFS(Inp_So!AK:AK,Inp_So!$I:$I,Cal_SWSubmitted!$G76,Inp_So!$J:$J,"Streetworks")</f>
        <v>0</v>
      </c>
      <c r="AM76" s="18">
        <f t="shared" si="13"/>
        <v>0</v>
      </c>
      <c r="AN76" s="18">
        <f t="shared" si="14"/>
        <v>0</v>
      </c>
      <c r="AO76" s="18">
        <f t="shared" si="15"/>
        <v>0</v>
      </c>
      <c r="AP76" s="106">
        <f t="shared" si="2"/>
        <v>0</v>
      </c>
      <c r="AQ76" s="18">
        <f t="shared" si="16"/>
        <v>0</v>
      </c>
      <c r="AR76" s="18">
        <f t="shared" si="17"/>
        <v>0</v>
      </c>
      <c r="AU76" s="42"/>
    </row>
    <row r="77" spans="3:60" s="3" customFormat="1">
      <c r="E77" s="3" t="s">
        <v>40</v>
      </c>
      <c r="F77" s="3" t="str">
        <f t="shared" si="12"/>
        <v>Capex</v>
      </c>
      <c r="G77" s="3" t="s">
        <v>221</v>
      </c>
      <c r="L77" s="3" t="s">
        <v>112</v>
      </c>
      <c r="R77" s="14"/>
      <c r="T77" s="18"/>
      <c r="U77" s="18"/>
      <c r="V77" s="18"/>
      <c r="W77" s="18"/>
      <c r="X77" s="18"/>
      <c r="Y77" s="106">
        <f>-SUMIFS(Inp_WWU!Y:Y,Inp_WWU!$I:$I,Cal_SWSubmitted!$G77,Inp_WWU!$J:$J,"Streetworks")</f>
        <v>4.9835969110831385E-3</v>
      </c>
      <c r="Z77" s="106">
        <f>-SUMIFS(Inp_WWU!Z:Z,Inp_WWU!$I:$I,Cal_SWSubmitted!$G77,Inp_WWU!$J:$J,"Streetworks")</f>
        <v>-1.9803252499998999E-4</v>
      </c>
      <c r="AA77" s="106">
        <f>-SUMIFS(Inp_WWU!AA:AA,Inp_WWU!$I:$I,Cal_SWSubmitted!$G77,Inp_WWU!$J:$J,"Streetworks")</f>
        <v>3.1024064345368109E-3</v>
      </c>
      <c r="AB77" s="106">
        <f>-SUMIFS(Inp_WWU!AB:AB,Inp_WWU!$I:$I,Cal_SWSubmitted!$G77,Inp_WWU!$J:$J,"Streetworks")</f>
        <v>6.5219867961422732E-3</v>
      </c>
      <c r="AC77" s="106">
        <f>-SUMIFS(Inp_WWU!AC:AC,Inp_WWU!$I:$I,Cal_SWSubmitted!$G77,Inp_WWU!$J:$J,"Streetworks")</f>
        <v>1.7385958473683318E-2</v>
      </c>
      <c r="AD77" s="106">
        <f>-SUMIFS(Inp_WWU!AD:AD,Inp_WWU!$I:$I,Cal_SWSubmitted!$G77,Inp_WWU!$J:$J,"Streetworks")</f>
        <v>5.6996299999999998E-3</v>
      </c>
      <c r="AE77" s="106">
        <f>-SUMIFS(Inp_WWU!AE:AE,Inp_WWU!$I:$I,Cal_SWSubmitted!$G77,Inp_WWU!$J:$J,"Streetworks")</f>
        <v>1.529380735578478E-3</v>
      </c>
      <c r="AF77" s="106">
        <f>-SUMIFS(Inp_WWU!AF:AF,Inp_WWU!$I:$I,Cal_SWSubmitted!$G77,Inp_WWU!$J:$J,"Streetworks")</f>
        <v>5.7282713567839193E-3</v>
      </c>
      <c r="AG77" s="106">
        <f>-SUMIFS(Inp_WWU!AG:AG,Inp_WWU!$I:$I,Cal_SWSubmitted!$G77,Inp_WWU!$J:$J,"Streetworks")</f>
        <v>0</v>
      </c>
      <c r="AH77" s="106">
        <f>-SUMIFS(Inp_WWU!AH:AH,Inp_WWU!$I:$I,Cal_SWSubmitted!$G77,Inp_WWU!$J:$J,"Streetworks")</f>
        <v>0</v>
      </c>
      <c r="AI77" s="106">
        <f>-SUMIFS(Inp_WWU!AI:AI,Inp_WWU!$I:$I,Cal_SWSubmitted!$G77,Inp_WWU!$J:$J,"Streetworks")</f>
        <v>0</v>
      </c>
      <c r="AJ77" s="106">
        <f>-SUMIFS(Inp_WWU!AJ:AJ,Inp_WWU!$I:$I,Cal_SWSubmitted!$G77,Inp_WWU!$J:$J,"Streetworks")</f>
        <v>0</v>
      </c>
      <c r="AK77" s="106">
        <f>-SUMIFS(Inp_WWU!AK:AK,Inp_WWU!$I:$I,Cal_SWSubmitted!$G77,Inp_WWU!$J:$J,"Streetworks")</f>
        <v>0</v>
      </c>
      <c r="AM77" s="18">
        <f t="shared" si="13"/>
        <v>0</v>
      </c>
      <c r="AN77" s="18">
        <f t="shared" si="14"/>
        <v>4.4753198182807943E-2</v>
      </c>
      <c r="AO77" s="18">
        <f t="shared" si="15"/>
        <v>0</v>
      </c>
      <c r="AP77" s="106">
        <f t="shared" ref="AP77" si="18">IFERROR(AVERAGE(T77:X77),0)</f>
        <v>0</v>
      </c>
      <c r="AQ77" s="18">
        <f t="shared" si="16"/>
        <v>5.5941497728509929E-3</v>
      </c>
      <c r="AR77" s="18">
        <f t="shared" si="17"/>
        <v>0</v>
      </c>
      <c r="AU77" s="42"/>
    </row>
    <row r="78" spans="3:60" s="68" customFormat="1">
      <c r="R78" s="69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M78" s="70"/>
      <c r="AN78" s="70"/>
      <c r="AO78" s="70"/>
      <c r="AP78" s="70"/>
      <c r="AQ78" s="70"/>
      <c r="AR78" s="70"/>
      <c r="AU78" s="71"/>
    </row>
    <row r="79" spans="3:60" s="3" customFormat="1">
      <c r="C79" s="11" t="s">
        <v>251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44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</row>
    <row r="80" spans="3:60" s="3" customFormat="1">
      <c r="E80" s="3" t="s">
        <v>25</v>
      </c>
      <c r="F80" s="3" t="s">
        <v>222</v>
      </c>
      <c r="G80" s="3" t="s">
        <v>222</v>
      </c>
      <c r="L80" s="3" t="s">
        <v>112</v>
      </c>
      <c r="R80" s="14"/>
      <c r="T80" s="18"/>
      <c r="U80" s="18"/>
      <c r="V80" s="18"/>
      <c r="W80" s="18"/>
      <c r="X80" s="18"/>
      <c r="Y80" s="106">
        <f>-SUMIFS(Inp_EoE!Y:Y,Inp_EoE!$I:$I,Cal_SWSubmitted!$G80,Inp_EoE!$J:$J,"Streetworks")</f>
        <v>1.414327733633588</v>
      </c>
      <c r="Z80" s="106">
        <f>-SUMIFS(Inp_EoE!Z:Z,Inp_EoE!$I:$I,Cal_SWSubmitted!$G80,Inp_EoE!$J:$J,"Streetworks")</f>
        <v>3.2293885845526686</v>
      </c>
      <c r="AA80" s="106">
        <f>-SUMIFS(Inp_EoE!AA:AA,Inp_EoE!$I:$I,Cal_SWSubmitted!$G80,Inp_EoE!$J:$J,"Streetworks")</f>
        <v>4.481165629588503</v>
      </c>
      <c r="AB80" s="106">
        <f>-SUMIFS(Inp_EoE!AB:AB,Inp_EoE!$I:$I,Cal_SWSubmitted!$G80,Inp_EoE!$J:$J,"Streetworks")</f>
        <v>2.771478940276328</v>
      </c>
      <c r="AC80" s="106">
        <f>-SUMIFS(Inp_EoE!AC:AC,Inp_EoE!$I:$I,Cal_SWSubmitted!$G80,Inp_EoE!$J:$J,"Streetworks")</f>
        <v>4.9585243861721624</v>
      </c>
      <c r="AD80" s="106">
        <f>-SUMIFS(Inp_EoE!AD:AD,Inp_EoE!$I:$I,Cal_SWSubmitted!$G80,Inp_EoE!$J:$J,"Streetworks")</f>
        <v>6.8889682865238102</v>
      </c>
      <c r="AE80" s="106">
        <f>-SUMIFS(Inp_EoE!AE:AE,Inp_EoE!$I:$I,Cal_SWSubmitted!$G80,Inp_EoE!$J:$J,"Streetworks")</f>
        <v>6.5634618453202851</v>
      </c>
      <c r="AF80" s="106">
        <f>-SUMIFS(Inp_EoE!AF:AF,Inp_EoE!$I:$I,Cal_SWSubmitted!$G80,Inp_EoE!$J:$J,"Streetworks")</f>
        <v>10.399092315608614</v>
      </c>
      <c r="AG80" s="106">
        <f>-SUMIFS(Inp_EoE!AG:AG,Inp_EoE!$I:$I,Cal_SWSubmitted!$G80,Inp_EoE!$J:$J,"Streetworks")</f>
        <v>8.5859159154805713</v>
      </c>
      <c r="AH80" s="106">
        <f>-SUMIFS(Inp_EoE!AH:AH,Inp_EoE!$I:$I,Cal_SWSubmitted!$G80,Inp_EoE!$J:$J,"Streetworks")</f>
        <v>8.7128357821072679</v>
      </c>
      <c r="AI80" s="106">
        <f>-SUMIFS(Inp_EoE!AI:AI,Inp_EoE!$I:$I,Cal_SWSubmitted!$G80,Inp_EoE!$J:$J,"Streetworks")</f>
        <v>8.8936123109792415</v>
      </c>
      <c r="AJ80" s="106">
        <f>-SUMIFS(Inp_EoE!AJ:AJ,Inp_EoE!$I:$I,Cal_SWSubmitted!$G80,Inp_EoE!$J:$J,"Streetworks")</f>
        <v>8.8830999571313178</v>
      </c>
      <c r="AK80" s="106">
        <f>-SUMIFS(Inp_EoE!AK:AK,Inp_EoE!$I:$I,Cal_SWSubmitted!$G80,Inp_EoE!$J:$J,"Streetworks")</f>
        <v>8.8463967936766448</v>
      </c>
      <c r="AM80" s="18">
        <f>SUM(T80:X80)</f>
        <v>0</v>
      </c>
      <c r="AN80" s="18">
        <f>SUM(Y80:AF80)</f>
        <v>40.706407721675959</v>
      </c>
      <c r="AO80" s="18">
        <f>SUM(AG80:AK80)</f>
        <v>43.921860759375051</v>
      </c>
      <c r="AP80" s="106">
        <f t="shared" ref="AP80:AP87" si="19">IFERROR(AVERAGE(T80:X80),0)</f>
        <v>0</v>
      </c>
      <c r="AQ80" s="18">
        <f>AVERAGE(Y80:AF80)</f>
        <v>5.0883009652094948</v>
      </c>
      <c r="AR80" s="18">
        <f>AVERAGE(AG80:AK80)</f>
        <v>8.7843721518750097</v>
      </c>
      <c r="AU80" s="42"/>
    </row>
    <row r="81" spans="2:60" s="3" customFormat="1">
      <c r="E81" s="3" t="s">
        <v>28</v>
      </c>
      <c r="F81" s="3" t="s">
        <v>222</v>
      </c>
      <c r="G81" s="3" t="s">
        <v>222</v>
      </c>
      <c r="L81" s="3" t="s">
        <v>112</v>
      </c>
      <c r="R81" s="14"/>
      <c r="T81" s="18"/>
      <c r="U81" s="18"/>
      <c r="V81" s="18"/>
      <c r="W81" s="18"/>
      <c r="X81" s="18"/>
      <c r="Y81" s="106">
        <f>-SUMIFS(Inp_Lon!Y:Y,Inp_Lon!$I:$I,Cal_SWSubmitted!$G81,Inp_Lon!$J:$J,"Streetworks")</f>
        <v>7.1530149588233805</v>
      </c>
      <c r="Z81" s="106">
        <f>-SUMIFS(Inp_Lon!Z:Z,Inp_Lon!$I:$I,Cal_SWSubmitted!$G81,Inp_Lon!$J:$J,"Streetworks")</f>
        <v>5.5108971105118041</v>
      </c>
      <c r="AA81" s="106">
        <f>-SUMIFS(Inp_Lon!AA:AA,Inp_Lon!$I:$I,Cal_SWSubmitted!$G81,Inp_Lon!$J:$J,"Streetworks")</f>
        <v>8.1738620697520581</v>
      </c>
      <c r="AB81" s="106">
        <f>-SUMIFS(Inp_Lon!AB:AB,Inp_Lon!$I:$I,Cal_SWSubmitted!$G81,Inp_Lon!$J:$J,"Streetworks")</f>
        <v>6.8107617030845997</v>
      </c>
      <c r="AC81" s="106">
        <f>-SUMIFS(Inp_Lon!AC:AC,Inp_Lon!$I:$I,Cal_SWSubmitted!$G81,Inp_Lon!$J:$J,"Streetworks")</f>
        <v>6.2975628197037672</v>
      </c>
      <c r="AD81" s="106">
        <f>-SUMIFS(Inp_Lon!AD:AD,Inp_Lon!$I:$I,Cal_SWSubmitted!$G81,Inp_Lon!$J:$J,"Streetworks")</f>
        <v>9.8000984023076931</v>
      </c>
      <c r="AE81" s="106">
        <f>-SUMIFS(Inp_Lon!AE:AE,Inp_Lon!$I:$I,Cal_SWSubmitted!$G81,Inp_Lon!$J:$J,"Streetworks")</f>
        <v>9.1974492106638763</v>
      </c>
      <c r="AF81" s="106">
        <f>-SUMIFS(Inp_Lon!AF:AF,Inp_Lon!$I:$I,Cal_SWSubmitted!$G81,Inp_Lon!$J:$J,"Streetworks")</f>
        <v>12.93936540673687</v>
      </c>
      <c r="AG81" s="106">
        <f>-SUMIFS(Inp_Lon!AG:AG,Inp_Lon!$I:$I,Cal_SWSubmitted!$G81,Inp_Lon!$J:$J,"Streetworks")</f>
        <v>10.547626224286693</v>
      </c>
      <c r="AH81" s="106">
        <f>-SUMIFS(Inp_Lon!AH:AH,Inp_Lon!$I:$I,Cal_SWSubmitted!$G81,Inp_Lon!$J:$J,"Streetworks")</f>
        <v>10.970715737059072</v>
      </c>
      <c r="AI81" s="106">
        <f>-SUMIFS(Inp_Lon!AI:AI,Inp_Lon!$I:$I,Cal_SWSubmitted!$G81,Inp_Lon!$J:$J,"Streetworks")</f>
        <v>11.525442942036204</v>
      </c>
      <c r="AJ81" s="106">
        <f>-SUMIFS(Inp_Lon!AJ:AJ,Inp_Lon!$I:$I,Cal_SWSubmitted!$G81,Inp_Lon!$J:$J,"Streetworks")</f>
        <v>11.608822405499692</v>
      </c>
      <c r="AK81" s="106">
        <f>-SUMIFS(Inp_Lon!AK:AK,Inp_Lon!$I:$I,Cal_SWSubmitted!$G81,Inp_Lon!$J:$J,"Streetworks")</f>
        <v>11.625808035080786</v>
      </c>
      <c r="AM81" s="18">
        <f t="shared" ref="AM81:AM87" si="20">SUM(T81:X81)</f>
        <v>0</v>
      </c>
      <c r="AN81" s="18">
        <f t="shared" ref="AN81:AN87" si="21">SUM(Y81:AF81)</f>
        <v>65.883011681584051</v>
      </c>
      <c r="AO81" s="18">
        <f t="shared" ref="AO81:AO87" si="22">SUM(AG81:AK81)</f>
        <v>56.27841534396245</v>
      </c>
      <c r="AP81" s="106">
        <f t="shared" si="19"/>
        <v>0</v>
      </c>
      <c r="AQ81" s="18">
        <f t="shared" ref="AQ81:AQ87" si="23">AVERAGE(Y81:AF81)</f>
        <v>8.2353764601980064</v>
      </c>
      <c r="AR81" s="18">
        <f t="shared" ref="AR81:AR87" si="24">AVERAGE(AG81:AK81)</f>
        <v>11.255683068792489</v>
      </c>
      <c r="AU81" s="42"/>
    </row>
    <row r="82" spans="2:60" s="3" customFormat="1">
      <c r="E82" s="3" t="s">
        <v>30</v>
      </c>
      <c r="F82" s="3" t="s">
        <v>222</v>
      </c>
      <c r="G82" s="3" t="s">
        <v>222</v>
      </c>
      <c r="L82" s="3" t="s">
        <v>112</v>
      </c>
      <c r="R82" s="14"/>
      <c r="T82" s="18"/>
      <c r="U82" s="18"/>
      <c r="V82" s="18"/>
      <c r="W82" s="18"/>
      <c r="X82" s="18"/>
      <c r="Y82" s="106">
        <f>-SUMIFS(Inp_NW!Y:Y,Inp_NW!$I:$I,Cal_SWSubmitted!$G82,Inp_NW!$J:$J,"Streetworks")</f>
        <v>2.9521211436633212</v>
      </c>
      <c r="Z82" s="106">
        <f>-SUMIFS(Inp_NW!Z:Z,Inp_NW!$I:$I,Cal_SWSubmitted!$G82,Inp_NW!$J:$J,"Streetworks")</f>
        <v>1.7183621862252154</v>
      </c>
      <c r="AA82" s="106">
        <f>-SUMIFS(Inp_NW!AA:AA,Inp_NW!$I:$I,Cal_SWSubmitted!$G82,Inp_NW!$J:$J,"Streetworks")</f>
        <v>1.4829070191210323</v>
      </c>
      <c r="AB82" s="106">
        <f>-SUMIFS(Inp_NW!AB:AB,Inp_NW!$I:$I,Cal_SWSubmitted!$G82,Inp_NW!$J:$J,"Streetworks")</f>
        <v>1.3793929020492688</v>
      </c>
      <c r="AC82" s="106">
        <f>-SUMIFS(Inp_NW!AC:AC,Inp_NW!$I:$I,Cal_SWSubmitted!$G82,Inp_NW!$J:$J,"Streetworks")</f>
        <v>2.0684658864819374</v>
      </c>
      <c r="AD82" s="106">
        <f>-SUMIFS(Inp_NW!AD:AD,Inp_NW!$I:$I,Cal_SWSubmitted!$G82,Inp_NW!$J:$J,"Streetworks")</f>
        <v>2.0661626824335664</v>
      </c>
      <c r="AE82" s="106">
        <f>-SUMIFS(Inp_NW!AE:AE,Inp_NW!$I:$I,Cal_SWSubmitted!$G82,Inp_NW!$J:$J,"Streetworks")</f>
        <v>3.5759096216711361</v>
      </c>
      <c r="AF82" s="106">
        <f>-SUMIFS(Inp_NW!AF:AF,Inp_NW!$I:$I,Cal_SWSubmitted!$G82,Inp_NW!$J:$J,"Streetworks")</f>
        <v>4.1814794576168328</v>
      </c>
      <c r="AG82" s="106">
        <f>-SUMIFS(Inp_NW!AG:AG,Inp_NW!$I:$I,Cal_SWSubmitted!$G82,Inp_NW!$J:$J,"Streetworks")</f>
        <v>2.7094669060594798</v>
      </c>
      <c r="AH82" s="106">
        <f>-SUMIFS(Inp_NW!AH:AH,Inp_NW!$I:$I,Cal_SWSubmitted!$G82,Inp_NW!$J:$J,"Streetworks")</f>
        <v>2.7130770615509507</v>
      </c>
      <c r="AI82" s="106">
        <f>-SUMIFS(Inp_NW!AI:AI,Inp_NW!$I:$I,Cal_SWSubmitted!$G82,Inp_NW!$J:$J,"Streetworks")</f>
        <v>2.7243874270717034</v>
      </c>
      <c r="AJ82" s="106">
        <f>-SUMIFS(Inp_NW!AJ:AJ,Inp_NW!$I:$I,Cal_SWSubmitted!$G82,Inp_NW!$J:$J,"Streetworks")</f>
        <v>2.7028507048980477</v>
      </c>
      <c r="AK82" s="106">
        <f>-SUMIFS(Inp_NW!AK:AK,Inp_NW!$I:$I,Cal_SWSubmitted!$G82,Inp_NW!$J:$J,"Streetworks")</f>
        <v>2.6754308483722373</v>
      </c>
      <c r="AM82" s="18">
        <f t="shared" si="20"/>
        <v>0</v>
      </c>
      <c r="AN82" s="18">
        <f t="shared" si="21"/>
        <v>19.424800899262308</v>
      </c>
      <c r="AO82" s="18">
        <f t="shared" si="22"/>
        <v>13.525212947952419</v>
      </c>
      <c r="AP82" s="106">
        <f t="shared" si="19"/>
        <v>0</v>
      </c>
      <c r="AQ82" s="18">
        <f t="shared" si="23"/>
        <v>2.4281001124077886</v>
      </c>
      <c r="AR82" s="18">
        <f t="shared" si="24"/>
        <v>2.7050425895904837</v>
      </c>
      <c r="AU82" s="42"/>
    </row>
    <row r="83" spans="2:60" s="3" customFormat="1">
      <c r="E83" s="3" t="s">
        <v>32</v>
      </c>
      <c r="F83" s="3" t="s">
        <v>222</v>
      </c>
      <c r="G83" s="3" t="s">
        <v>222</v>
      </c>
      <c r="L83" s="3" t="s">
        <v>112</v>
      </c>
      <c r="R83" s="14"/>
      <c r="T83" s="18"/>
      <c r="U83" s="18"/>
      <c r="V83" s="18"/>
      <c r="W83" s="18"/>
      <c r="X83" s="18"/>
      <c r="Y83" s="106">
        <f>-SUMIFS(Inp_WM!Y:Y,Inp_WM!$I:$I,Cal_SWSubmitted!$G83,Inp_WM!$J:$J,"Streetworks")</f>
        <v>0.59860425474928225</v>
      </c>
      <c r="Z83" s="106">
        <f>-SUMIFS(Inp_WM!Z:Z,Inp_WM!$I:$I,Cal_SWSubmitted!$G83,Inp_WM!$J:$J,"Streetworks")</f>
        <v>0.71872545470776206</v>
      </c>
      <c r="AA83" s="106">
        <f>-SUMIFS(Inp_WM!AA:AA,Inp_WM!$I:$I,Cal_SWSubmitted!$G83,Inp_WM!$J:$J,"Streetworks")</f>
        <v>0.66092726461722673</v>
      </c>
      <c r="AB83" s="106">
        <f>-SUMIFS(Inp_WM!AB:AB,Inp_WM!$I:$I,Cal_SWSubmitted!$G83,Inp_WM!$J:$J,"Streetworks")</f>
        <v>1.0846533677997823</v>
      </c>
      <c r="AC83" s="106">
        <f>-SUMIFS(Inp_WM!AC:AC,Inp_WM!$I:$I,Cal_SWSubmitted!$G83,Inp_WM!$J:$J,"Streetworks")</f>
        <v>1.1243899076264658</v>
      </c>
      <c r="AD83" s="106">
        <f>-SUMIFS(Inp_WM!AD:AD,Inp_WM!$I:$I,Cal_SWSubmitted!$G83,Inp_WM!$J:$J,"Streetworks")</f>
        <v>1.2801801179133285</v>
      </c>
      <c r="AE83" s="106">
        <f>-SUMIFS(Inp_WM!AE:AE,Inp_WM!$I:$I,Cal_SWSubmitted!$G83,Inp_WM!$J:$J,"Streetworks")</f>
        <v>2.2752201636986564</v>
      </c>
      <c r="AF83" s="106">
        <f>-SUMIFS(Inp_WM!AF:AF,Inp_WM!$I:$I,Cal_SWSubmitted!$G83,Inp_WM!$J:$J,"Streetworks")</f>
        <v>2.3319542425654327</v>
      </c>
      <c r="AG83" s="106">
        <f>-SUMIFS(Inp_WM!AG:AG,Inp_WM!$I:$I,Cal_SWSubmitted!$G83,Inp_WM!$J:$J,"Streetworks")</f>
        <v>1.7465219159719161</v>
      </c>
      <c r="AH83" s="106">
        <f>-SUMIFS(Inp_WM!AH:AH,Inp_WM!$I:$I,Cal_SWSubmitted!$G83,Inp_WM!$J:$J,"Streetworks")</f>
        <v>1.7649499932642718</v>
      </c>
      <c r="AI83" s="106">
        <f>-SUMIFS(Inp_WM!AI:AI,Inp_WM!$I:$I,Cal_SWSubmitted!$G83,Inp_WM!$J:$J,"Streetworks")</f>
        <v>1.7950349534347123</v>
      </c>
      <c r="AJ83" s="106">
        <f>-SUMIFS(Inp_WM!AJ:AJ,Inp_WM!$I:$I,Cal_SWSubmitted!$G83,Inp_WM!$J:$J,"Streetworks")</f>
        <v>1.7862156240668885</v>
      </c>
      <c r="AK83" s="106">
        <f>-SUMIFS(Inp_WM!AK:AK,Inp_WM!$I:$I,Cal_SWSubmitted!$G83,Inp_WM!$J:$J,"Streetworks")</f>
        <v>1.7702038628186518</v>
      </c>
      <c r="AM83" s="18">
        <f t="shared" si="20"/>
        <v>0</v>
      </c>
      <c r="AN83" s="18">
        <f t="shared" si="21"/>
        <v>10.074654773677937</v>
      </c>
      <c r="AO83" s="18">
        <f t="shared" si="22"/>
        <v>8.8629263495564405</v>
      </c>
      <c r="AP83" s="106">
        <f t="shared" si="19"/>
        <v>0</v>
      </c>
      <c r="AQ83" s="18">
        <f t="shared" si="23"/>
        <v>1.2593318467097421</v>
      </c>
      <c r="AR83" s="18">
        <f t="shared" si="24"/>
        <v>1.7725852699112881</v>
      </c>
      <c r="AU83" s="42"/>
    </row>
    <row r="84" spans="2:60" s="3" customFormat="1">
      <c r="E84" s="3" t="s">
        <v>34</v>
      </c>
      <c r="F84" s="3" t="s">
        <v>222</v>
      </c>
      <c r="G84" s="3" t="s">
        <v>222</v>
      </c>
      <c r="L84" s="3" t="s">
        <v>112</v>
      </c>
      <c r="R84" s="14"/>
      <c r="T84" s="18"/>
      <c r="U84" s="18"/>
      <c r="V84" s="18"/>
      <c r="W84" s="18"/>
      <c r="X84" s="18"/>
      <c r="Y84" s="106">
        <f>-SUMIFS(Inp_NGN!Y:Y,Inp_NGN!$I:$I,Cal_SWSubmitted!$G84,Inp_NGN!$J:$J,"Streetworks")</f>
        <v>0.63837515</v>
      </c>
      <c r="Z84" s="106">
        <f>-SUMIFS(Inp_NGN!Z:Z,Inp_NGN!$I:$I,Cal_SWSubmitted!$G84,Inp_NGN!$J:$J,"Streetworks")</f>
        <v>0.34199999999999997</v>
      </c>
      <c r="AA84" s="106">
        <f>-SUMIFS(Inp_NGN!AA:AA,Inp_NGN!$I:$I,Cal_SWSubmitted!$G84,Inp_NGN!$J:$J,"Streetworks")</f>
        <v>0.61448912</v>
      </c>
      <c r="AB84" s="106">
        <f>-SUMIFS(Inp_NGN!AB:AB,Inp_NGN!$I:$I,Cal_SWSubmitted!$G84,Inp_NGN!$J:$J,"Streetworks")</f>
        <v>0.60327226</v>
      </c>
      <c r="AC84" s="106">
        <f>-SUMIFS(Inp_NGN!AC:AC,Inp_NGN!$I:$I,Cal_SWSubmitted!$G84,Inp_NGN!$J:$J,"Streetworks")</f>
        <v>0.57188789000000018</v>
      </c>
      <c r="AD84" s="106">
        <f>-SUMIFS(Inp_NGN!AD:AD,Inp_NGN!$I:$I,Cal_SWSubmitted!$G84,Inp_NGN!$J:$J,"Streetworks")</f>
        <v>0.57188789000000018</v>
      </c>
      <c r="AE84" s="106">
        <f>-SUMIFS(Inp_NGN!AE:AE,Inp_NGN!$I:$I,Cal_SWSubmitted!$G84,Inp_NGN!$J:$J,"Streetworks")</f>
        <v>0.70231049000000001</v>
      </c>
      <c r="AF84" s="106">
        <f>-SUMIFS(Inp_NGN!AF:AF,Inp_NGN!$I:$I,Cal_SWSubmitted!$G84,Inp_NGN!$J:$J,"Streetworks")</f>
        <v>0.5747616984924625</v>
      </c>
      <c r="AG84" s="106">
        <f>-SUMIFS(Inp_NGN!AG:AG,Inp_NGN!$I:$I,Cal_SWSubmitted!$G84,Inp_NGN!$J:$J,"Streetworks")</f>
        <v>0.57764994823363058</v>
      </c>
      <c r="AH84" s="106">
        <f>-SUMIFS(Inp_NGN!AH:AH,Inp_NGN!$I:$I,Cal_SWSubmitted!$G84,Inp_NGN!$J:$J,"Streetworks")</f>
        <v>0.5805527117925936</v>
      </c>
      <c r="AI84" s="106">
        <f>-SUMIFS(Inp_NGN!AI:AI,Inp_NGN!$I:$I,Cal_SWSubmitted!$G84,Inp_NGN!$J:$J,"Streetworks")</f>
        <v>0.58347006210310914</v>
      </c>
      <c r="AJ84" s="106">
        <f>-SUMIFS(Inp_NGN!AJ:AJ,Inp_NGN!$I:$I,Cal_SWSubmitted!$G84,Inp_NGN!$J:$J,"Streetworks")</f>
        <v>0.5864020724654363</v>
      </c>
      <c r="AK84" s="106">
        <f>-SUMIFS(Inp_NGN!AK:AK,Inp_NGN!$I:$I,Cal_SWSubmitted!$G84,Inp_NGN!$J:$J,"Streetworks")</f>
        <v>0.58934881654817717</v>
      </c>
      <c r="AM84" s="18">
        <f t="shared" si="20"/>
        <v>0</v>
      </c>
      <c r="AN84" s="18">
        <f t="shared" si="21"/>
        <v>4.6189844984924635</v>
      </c>
      <c r="AO84" s="18">
        <f t="shared" si="22"/>
        <v>2.9174236111429468</v>
      </c>
      <c r="AP84" s="106">
        <f t="shared" si="19"/>
        <v>0</v>
      </c>
      <c r="AQ84" s="18">
        <f t="shared" si="23"/>
        <v>0.57737306231155794</v>
      </c>
      <c r="AR84" s="18">
        <f t="shared" si="24"/>
        <v>0.58348472222858938</v>
      </c>
      <c r="AU84" s="42"/>
    </row>
    <row r="85" spans="2:60" s="3" customFormat="1">
      <c r="E85" s="3" t="s">
        <v>36</v>
      </c>
      <c r="F85" s="3" t="s">
        <v>222</v>
      </c>
      <c r="G85" s="3" t="s">
        <v>222</v>
      </c>
      <c r="L85" s="3" t="s">
        <v>112</v>
      </c>
      <c r="R85" s="14"/>
      <c r="T85" s="18"/>
      <c r="U85" s="18"/>
      <c r="V85" s="18"/>
      <c r="W85" s="18"/>
      <c r="X85" s="18"/>
      <c r="Y85" s="106">
        <f>-SUMIFS(Inp_Sc!Y:Y,Inp_Sc!$I:$I,Cal_SWSubmitted!$G85,Inp_Sc!$J:$J,"Streetworks")</f>
        <v>1.0209999999999999</v>
      </c>
      <c r="Z85" s="106">
        <f>-SUMIFS(Inp_Sc!Z:Z,Inp_Sc!$I:$I,Cal_SWSubmitted!$G85,Inp_Sc!$J:$J,"Streetworks")</f>
        <v>0.92800000000000005</v>
      </c>
      <c r="AA85" s="106">
        <f>-SUMIFS(Inp_Sc!AA:AA,Inp_Sc!$I:$I,Cal_SWSubmitted!$G85,Inp_Sc!$J:$J,"Streetworks")</f>
        <v>0.375</v>
      </c>
      <c r="AB85" s="106">
        <f>-SUMIFS(Inp_Sc!AB:AB,Inp_Sc!$I:$I,Cal_SWSubmitted!$G85,Inp_Sc!$J:$J,"Streetworks")</f>
        <v>0.32800000000000001</v>
      </c>
      <c r="AC85" s="106">
        <f>-SUMIFS(Inp_Sc!AC:AC,Inp_Sc!$I:$I,Cal_SWSubmitted!$G85,Inp_Sc!$J:$J,"Streetworks")</f>
        <v>0.39100000000000001</v>
      </c>
      <c r="AD85" s="106">
        <f>-SUMIFS(Inp_Sc!AD:AD,Inp_Sc!$I:$I,Cal_SWSubmitted!$G85,Inp_Sc!$J:$J,"Streetworks")</f>
        <v>1.0999999999999999</v>
      </c>
      <c r="AE85" s="106">
        <f>-SUMIFS(Inp_Sc!AE:AE,Inp_Sc!$I:$I,Cal_SWSubmitted!$G85,Inp_Sc!$J:$J,"Streetworks")</f>
        <v>2.3268599999999999</v>
      </c>
      <c r="AF85" s="106">
        <f>-SUMIFS(Inp_Sc!AF:AF,Inp_Sc!$I:$I,Cal_SWSubmitted!$G85,Inp_Sc!$J:$J,"Streetworks")</f>
        <v>2.3449159154929577</v>
      </c>
      <c r="AG85" s="106">
        <f>-SUMIFS(Inp_Sc!AG:AG,Inp_Sc!$I:$I,Cal_SWSubmitted!$G85,Inp_Sc!$J:$J,"Streetworks")</f>
        <v>0.9843290652943214</v>
      </c>
      <c r="AH85" s="106">
        <f>-SUMIFS(Inp_Sc!AH:AH,Inp_Sc!$I:$I,Cal_SWSubmitted!$G85,Inp_Sc!$J:$J,"Streetworks")</f>
        <v>0.99087544814036488</v>
      </c>
      <c r="AI85" s="106">
        <f>-SUMIFS(Inp_Sc!AI:AI,Inp_Sc!$I:$I,Cal_SWSubmitted!$G85,Inp_Sc!$J:$J,"Streetworks")</f>
        <v>0.99744685463677685</v>
      </c>
      <c r="AJ85" s="106">
        <f>-SUMIFS(Inp_Sc!AJ:AJ,Inp_Sc!$I:$I,Cal_SWSubmitted!$G85,Inp_Sc!$J:$J,"Streetworks")</f>
        <v>1.0041857812432617</v>
      </c>
      <c r="AK85" s="106">
        <f>-SUMIFS(Inp_Sc!AK:AK,Inp_Sc!$I:$I,Cal_SWSubmitted!$G85,Inp_Sc!$J:$J,"Streetworks")</f>
        <v>1.0112622767862478</v>
      </c>
      <c r="AM85" s="18">
        <f t="shared" si="20"/>
        <v>0</v>
      </c>
      <c r="AN85" s="18">
        <f t="shared" si="21"/>
        <v>8.814775915492957</v>
      </c>
      <c r="AO85" s="18">
        <f t="shared" si="22"/>
        <v>4.9880994261009723</v>
      </c>
      <c r="AP85" s="106">
        <f t="shared" si="19"/>
        <v>0</v>
      </c>
      <c r="AQ85" s="18">
        <f t="shared" si="23"/>
        <v>1.1018469894366196</v>
      </c>
      <c r="AR85" s="18">
        <f t="shared" si="24"/>
        <v>0.99761988522019451</v>
      </c>
      <c r="AU85" s="42"/>
    </row>
    <row r="86" spans="2:60" s="3" customFormat="1">
      <c r="E86" s="3" t="s">
        <v>38</v>
      </c>
      <c r="F86" s="3" t="s">
        <v>222</v>
      </c>
      <c r="G86" s="3" t="s">
        <v>222</v>
      </c>
      <c r="L86" s="3" t="s">
        <v>112</v>
      </c>
      <c r="R86" s="14"/>
      <c r="T86" s="18"/>
      <c r="U86" s="18"/>
      <c r="V86" s="18"/>
      <c r="W86" s="18"/>
      <c r="X86" s="18"/>
      <c r="Y86" s="106">
        <f>-SUMIFS(Inp_So!Y:Y,Inp_So!$I:$I,Cal_SWSubmitted!$G86,Inp_So!$J:$J,"Streetworks")</f>
        <v>2.7687663431920022</v>
      </c>
      <c r="Z86" s="106">
        <f>-SUMIFS(Inp_So!Z:Z,Inp_So!$I:$I,Cal_SWSubmitted!$G86,Inp_So!$J:$J,"Streetworks")</f>
        <v>3.3327449903482629</v>
      </c>
      <c r="AA86" s="106">
        <f>-SUMIFS(Inp_So!AA:AA,Inp_So!$I:$I,Cal_SWSubmitted!$G86,Inp_So!$J:$J,"Streetworks")</f>
        <v>4.5104918673342596</v>
      </c>
      <c r="AB86" s="106">
        <f>-SUMIFS(Inp_So!AB:AB,Inp_So!$I:$I,Cal_SWSubmitted!$G86,Inp_So!$J:$J,"Streetworks")</f>
        <v>3.1357009823951034</v>
      </c>
      <c r="AC86" s="106">
        <f>-SUMIFS(Inp_So!AC:AC,Inp_So!$I:$I,Cal_SWSubmitted!$G86,Inp_So!$J:$J,"Streetworks")</f>
        <v>6.1063761961613237</v>
      </c>
      <c r="AD86" s="106">
        <f>-SUMIFS(Inp_So!AD:AD,Inp_So!$I:$I,Cal_SWSubmitted!$G86,Inp_So!$J:$J,"Streetworks")</f>
        <v>8.1432406373669757</v>
      </c>
      <c r="AE86" s="106">
        <f>-SUMIFS(Inp_So!AE:AE,Inp_So!$I:$I,Cal_SWSubmitted!$G86,Inp_So!$J:$J,"Streetworks")</f>
        <v>9.5422679682873497</v>
      </c>
      <c r="AF86" s="106">
        <f>-SUMIFS(Inp_So!AF:AF,Inp_So!$I:$I,Cal_SWSubmitted!$G86,Inp_So!$J:$J,"Streetworks")</f>
        <v>9.5715985799179268</v>
      </c>
      <c r="AG86" s="106">
        <f>-SUMIFS(Inp_So!AG:AG,Inp_So!$I:$I,Cal_SWSubmitted!$G86,Inp_So!$J:$J,"Streetworks")</f>
        <v>7.0456177665099631</v>
      </c>
      <c r="AH86" s="106">
        <f>-SUMIFS(Inp_So!AH:AH,Inp_So!$I:$I,Cal_SWSubmitted!$G86,Inp_So!$J:$J,"Streetworks")</f>
        <v>7.0883217387135389</v>
      </c>
      <c r="AI86" s="106">
        <f>-SUMIFS(Inp_So!AI:AI,Inp_So!$I:$I,Cal_SWSubmitted!$G86,Inp_So!$J:$J,"Streetworks")</f>
        <v>7.1311094355993951</v>
      </c>
      <c r="AJ86" s="106">
        <f>-SUMIFS(Inp_So!AJ:AJ,Inp_So!$I:$I,Cal_SWSubmitted!$G86,Inp_So!$J:$J,"Streetworks")</f>
        <v>7.1748012464841722</v>
      </c>
      <c r="AK86" s="106">
        <f>-SUMIFS(Inp_So!AK:AK,Inp_So!$I:$I,Cal_SWSubmitted!$G86,Inp_So!$J:$J,"Streetworks")</f>
        <v>7.220080765020823</v>
      </c>
      <c r="AM86" s="18">
        <f t="shared" si="20"/>
        <v>0</v>
      </c>
      <c r="AN86" s="18">
        <f t="shared" si="21"/>
        <v>47.111187565003206</v>
      </c>
      <c r="AO86" s="18">
        <f t="shared" si="22"/>
        <v>35.65993095232789</v>
      </c>
      <c r="AP86" s="106">
        <f t="shared" si="19"/>
        <v>0</v>
      </c>
      <c r="AQ86" s="18">
        <f t="shared" si="23"/>
        <v>5.8888984456254008</v>
      </c>
      <c r="AR86" s="18">
        <f t="shared" si="24"/>
        <v>7.1319861904655779</v>
      </c>
      <c r="AU86" s="42"/>
    </row>
    <row r="87" spans="2:60" s="3" customFormat="1">
      <c r="E87" s="3" t="s">
        <v>40</v>
      </c>
      <c r="F87" s="3" t="s">
        <v>222</v>
      </c>
      <c r="G87" s="3" t="s">
        <v>222</v>
      </c>
      <c r="L87" s="3" t="s">
        <v>112</v>
      </c>
      <c r="R87" s="14"/>
      <c r="T87" s="18"/>
      <c r="U87" s="18"/>
      <c r="V87" s="18"/>
      <c r="W87" s="18"/>
      <c r="X87" s="18"/>
      <c r="Y87" s="106">
        <f>-SUMIFS(Inp_WWU!Y:Y,Inp_WWU!$I:$I,Cal_SWSubmitted!$G87,Inp_WWU!$J:$J,"Streetworks")</f>
        <v>0.83402560653369984</v>
      </c>
      <c r="Z87" s="106">
        <f>-SUMIFS(Inp_WWU!Z:Z,Inp_WWU!$I:$I,Cal_SWSubmitted!$G87,Inp_WWU!$J:$J,"Streetworks")</f>
        <v>0.84005572608993506</v>
      </c>
      <c r="AA87" s="106">
        <f>-SUMIFS(Inp_WWU!AA:AA,Inp_WWU!$I:$I,Cal_SWSubmitted!$G87,Inp_WWU!$J:$J,"Streetworks")</f>
        <v>0.61339086157972456</v>
      </c>
      <c r="AB87" s="106">
        <f>-SUMIFS(Inp_WWU!AB:AB,Inp_WWU!$I:$I,Cal_SWSubmitted!$G87,Inp_WWU!$J:$J,"Streetworks")</f>
        <v>0.66551425253403873</v>
      </c>
      <c r="AC87" s="106">
        <f>-SUMIFS(Inp_WWU!AC:AC,Inp_WWU!$I:$I,Cal_SWSubmitted!$G87,Inp_WWU!$J:$J,"Streetworks")</f>
        <v>0.71093693553388748</v>
      </c>
      <c r="AD87" s="106">
        <f>-SUMIFS(Inp_WWU!AD:AD,Inp_WWU!$I:$I,Cal_SWSubmitted!$G87,Inp_WWU!$J:$J,"Streetworks")</f>
        <v>0.70736731000000008</v>
      </c>
      <c r="AE87" s="106">
        <f>-SUMIFS(Inp_WWU!AE:AE,Inp_WWU!$I:$I,Cal_SWSubmitted!$G87,Inp_WWU!$J:$J,"Streetworks")</f>
        <v>0.60952123696362992</v>
      </c>
      <c r="AF87" s="106">
        <f>-SUMIFS(Inp_WWU!AF:AF,Inp_WWU!$I:$I,Cal_SWSubmitted!$G87,Inp_WWU!$J:$J,"Streetworks")</f>
        <v>0.71092191959799012</v>
      </c>
      <c r="AG87" s="106">
        <f>-SUMIFS(Inp_WWU!AG:AG,Inp_WWU!$I:$I,Cal_SWSubmitted!$G87,Inp_WWU!$J:$J,"Streetworks")</f>
        <v>0.31441743414527973</v>
      </c>
      <c r="AH87" s="106">
        <f>-SUMIFS(Inp_WWU!AH:AH,Inp_WWU!$I:$I,Cal_SWSubmitted!$G87,Inp_WWU!$J:$J,"Streetworks")</f>
        <v>0.32508933572877935</v>
      </c>
      <c r="AI87" s="106">
        <f>-SUMIFS(Inp_WWU!AI:AI,Inp_WWU!$I:$I,Cal_SWSubmitted!$G87,Inp_WWU!$J:$J,"Streetworks")</f>
        <v>0.33130684809711025</v>
      </c>
      <c r="AJ87" s="106">
        <f>-SUMIFS(Inp_WWU!AJ:AJ,Inp_WWU!$I:$I,Cal_SWSubmitted!$G87,Inp_WWU!$J:$J,"Streetworks")</f>
        <v>0.33988794740020162</v>
      </c>
      <c r="AK87" s="106">
        <f>-SUMIFS(Inp_WWU!AK:AK,Inp_WWU!$I:$I,Cal_SWSubmitted!$G87,Inp_WWU!$J:$J,"Streetworks")</f>
        <v>0.34378288737188201</v>
      </c>
      <c r="AM87" s="18">
        <f t="shared" si="20"/>
        <v>0</v>
      </c>
      <c r="AN87" s="18">
        <f t="shared" si="21"/>
        <v>5.6917338488329055</v>
      </c>
      <c r="AO87" s="18">
        <f t="shared" si="22"/>
        <v>1.654484452743253</v>
      </c>
      <c r="AP87" s="106">
        <f t="shared" si="19"/>
        <v>0</v>
      </c>
      <c r="AQ87" s="18">
        <f t="shared" si="23"/>
        <v>0.71146673110411318</v>
      </c>
      <c r="AR87" s="18">
        <f t="shared" si="24"/>
        <v>0.33089689054865057</v>
      </c>
      <c r="AU87" s="42"/>
    </row>
    <row r="88" spans="2:60" s="68" customFormat="1">
      <c r="R88" s="69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M88" s="70"/>
      <c r="AN88" s="70"/>
      <c r="AO88" s="70"/>
      <c r="AP88" s="70"/>
      <c r="AQ88" s="70"/>
      <c r="AR88" s="70"/>
      <c r="AU88" s="71"/>
    </row>
    <row r="89" spans="2:60" s="3" customFormat="1" ht="15">
      <c r="B89" s="10" t="s">
        <v>249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41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2:60" s="3" customFormat="1">
      <c r="E90" s="3" t="s">
        <v>25</v>
      </c>
      <c r="F90" s="3" t="str">
        <f>$B$89</f>
        <v>Total Submitted Streetworks</v>
      </c>
      <c r="L90" s="3" t="s">
        <v>112</v>
      </c>
      <c r="R90" s="14"/>
      <c r="T90" s="18"/>
      <c r="U90" s="18"/>
      <c r="V90" s="18"/>
      <c r="W90" s="18"/>
      <c r="X90" s="18"/>
      <c r="Y90" s="18">
        <f>SUM(Y12,Y20,Y28,Y36,Y44,Y54,Y62,Y70,Y80)</f>
        <v>2.5516227215380791</v>
      </c>
      <c r="Z90" s="18">
        <f t="shared" ref="Z90:AK90" si="25">SUM(Z12,Z20,Z28,Z36,Z44,Z54,Z62,Z70,Z80)</f>
        <v>5.9898071290129051</v>
      </c>
      <c r="AA90" s="18">
        <f t="shared" si="25"/>
        <v>6.979540603569343</v>
      </c>
      <c r="AB90" s="18">
        <f t="shared" si="25"/>
        <v>5.6809794736816563</v>
      </c>
      <c r="AC90" s="18">
        <f t="shared" si="25"/>
        <v>9.1603071811175578</v>
      </c>
      <c r="AD90" s="18">
        <f t="shared" si="25"/>
        <v>11.237868423404763</v>
      </c>
      <c r="AE90" s="18">
        <f t="shared" si="25"/>
        <v>10.688083355187201</v>
      </c>
      <c r="AF90" s="18">
        <f t="shared" si="25"/>
        <v>15.684894142200447</v>
      </c>
      <c r="AG90" s="18">
        <f t="shared" si="25"/>
        <v>13.186624607228582</v>
      </c>
      <c r="AH90" s="18">
        <f t="shared" si="25"/>
        <v>13.242147940154178</v>
      </c>
      <c r="AI90" s="18">
        <f t="shared" si="25"/>
        <v>13.352033774912737</v>
      </c>
      <c r="AJ90" s="18">
        <f t="shared" si="25"/>
        <v>13.272967453153004</v>
      </c>
      <c r="AK90" s="18">
        <f t="shared" si="25"/>
        <v>13.170878193521411</v>
      </c>
      <c r="AM90" s="18">
        <f>SUM(T90:X90)</f>
        <v>0</v>
      </c>
      <c r="AN90" s="18">
        <f>SUM(Y90:AF90)</f>
        <v>67.97310302971195</v>
      </c>
      <c r="AO90" s="18">
        <f>SUM(AG90:AK90)</f>
        <v>66.224651968969908</v>
      </c>
      <c r="AP90" s="106">
        <f t="shared" ref="AP90:AP97" si="26">IFERROR(AVERAGE(T90:X90),0)</f>
        <v>0</v>
      </c>
      <c r="AQ90" s="18">
        <f>AVERAGE(Y90:AF90)</f>
        <v>8.4966378787139938</v>
      </c>
      <c r="AR90" s="18">
        <f>AVERAGE(AG90:AK90)</f>
        <v>13.244930393793982</v>
      </c>
      <c r="AU90" s="42"/>
    </row>
    <row r="91" spans="2:60" s="3" customFormat="1">
      <c r="E91" s="3" t="s">
        <v>28</v>
      </c>
      <c r="F91" s="3" t="str">
        <f t="shared" ref="F91:F97" si="27">$B$89</f>
        <v>Total Submitted Streetworks</v>
      </c>
      <c r="L91" s="3" t="s">
        <v>112</v>
      </c>
      <c r="R91" s="14"/>
      <c r="T91" s="18"/>
      <c r="U91" s="18"/>
      <c r="V91" s="18"/>
      <c r="W91" s="18"/>
      <c r="X91" s="18"/>
      <c r="Y91" s="18">
        <f t="shared" ref="Y91:AK91" si="28">SUM(Y13,Y21,Y29,Y37,Y45,Y55,Y63,Y71,Y81)</f>
        <v>9.3422472636589795</v>
      </c>
      <c r="Z91" s="18">
        <f t="shared" si="28"/>
        <v>8.3061564083456165</v>
      </c>
      <c r="AA91" s="18">
        <f t="shared" si="28"/>
        <v>12.053643601452013</v>
      </c>
      <c r="AB91" s="18">
        <f t="shared" si="28"/>
        <v>10.294578815030771</v>
      </c>
      <c r="AC91" s="18">
        <f t="shared" si="28"/>
        <v>10.787390120424982</v>
      </c>
      <c r="AD91" s="18">
        <f t="shared" si="28"/>
        <v>15.322309499141028</v>
      </c>
      <c r="AE91" s="18">
        <f t="shared" si="28"/>
        <v>13.721926913275908</v>
      </c>
      <c r="AF91" s="18">
        <f t="shared" si="28"/>
        <v>18.374538025473704</v>
      </c>
      <c r="AG91" s="18">
        <f t="shared" si="28"/>
        <v>15.68518179928501</v>
      </c>
      <c r="AH91" s="18">
        <f t="shared" si="28"/>
        <v>16.021865779650231</v>
      </c>
      <c r="AI91" s="18">
        <f t="shared" si="28"/>
        <v>16.493135690152918</v>
      </c>
      <c r="AJ91" s="18">
        <f t="shared" si="28"/>
        <v>16.495949461076968</v>
      </c>
      <c r="AK91" s="18">
        <f t="shared" si="28"/>
        <v>16.435037377592334</v>
      </c>
      <c r="AM91" s="18">
        <f t="shared" ref="AM91:AM97" si="29">SUM(T91:X91)</f>
        <v>0</v>
      </c>
      <c r="AN91" s="18">
        <f>SUM(Y91:AF91)</f>
        <v>98.20279064680301</v>
      </c>
      <c r="AO91" s="18">
        <f>SUM(AG91:AK91)</f>
        <v>81.131170107757455</v>
      </c>
      <c r="AP91" s="106">
        <f t="shared" si="26"/>
        <v>0</v>
      </c>
      <c r="AQ91" s="18">
        <f t="shared" ref="AQ91:AQ97" si="30">AVERAGE(Y91:AF91)</f>
        <v>12.275348830850376</v>
      </c>
      <c r="AR91" s="18">
        <f t="shared" ref="AR91:AR97" si="31">AVERAGE(AG91:AK91)</f>
        <v>16.226234021551491</v>
      </c>
      <c r="AU91" s="42"/>
    </row>
    <row r="92" spans="2:60" s="3" customFormat="1">
      <c r="E92" s="3" t="s">
        <v>30</v>
      </c>
      <c r="F92" s="3" t="str">
        <f t="shared" si="27"/>
        <v>Total Submitted Streetworks</v>
      </c>
      <c r="L92" s="3" t="s">
        <v>112</v>
      </c>
      <c r="R92" s="14"/>
      <c r="T92" s="18"/>
      <c r="U92" s="18"/>
      <c r="V92" s="18"/>
      <c r="W92" s="18"/>
      <c r="X92" s="18"/>
      <c r="Y92" s="18">
        <f t="shared" ref="Y92:AK92" si="32">SUM(Y14,Y22,Y30,Y38,Y46,Y56,Y64,Y72,Y82)</f>
        <v>4.3369473930193037</v>
      </c>
      <c r="Z92" s="18">
        <f t="shared" si="32"/>
        <v>3.3261302587932606</v>
      </c>
      <c r="AA92" s="18">
        <f t="shared" si="32"/>
        <v>2.9319980215371544</v>
      </c>
      <c r="AB92" s="18">
        <f t="shared" si="32"/>
        <v>3.4317821983285519</v>
      </c>
      <c r="AC92" s="18">
        <f t="shared" si="32"/>
        <v>4.1212978084751182</v>
      </c>
      <c r="AD92" s="18">
        <f t="shared" si="32"/>
        <v>4.3871848805930469</v>
      </c>
      <c r="AE92" s="18">
        <f t="shared" si="32"/>
        <v>5.4471159031979282</v>
      </c>
      <c r="AF92" s="18">
        <f t="shared" si="32"/>
        <v>6.5616085138706</v>
      </c>
      <c r="AG92" s="18">
        <f t="shared" si="32"/>
        <v>4.9616144720027187</v>
      </c>
      <c r="AH92" s="18">
        <f t="shared" si="32"/>
        <v>4.9105598373425288</v>
      </c>
      <c r="AI92" s="18">
        <f t="shared" si="32"/>
        <v>4.8682667125066814</v>
      </c>
      <c r="AJ92" s="18">
        <f t="shared" si="32"/>
        <v>4.7915342433003811</v>
      </c>
      <c r="AK92" s="18">
        <f t="shared" si="32"/>
        <v>4.7073309456923944</v>
      </c>
      <c r="AM92" s="18">
        <f t="shared" si="29"/>
        <v>0</v>
      </c>
      <c r="AN92" s="18">
        <f t="shared" ref="AN92:AN97" si="33">SUM(Y92:AF92)</f>
        <v>34.544064977814962</v>
      </c>
      <c r="AO92" s="18">
        <f t="shared" ref="AO92:AO97" si="34">SUM(AG92:AK92)</f>
        <v>24.239306210844706</v>
      </c>
      <c r="AP92" s="106">
        <f t="shared" si="26"/>
        <v>0</v>
      </c>
      <c r="AQ92" s="18">
        <f t="shared" si="30"/>
        <v>4.3180081222268702</v>
      </c>
      <c r="AR92" s="18">
        <f t="shared" si="31"/>
        <v>4.8478612421689409</v>
      </c>
      <c r="AU92" s="42"/>
    </row>
    <row r="93" spans="2:60" s="3" customFormat="1" ht="13.5" customHeight="1">
      <c r="E93" s="3" t="s">
        <v>32</v>
      </c>
      <c r="F93" s="3" t="str">
        <f t="shared" si="27"/>
        <v>Total Submitted Streetworks</v>
      </c>
      <c r="L93" s="3" t="s">
        <v>112</v>
      </c>
      <c r="R93" s="14"/>
      <c r="T93" s="18"/>
      <c r="U93" s="18"/>
      <c r="V93" s="18"/>
      <c r="W93" s="18"/>
      <c r="X93" s="18"/>
      <c r="Y93" s="18">
        <f t="shared" ref="Y93:AK93" si="35">SUM(Y15,Y23,Y31,Y39,Y47,Y57,Y65,Y73,Y83)</f>
        <v>0.98956550970532009</v>
      </c>
      <c r="Z93" s="18">
        <f t="shared" si="35"/>
        <v>1.4384075470281021</v>
      </c>
      <c r="AA93" s="18">
        <f t="shared" si="35"/>
        <v>1.2447239075399259</v>
      </c>
      <c r="AB93" s="18">
        <f t="shared" si="35"/>
        <v>1.8167197750541897</v>
      </c>
      <c r="AC93" s="18">
        <f t="shared" si="35"/>
        <v>2.5150814645204935</v>
      </c>
      <c r="AD93" s="18">
        <f t="shared" si="35"/>
        <v>3.2610761805672523</v>
      </c>
      <c r="AE93" s="18">
        <f t="shared" si="35"/>
        <v>3.8066218070271267</v>
      </c>
      <c r="AF93" s="18">
        <f t="shared" si="35"/>
        <v>4.1083174860290734</v>
      </c>
      <c r="AG93" s="18">
        <f t="shared" si="35"/>
        <v>3.6955349008323193</v>
      </c>
      <c r="AH93" s="18">
        <f t="shared" si="35"/>
        <v>3.6793100817965541</v>
      </c>
      <c r="AI93" s="18">
        <f t="shared" si="35"/>
        <v>3.6751496945015032</v>
      </c>
      <c r="AJ93" s="18">
        <f t="shared" si="35"/>
        <v>3.6265812925891368</v>
      </c>
      <c r="AK93" s="18">
        <f t="shared" si="35"/>
        <v>3.5760697260644649</v>
      </c>
      <c r="AM93" s="18">
        <f t="shared" si="29"/>
        <v>0</v>
      </c>
      <c r="AN93" s="18">
        <f t="shared" si="33"/>
        <v>19.180513677471485</v>
      </c>
      <c r="AO93" s="18">
        <f t="shared" si="34"/>
        <v>18.252645695783979</v>
      </c>
      <c r="AP93" s="106">
        <f t="shared" si="26"/>
        <v>0</v>
      </c>
      <c r="AQ93" s="18">
        <f t="shared" si="30"/>
        <v>2.3975642096839356</v>
      </c>
      <c r="AR93" s="18">
        <f t="shared" si="31"/>
        <v>3.650529139156796</v>
      </c>
      <c r="AU93" s="42"/>
    </row>
    <row r="94" spans="2:60" s="3" customFormat="1">
      <c r="E94" s="3" t="s">
        <v>34</v>
      </c>
      <c r="F94" s="3" t="str">
        <f t="shared" si="27"/>
        <v>Total Submitted Streetworks</v>
      </c>
      <c r="L94" s="3" t="s">
        <v>112</v>
      </c>
      <c r="R94" s="14"/>
      <c r="T94" s="18"/>
      <c r="U94" s="18"/>
      <c r="V94" s="18"/>
      <c r="W94" s="18"/>
      <c r="X94" s="18"/>
      <c r="Y94" s="18">
        <f t="shared" ref="Y94:AK94" si="36">SUM(Y16,Y24,Y32,Y40,Y48,Y58,Y66,Y74,Y84)</f>
        <v>1.1796183699999996</v>
      </c>
      <c r="Z94" s="18">
        <f t="shared" si="36"/>
        <v>2.33</v>
      </c>
      <c r="AA94" s="18">
        <f t="shared" si="36"/>
        <v>2.5752425700000003</v>
      </c>
      <c r="AB94" s="18">
        <f t="shared" si="36"/>
        <v>2.3789399499999999</v>
      </c>
      <c r="AC94" s="18">
        <f t="shared" si="36"/>
        <v>2.0448599099999991</v>
      </c>
      <c r="AD94" s="18">
        <f t="shared" si="36"/>
        <v>2.1573190700000007</v>
      </c>
      <c r="AE94" s="18">
        <f t="shared" si="36"/>
        <v>2.1641617500000003</v>
      </c>
      <c r="AF94" s="18">
        <f t="shared" si="36"/>
        <v>2.1681598693467339</v>
      </c>
      <c r="AG94" s="18">
        <f t="shared" si="36"/>
        <v>2.1790551450720947</v>
      </c>
      <c r="AH94" s="18">
        <f t="shared" si="36"/>
        <v>2.1900051709267281</v>
      </c>
      <c r="AI94" s="18">
        <f t="shared" si="36"/>
        <v>2.2010102220369125</v>
      </c>
      <c r="AJ94" s="18">
        <f t="shared" si="36"/>
        <v>2.2120705749114697</v>
      </c>
      <c r="AK94" s="18">
        <f t="shared" si="36"/>
        <v>2.2231865074487134</v>
      </c>
      <c r="AM94" s="18">
        <f t="shared" si="29"/>
        <v>0</v>
      </c>
      <c r="AN94" s="18">
        <f t="shared" si="33"/>
        <v>16.998301489346733</v>
      </c>
      <c r="AO94" s="18">
        <f t="shared" si="34"/>
        <v>11.005327620395917</v>
      </c>
      <c r="AP94" s="106">
        <f t="shared" si="26"/>
        <v>0</v>
      </c>
      <c r="AQ94" s="18">
        <f t="shared" si="30"/>
        <v>2.1247876861683417</v>
      </c>
      <c r="AR94" s="18">
        <f t="shared" si="31"/>
        <v>2.2010655240791834</v>
      </c>
      <c r="AU94" s="42"/>
    </row>
    <row r="95" spans="2:60" s="3" customFormat="1">
      <c r="E95" s="3" t="s">
        <v>36</v>
      </c>
      <c r="F95" s="3" t="str">
        <f t="shared" si="27"/>
        <v>Total Submitted Streetworks</v>
      </c>
      <c r="L95" s="3" t="s">
        <v>112</v>
      </c>
      <c r="R95" s="14"/>
      <c r="T95" s="18"/>
      <c r="U95" s="18"/>
      <c r="V95" s="18"/>
      <c r="W95" s="18"/>
      <c r="X95" s="18"/>
      <c r="Y95" s="18">
        <f t="shared" ref="Y95:AK95" si="37">SUM(Y17,Y25,Y33,Y41,Y49,Y59,Y67,Y75,Y85)</f>
        <v>2.5309999999999997</v>
      </c>
      <c r="Z95" s="18">
        <f t="shared" si="37"/>
        <v>2.6240000000000001</v>
      </c>
      <c r="AA95" s="18">
        <f t="shared" si="37"/>
        <v>2.3919999999999999</v>
      </c>
      <c r="AB95" s="18">
        <f t="shared" si="37"/>
        <v>2.077</v>
      </c>
      <c r="AC95" s="18">
        <f t="shared" si="37"/>
        <v>1.853</v>
      </c>
      <c r="AD95" s="18">
        <f t="shared" si="37"/>
        <v>3.42</v>
      </c>
      <c r="AE95" s="18">
        <f t="shared" si="37"/>
        <v>5.4239420000000003</v>
      </c>
      <c r="AF95" s="18">
        <f t="shared" si="37"/>
        <v>5.4513452454728366</v>
      </c>
      <c r="AG95" s="18">
        <f t="shared" si="37"/>
        <v>3.1342766104127961</v>
      </c>
      <c r="AH95" s="18">
        <f t="shared" si="37"/>
        <v>3.149073342190281</v>
      </c>
      <c r="AI95" s="18">
        <f t="shared" si="37"/>
        <v>3.1720269590083068</v>
      </c>
      <c r="AJ95" s="18">
        <f t="shared" si="37"/>
        <v>3.2173046099134583</v>
      </c>
      <c r="AK95" s="18">
        <f t="shared" si="37"/>
        <v>3.2233182394248843</v>
      </c>
      <c r="AM95" s="18">
        <f t="shared" si="29"/>
        <v>0</v>
      </c>
      <c r="AN95" s="18">
        <f t="shared" si="33"/>
        <v>25.772287245472835</v>
      </c>
      <c r="AO95" s="18">
        <f t="shared" si="34"/>
        <v>15.895999760949726</v>
      </c>
      <c r="AP95" s="106">
        <f t="shared" si="26"/>
        <v>0</v>
      </c>
      <c r="AQ95" s="18">
        <f t="shared" si="30"/>
        <v>3.2215359056841044</v>
      </c>
      <c r="AR95" s="18">
        <f t="shared" si="31"/>
        <v>3.1791999521899452</v>
      </c>
      <c r="AU95" s="42"/>
    </row>
    <row r="96" spans="2:60" s="3" customFormat="1">
      <c r="E96" s="3" t="s">
        <v>38</v>
      </c>
      <c r="F96" s="3" t="str">
        <f t="shared" si="27"/>
        <v>Total Submitted Streetworks</v>
      </c>
      <c r="L96" s="3" t="s">
        <v>112</v>
      </c>
      <c r="R96" s="14"/>
      <c r="T96" s="18"/>
      <c r="U96" s="18"/>
      <c r="V96" s="18"/>
      <c r="W96" s="18"/>
      <c r="X96" s="18"/>
      <c r="Y96" s="18">
        <f t="shared" ref="Y96:AK96" si="38">SUM(Y18,Y26,Y34,Y42,Y50,Y60,Y68,Y76,Y86)</f>
        <v>6.2777308840839954</v>
      </c>
      <c r="Z96" s="18">
        <f t="shared" si="38"/>
        <v>7.4427751177167751</v>
      </c>
      <c r="AA96" s="18">
        <f t="shared" si="38"/>
        <v>8.6862287067050019</v>
      </c>
      <c r="AB96" s="18">
        <f t="shared" si="38"/>
        <v>7.4084341917691674</v>
      </c>
      <c r="AC96" s="18">
        <f t="shared" si="38"/>
        <v>10.19423694689117</v>
      </c>
      <c r="AD96" s="18">
        <f t="shared" si="38"/>
        <v>12.768570646641777</v>
      </c>
      <c r="AE96" s="18">
        <f t="shared" si="38"/>
        <v>13.983935974877189</v>
      </c>
      <c r="AF96" s="18">
        <f t="shared" si="38"/>
        <v>14.274925577751935</v>
      </c>
      <c r="AG96" s="18">
        <f t="shared" si="38"/>
        <v>12.639768977350592</v>
      </c>
      <c r="AH96" s="18">
        <f t="shared" si="38"/>
        <v>12.628758596818045</v>
      </c>
      <c r="AI96" s="18">
        <f t="shared" si="38"/>
        <v>12.42008329154676</v>
      </c>
      <c r="AJ96" s="18">
        <f t="shared" si="38"/>
        <v>12.271249011793136</v>
      </c>
      <c r="AK96" s="18">
        <f t="shared" si="38"/>
        <v>12.079464647091211</v>
      </c>
      <c r="AM96" s="18">
        <f t="shared" si="29"/>
        <v>0</v>
      </c>
      <c r="AN96" s="18">
        <f t="shared" si="33"/>
        <v>81.036838046436998</v>
      </c>
      <c r="AO96" s="18">
        <f t="shared" si="34"/>
        <v>62.039324524599749</v>
      </c>
      <c r="AP96" s="106">
        <f t="shared" si="26"/>
        <v>0</v>
      </c>
      <c r="AQ96" s="18">
        <f t="shared" si="30"/>
        <v>10.129604755804625</v>
      </c>
      <c r="AR96" s="18">
        <f t="shared" si="31"/>
        <v>12.407864904919951</v>
      </c>
      <c r="AU96" s="42"/>
    </row>
    <row r="97" spans="2:60" s="3" customFormat="1">
      <c r="E97" s="3" t="s">
        <v>40</v>
      </c>
      <c r="F97" s="3" t="str">
        <f t="shared" si="27"/>
        <v>Total Submitted Streetworks</v>
      </c>
      <c r="L97" s="3" t="s">
        <v>112</v>
      </c>
      <c r="R97" s="14"/>
      <c r="T97" s="18"/>
      <c r="U97" s="18"/>
      <c r="V97" s="18"/>
      <c r="W97" s="18"/>
      <c r="X97" s="18"/>
      <c r="Y97" s="18">
        <f t="shared" ref="Y97:AK97" si="39">SUM(Y19,Y27,Y35,Y43,Y51,Y61,Y69,Y77,Y87)</f>
        <v>1.9521642928750662</v>
      </c>
      <c r="Z97" s="18">
        <f t="shared" si="39"/>
        <v>1.2732608900467561</v>
      </c>
      <c r="AA97" s="18">
        <f t="shared" si="39"/>
        <v>1.3947147707339709</v>
      </c>
      <c r="AB97" s="18">
        <f t="shared" si="39"/>
        <v>1.178571208938068</v>
      </c>
      <c r="AC97" s="18">
        <f t="shared" si="39"/>
        <v>1.2123354896265295</v>
      </c>
      <c r="AD97" s="18">
        <f t="shared" si="39"/>
        <v>1.51769617</v>
      </c>
      <c r="AE97" s="18">
        <f t="shared" si="39"/>
        <v>1.4959841532779161</v>
      </c>
      <c r="AF97" s="18">
        <f t="shared" si="39"/>
        <v>1.5261167537688445</v>
      </c>
      <c r="AG97" s="18">
        <f t="shared" si="39"/>
        <v>1.0315575440989864</v>
      </c>
      <c r="AH97" s="18">
        <f t="shared" si="39"/>
        <v>1.0314457193219435</v>
      </c>
      <c r="AI97" s="18">
        <f t="shared" si="39"/>
        <v>1.0300690720170016</v>
      </c>
      <c r="AJ97" s="18">
        <f t="shared" si="39"/>
        <v>1.0305291478474423</v>
      </c>
      <c r="AK97" s="18">
        <f t="shared" si="39"/>
        <v>1.0288185719861254</v>
      </c>
      <c r="AM97" s="18">
        <f t="shared" si="29"/>
        <v>0</v>
      </c>
      <c r="AN97" s="18">
        <f t="shared" si="33"/>
        <v>11.550843729267152</v>
      </c>
      <c r="AO97" s="18">
        <f t="shared" si="34"/>
        <v>5.1524200552714987</v>
      </c>
      <c r="AP97" s="106">
        <f t="shared" si="26"/>
        <v>0</v>
      </c>
      <c r="AQ97" s="18">
        <f t="shared" si="30"/>
        <v>1.443855466158394</v>
      </c>
      <c r="AR97" s="18">
        <f t="shared" si="31"/>
        <v>1.0304840110542997</v>
      </c>
      <c r="AU97" s="42"/>
    </row>
    <row r="98" spans="2:60" s="68" customFormat="1">
      <c r="R98" s="69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M98" s="70"/>
      <c r="AN98" s="70"/>
      <c r="AO98" s="70"/>
      <c r="AP98" s="70"/>
      <c r="AQ98" s="70"/>
      <c r="AR98" s="70"/>
      <c r="AU98" s="71"/>
    </row>
    <row r="99" spans="2:60" s="3" customFormat="1" ht="15">
      <c r="B99" s="10" t="s">
        <v>121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41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</row>
    <row r="100" spans="2:60">
      <c r="C100" s="30" t="s">
        <v>125</v>
      </c>
    </row>
    <row r="101" spans="2:60" s="68" customFormat="1">
      <c r="E101" s="91"/>
      <c r="AU101" s="71"/>
    </row>
    <row r="102" spans="2:60">
      <c r="F102" t="s">
        <v>262</v>
      </c>
      <c r="I102" s="68"/>
      <c r="R102" s="29">
        <f>COUNTIF(T102:AR102, FALSE)</f>
        <v>0</v>
      </c>
      <c r="T102" s="29" t="b">
        <f>TRUE</f>
        <v>1</v>
      </c>
      <c r="U102" s="29" t="b">
        <f>TRUE</f>
        <v>1</v>
      </c>
      <c r="V102" s="29" t="b">
        <f>TRUE</f>
        <v>1</v>
      </c>
      <c r="W102" s="29" t="b">
        <f>TRUE</f>
        <v>1</v>
      </c>
      <c r="X102" s="29" t="b">
        <f>TRUE</f>
        <v>1</v>
      </c>
      <c r="Y102" s="29" t="b">
        <f>IF((ROUND(SUM(Y12:Y87),3)=(ROUND(SUM(Y90:Y97),3))),TRUE,FALSE)</f>
        <v>1</v>
      </c>
      <c r="Z102" s="29" t="b">
        <f t="shared" ref="Z102:AK102" si="40">IF((ROUND(SUM(Z12:Z87),3)=(ROUND(SUM(Z90:Z97),3))),TRUE,FALSE)</f>
        <v>1</v>
      </c>
      <c r="AA102" s="29" t="b">
        <f t="shared" si="40"/>
        <v>1</v>
      </c>
      <c r="AB102" s="29" t="b">
        <f t="shared" si="40"/>
        <v>1</v>
      </c>
      <c r="AC102" s="29" t="b">
        <f t="shared" si="40"/>
        <v>1</v>
      </c>
      <c r="AD102" s="29" t="b">
        <f t="shared" si="40"/>
        <v>1</v>
      </c>
      <c r="AE102" s="29" t="b">
        <f t="shared" si="40"/>
        <v>1</v>
      </c>
      <c r="AF102" s="29" t="b">
        <f t="shared" si="40"/>
        <v>1</v>
      </c>
      <c r="AG102" s="29" t="b">
        <f t="shared" si="40"/>
        <v>1</v>
      </c>
      <c r="AH102" s="29" t="b">
        <f t="shared" si="40"/>
        <v>1</v>
      </c>
      <c r="AI102" s="29" t="b">
        <f t="shared" si="40"/>
        <v>1</v>
      </c>
      <c r="AJ102" s="29" t="b">
        <f t="shared" si="40"/>
        <v>1</v>
      </c>
      <c r="AK102" s="29" t="b">
        <f t="shared" si="40"/>
        <v>1</v>
      </c>
    </row>
    <row r="103" spans="2:60">
      <c r="R103" s="3"/>
    </row>
    <row r="104" spans="2:60">
      <c r="F104" t="s">
        <v>123</v>
      </c>
      <c r="R104" s="29">
        <f>SUM(R102:R102)</f>
        <v>0</v>
      </c>
    </row>
  </sheetData>
  <conditionalFormatting sqref="R4">
    <cfRule type="cellIs" dxfId="23" priority="7" operator="greaterThan">
      <formula>0</formula>
    </cfRule>
  </conditionalFormatting>
  <conditionalFormatting sqref="T102:AK102">
    <cfRule type="cellIs" dxfId="22" priority="5" operator="equal">
      <formula>FALSE</formula>
    </cfRule>
  </conditionalFormatting>
  <conditionalFormatting sqref="R104 R102">
    <cfRule type="cellIs" dxfId="21" priority="4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/>
  </sheetPr>
  <dimension ref="A1:BI175"/>
  <sheetViews>
    <sheetView zoomScale="70" zoomScaleNormal="70" workbookViewId="0">
      <pane xSplit="19" ySplit="7" topLeftCell="Y8" activePane="bottomRight" state="frozen"/>
      <selection activeCell="T8" sqref="T8"/>
      <selection pane="topRight" activeCell="T8" sqref="T8"/>
      <selection pane="bottomLeft" activeCell="T8" sqref="T8"/>
      <selection pane="bottomRight"/>
    </sheetView>
  </sheetViews>
  <sheetFormatPr defaultColWidth="0" defaultRowHeight="12.75" outlineLevelCol="1"/>
  <cols>
    <col min="1" max="4" width="1.75" style="3" customWidth="1"/>
    <col min="5" max="5" width="5.75" style="3" customWidth="1"/>
    <col min="6" max="6" width="15.875" style="3" customWidth="1"/>
    <col min="7" max="7" width="41.125" style="3" customWidth="1"/>
    <col min="8" max="8" width="16.875" style="3" bestFit="1" customWidth="1"/>
    <col min="9" max="11" width="1.75" style="3" customWidth="1"/>
    <col min="12" max="12" width="9.25" style="3" customWidth="1"/>
    <col min="13" max="15" width="1.75" style="3" customWidth="1"/>
    <col min="16" max="16" width="5.75" style="3" customWidth="1"/>
    <col min="17" max="17" width="1.75" style="3" customWidth="1"/>
    <col min="18" max="18" width="9.25" style="3" customWidth="1"/>
    <col min="19" max="19" width="1.75" style="3" customWidth="1"/>
    <col min="20" max="24" width="9.25" style="3" hidden="1" customWidth="1" outlineLevel="1"/>
    <col min="25" max="25" width="9.25" style="3" customWidth="1" collapsed="1"/>
    <col min="26" max="37" width="9.25" style="3" customWidth="1"/>
    <col min="38" max="38" width="1.625" style="3" customWidth="1"/>
    <col min="39" max="44" width="9.25" style="3" customWidth="1"/>
    <col min="45" max="45" width="1.75" style="3" customWidth="1"/>
    <col min="46" max="46" width="9.25" style="3" customWidth="1"/>
    <col min="47" max="47" width="9.25" style="42" customWidth="1"/>
    <col min="48" max="48" width="60.875" style="3" bestFit="1" customWidth="1"/>
    <col min="49" max="60" width="1.75" style="3" customWidth="1"/>
    <col min="61" max="61" width="0" style="3" hidden="1" customWidth="1"/>
    <col min="62" max="16384" width="9.25" style="3" hidden="1"/>
  </cols>
  <sheetData>
    <row r="1" spans="1:60" ht="22.5">
      <c r="A1" s="9" t="s">
        <v>258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40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5">
      <c r="A2" s="10" t="str">
        <f>"["&amp; Cover!$F$28 &amp;"] "&amp; Cover!$F$8 &amp;" - Version "&amp; Cover!$F$22 &amp;" ("&amp; TEXT(Cover!$F$23, "dd/mm/yy") &amp;")"</f>
        <v>[Final] Streetworks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1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5">
      <c r="A3" s="10" t="s">
        <v>365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1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5">
      <c r="A4" s="10"/>
      <c r="B4" s="10"/>
      <c r="C4" s="10"/>
      <c r="D4" s="10"/>
      <c r="E4" s="10"/>
      <c r="F4" s="10"/>
      <c r="G4" s="10" t="s">
        <v>134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6">
        <f>R175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1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149</v>
      </c>
      <c r="G5" s="11" t="s">
        <v>145</v>
      </c>
      <c r="H5" s="90">
        <f>Cover!$F$26</f>
        <v>44170.817800925928</v>
      </c>
      <c r="O5" s="11" t="s">
        <v>144</v>
      </c>
      <c r="R5" s="17">
        <f>Cover!$F$25</f>
        <v>65</v>
      </c>
      <c r="AU5" s="44"/>
    </row>
    <row r="6" spans="1:60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L6" s="49"/>
      <c r="AM6" s="60" t="s">
        <v>136</v>
      </c>
      <c r="AN6" s="52" t="s">
        <v>137</v>
      </c>
      <c r="AO6" s="61" t="s">
        <v>138</v>
      </c>
      <c r="AP6" s="60" t="s">
        <v>136</v>
      </c>
      <c r="AQ6" s="52" t="s">
        <v>137</v>
      </c>
      <c r="AR6" s="61" t="s">
        <v>138</v>
      </c>
      <c r="AT6" s="65" t="s">
        <v>119</v>
      </c>
      <c r="AU6" s="65"/>
      <c r="AV6" s="65"/>
    </row>
    <row r="7" spans="1:60">
      <c r="A7" s="4"/>
      <c r="B7" s="4"/>
      <c r="C7" s="4"/>
      <c r="D7" s="4"/>
      <c r="E7" s="4" t="s">
        <v>175</v>
      </c>
      <c r="F7" s="48" t="s">
        <v>178</v>
      </c>
      <c r="G7" s="4" t="s">
        <v>293</v>
      </c>
      <c r="H7" s="48"/>
      <c r="I7" s="4"/>
      <c r="J7" s="4"/>
      <c r="K7" s="4"/>
      <c r="L7" s="4" t="s">
        <v>110</v>
      </c>
      <c r="M7" s="4"/>
      <c r="N7" s="4"/>
      <c r="O7" s="4"/>
      <c r="P7" s="4" t="s">
        <v>120</v>
      </c>
      <c r="Q7" s="4"/>
      <c r="R7" s="4" t="s">
        <v>111</v>
      </c>
      <c r="S7" s="4"/>
      <c r="T7" s="37">
        <v>2009</v>
      </c>
      <c r="U7" s="38">
        <v>2010</v>
      </c>
      <c r="V7" s="38">
        <v>2011</v>
      </c>
      <c r="W7" s="38">
        <v>2012</v>
      </c>
      <c r="X7" s="38">
        <v>2013</v>
      </c>
      <c r="Y7" s="37">
        <v>2014</v>
      </c>
      <c r="Z7" s="38">
        <v>2015</v>
      </c>
      <c r="AA7" s="38">
        <v>2016</v>
      </c>
      <c r="AB7" s="38">
        <v>2017</v>
      </c>
      <c r="AC7" s="38">
        <v>2018</v>
      </c>
      <c r="AD7" s="38">
        <v>2019</v>
      </c>
      <c r="AE7" s="38">
        <v>2020</v>
      </c>
      <c r="AF7" s="38">
        <v>2021</v>
      </c>
      <c r="AG7" s="37">
        <v>2022</v>
      </c>
      <c r="AH7" s="38">
        <v>2023</v>
      </c>
      <c r="AI7" s="38">
        <v>2024</v>
      </c>
      <c r="AJ7" s="38">
        <v>2025</v>
      </c>
      <c r="AK7" s="39">
        <v>2026</v>
      </c>
      <c r="AL7" s="38"/>
      <c r="AM7" s="50" t="s">
        <v>139</v>
      </c>
      <c r="AN7" s="53" t="s">
        <v>139</v>
      </c>
      <c r="AO7" s="51" t="s">
        <v>139</v>
      </c>
      <c r="AP7" s="50" t="s">
        <v>177</v>
      </c>
      <c r="AQ7" s="50" t="s">
        <v>177</v>
      </c>
      <c r="AR7" s="50" t="s">
        <v>177</v>
      </c>
      <c r="AS7" s="4"/>
      <c r="AT7" s="36" t="s">
        <v>8</v>
      </c>
      <c r="AU7" s="43" t="s">
        <v>7</v>
      </c>
      <c r="AV7" s="35" t="s">
        <v>116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5">
      <c r="B9" s="10" t="s">
        <v>255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41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s="68" customFormat="1" ht="15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7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</row>
    <row r="11" spans="1:60">
      <c r="C11" s="11" t="s">
        <v>172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44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>
      <c r="E12" s="3" t="s">
        <v>25</v>
      </c>
      <c r="F12" s="3" t="str">
        <f>$C$11</f>
        <v>Opex</v>
      </c>
      <c r="G12" s="3" t="s">
        <v>192</v>
      </c>
      <c r="L12" s="3" t="s">
        <v>230</v>
      </c>
      <c r="R12" s="14"/>
      <c r="T12" s="18"/>
      <c r="U12" s="18"/>
      <c r="V12" s="18"/>
      <c r="W12" s="18"/>
      <c r="X12" s="18"/>
      <c r="Y12" s="92">
        <f>Cal_SWSubmitted!Y12/SUM(Cal_SWSubmitted!Y$12,Cal_SWSubmitted!Y$20,Cal_SWSubmitted!Y$28,Cal_SWSubmitted!Y$36,Cal_SWSubmitted!Y$44)</f>
        <v>0</v>
      </c>
      <c r="Z12" s="92">
        <f>Cal_SWSubmitted!Z12/SUM(Cal_SWSubmitted!Z$12,Cal_SWSubmitted!Z$20,Cal_SWSubmitted!Z$28,Cal_SWSubmitted!Z$36,Cal_SWSubmitted!Z$44)</f>
        <v>0</v>
      </c>
      <c r="AA12" s="92">
        <f>Cal_SWSubmitted!AA12/SUM(Cal_SWSubmitted!AA$12,Cal_SWSubmitted!AA$20,Cal_SWSubmitted!AA$28,Cal_SWSubmitted!AA$36,Cal_SWSubmitted!AA$44)</f>
        <v>0</v>
      </c>
      <c r="AB12" s="92">
        <f>Cal_SWSubmitted!AB12/SUM(Cal_SWSubmitted!AB$12,Cal_SWSubmitted!AB$20,Cal_SWSubmitted!AB$28,Cal_SWSubmitted!AB$36,Cal_SWSubmitted!AB$44)</f>
        <v>0</v>
      </c>
      <c r="AC12" s="92">
        <f>Cal_SWSubmitted!AC12/SUM(Cal_SWSubmitted!AC$12,Cal_SWSubmitted!AC$20,Cal_SWSubmitted!AC$28,Cal_SWSubmitted!AC$36,Cal_SWSubmitted!AC$44)</f>
        <v>0</v>
      </c>
      <c r="AD12" s="92">
        <f>Cal_SWSubmitted!AD12/SUM(Cal_SWSubmitted!AD$12,Cal_SWSubmitted!AD$20,Cal_SWSubmitted!AD$28,Cal_SWSubmitted!AD$36,Cal_SWSubmitted!AD$44)</f>
        <v>0</v>
      </c>
      <c r="AE12" s="92">
        <f>Cal_SWSubmitted!AE12/SUM(Cal_SWSubmitted!AE$12,Cal_SWSubmitted!AE$20,Cal_SWSubmitted!AE$28,Cal_SWSubmitted!AE$36,Cal_SWSubmitted!AE$44)</f>
        <v>0</v>
      </c>
      <c r="AF12" s="92">
        <f>Cal_SWSubmitted!AF12/SUM(Cal_SWSubmitted!AF$12,Cal_SWSubmitted!AF$20,Cal_SWSubmitted!AF$28,Cal_SWSubmitted!AF$36,Cal_SWSubmitted!AF$44)</f>
        <v>0</v>
      </c>
      <c r="AG12" s="92">
        <f>Cal_SWSubmitted!AG12/SUM(Cal_SWSubmitted!AG$12,Cal_SWSubmitted!AG$20,Cal_SWSubmitted!AG$28,Cal_SWSubmitted!AG$36,Cal_SWSubmitted!AG$44)</f>
        <v>0</v>
      </c>
      <c r="AH12" s="92">
        <f>Cal_SWSubmitted!AH12/SUM(Cal_SWSubmitted!AH$12,Cal_SWSubmitted!AH$20,Cal_SWSubmitted!AH$28,Cal_SWSubmitted!AH$36,Cal_SWSubmitted!AH$44)</f>
        <v>0</v>
      </c>
      <c r="AI12" s="92">
        <f>Cal_SWSubmitted!AI12/SUM(Cal_SWSubmitted!AI$12,Cal_SWSubmitted!AI$20,Cal_SWSubmitted!AI$28,Cal_SWSubmitted!AI$36,Cal_SWSubmitted!AI$44)</f>
        <v>0</v>
      </c>
      <c r="AJ12" s="92">
        <f>Cal_SWSubmitted!AJ12/SUM(Cal_SWSubmitted!AJ$12,Cal_SWSubmitted!AJ$20,Cal_SWSubmitted!AJ$28,Cal_SWSubmitted!AJ$36,Cal_SWSubmitted!AJ$44)</f>
        <v>0</v>
      </c>
      <c r="AK12" s="92">
        <f>Cal_SWSubmitted!AK12/SUM(Cal_SWSubmitted!AK$12,Cal_SWSubmitted!AK$20,Cal_SWSubmitted!AK$28,Cal_SWSubmitted!AK$36,Cal_SWSubmitted!AK$44)</f>
        <v>0</v>
      </c>
      <c r="AM12" s="18">
        <f>SUM(T12:X12)</f>
        <v>0</v>
      </c>
      <c r="AN12" s="18">
        <f>SUM(Y12:AF12)</f>
        <v>0</v>
      </c>
      <c r="AO12" s="18">
        <f>SUM(AG12:AK12)</f>
        <v>0</v>
      </c>
      <c r="AP12" s="18">
        <f>IFERROR(AVERAGE(T12:X12),0)</f>
        <v>0</v>
      </c>
      <c r="AQ12" s="18">
        <f>AVERAGE(Y12:AF12)</f>
        <v>0</v>
      </c>
      <c r="AR12" s="18">
        <f>AVERAGE(AG12:AK12)</f>
        <v>0</v>
      </c>
    </row>
    <row r="13" spans="1:60">
      <c r="E13" s="3" t="s">
        <v>28</v>
      </c>
      <c r="F13" s="3" t="str">
        <f t="shared" ref="F13:F51" si="0">$C$11</f>
        <v>Opex</v>
      </c>
      <c r="G13" s="3" t="s">
        <v>192</v>
      </c>
      <c r="L13" s="3" t="s">
        <v>230</v>
      </c>
      <c r="R13" s="14"/>
      <c r="T13" s="18"/>
      <c r="U13" s="18"/>
      <c r="V13" s="18"/>
      <c r="W13" s="18"/>
      <c r="X13" s="18"/>
      <c r="Y13" s="92">
        <f>Cal_SWSubmitted!Y13/SUM(Cal_SWSubmitted!Y$13,Cal_SWSubmitted!Y$21,Cal_SWSubmitted!Y$29,Cal_SWSubmitted!Y$37,Cal_SWSubmitted!Y$45)</f>
        <v>0</v>
      </c>
      <c r="Z13" s="92">
        <f>Cal_SWSubmitted!Z13/SUM(Cal_SWSubmitted!Z$13,Cal_SWSubmitted!Z$21,Cal_SWSubmitted!Z$29,Cal_SWSubmitted!Z$37,Cal_SWSubmitted!Z$45)</f>
        <v>0</v>
      </c>
      <c r="AA13" s="92">
        <f>Cal_SWSubmitted!AA13/SUM(Cal_SWSubmitted!AA$13,Cal_SWSubmitted!AA$21,Cal_SWSubmitted!AA$29,Cal_SWSubmitted!AA$37,Cal_SWSubmitted!AA$45)</f>
        <v>0</v>
      </c>
      <c r="AB13" s="92">
        <f>Cal_SWSubmitted!AB13/SUM(Cal_SWSubmitted!AB$13,Cal_SWSubmitted!AB$21,Cal_SWSubmitted!AB$29,Cal_SWSubmitted!AB$37,Cal_SWSubmitted!AB$45)</f>
        <v>0</v>
      </c>
      <c r="AC13" s="92">
        <f>Cal_SWSubmitted!AC13/SUM(Cal_SWSubmitted!AC$13,Cal_SWSubmitted!AC$21,Cal_SWSubmitted!AC$29,Cal_SWSubmitted!AC$37,Cal_SWSubmitted!AC$45)</f>
        <v>0</v>
      </c>
      <c r="AD13" s="92">
        <f>Cal_SWSubmitted!AD13/SUM(Cal_SWSubmitted!AD$13,Cal_SWSubmitted!AD$21,Cal_SWSubmitted!AD$29,Cal_SWSubmitted!AD$37,Cal_SWSubmitted!AD$45)</f>
        <v>0</v>
      </c>
      <c r="AE13" s="92">
        <f>Cal_SWSubmitted!AE13/SUM(Cal_SWSubmitted!AE$13,Cal_SWSubmitted!AE$21,Cal_SWSubmitted!AE$29,Cal_SWSubmitted!AE$37,Cal_SWSubmitted!AE$45)</f>
        <v>0</v>
      </c>
      <c r="AF13" s="92">
        <f>Cal_SWSubmitted!AF13/SUM(Cal_SWSubmitted!AF$13,Cal_SWSubmitted!AF$21,Cal_SWSubmitted!AF$29,Cal_SWSubmitted!AF$37,Cal_SWSubmitted!AF$45)</f>
        <v>0</v>
      </c>
      <c r="AG13" s="92">
        <f>Cal_SWSubmitted!AG13/SUM(Cal_SWSubmitted!AG$13,Cal_SWSubmitted!AG$21,Cal_SWSubmitted!AG$29,Cal_SWSubmitted!AG$37,Cal_SWSubmitted!AG$45)</f>
        <v>0</v>
      </c>
      <c r="AH13" s="92">
        <f>Cal_SWSubmitted!AH13/SUM(Cal_SWSubmitted!AH$13,Cal_SWSubmitted!AH$21,Cal_SWSubmitted!AH$29,Cal_SWSubmitted!AH$37,Cal_SWSubmitted!AH$45)</f>
        <v>0</v>
      </c>
      <c r="AI13" s="92">
        <f>Cal_SWSubmitted!AI13/SUM(Cal_SWSubmitted!AI$13,Cal_SWSubmitted!AI$21,Cal_SWSubmitted!AI$29,Cal_SWSubmitted!AI$37,Cal_SWSubmitted!AI$45)</f>
        <v>0</v>
      </c>
      <c r="AJ13" s="92">
        <f>Cal_SWSubmitted!AJ13/SUM(Cal_SWSubmitted!AJ$13,Cal_SWSubmitted!AJ$21,Cal_SWSubmitted!AJ$29,Cal_SWSubmitted!AJ$37,Cal_SWSubmitted!AJ$45)</f>
        <v>0</v>
      </c>
      <c r="AK13" s="92">
        <f>Cal_SWSubmitted!AK13/SUM(Cal_SWSubmitted!AK$13,Cal_SWSubmitted!AK$21,Cal_SWSubmitted!AK$29,Cal_SWSubmitted!AK$37,Cal_SWSubmitted!AK$45)</f>
        <v>0</v>
      </c>
      <c r="AM13" s="18">
        <f t="shared" ref="AM13:AM76" si="1">SUM(T13:X13)</f>
        <v>0</v>
      </c>
      <c r="AN13" s="18">
        <f>SUM(Y13:AF13)</f>
        <v>0</v>
      </c>
      <c r="AO13" s="18">
        <f>SUM(AG13:AK13)</f>
        <v>0</v>
      </c>
      <c r="AP13" s="106">
        <f t="shared" ref="AP13:AP76" si="2">IFERROR(AVERAGE(T13:X13),0)</f>
        <v>0</v>
      </c>
      <c r="AQ13" s="18">
        <f t="shared" ref="AQ13:AQ76" si="3">AVERAGE(Y13:AF13)</f>
        <v>0</v>
      </c>
      <c r="AR13" s="18">
        <f t="shared" ref="AR13:AR76" si="4">AVERAGE(AG13:AK13)</f>
        <v>0</v>
      </c>
    </row>
    <row r="14" spans="1:60">
      <c r="E14" s="3" t="s">
        <v>30</v>
      </c>
      <c r="F14" s="3" t="str">
        <f t="shared" si="0"/>
        <v>Opex</v>
      </c>
      <c r="G14" s="3" t="s">
        <v>192</v>
      </c>
      <c r="L14" s="3" t="s">
        <v>230</v>
      </c>
      <c r="R14" s="14"/>
      <c r="T14" s="18"/>
      <c r="U14" s="18"/>
      <c r="V14" s="18"/>
      <c r="W14" s="18"/>
      <c r="X14" s="18"/>
      <c r="Y14" s="92">
        <f>Cal_SWSubmitted!Y14/SUM(Cal_SWSubmitted!Y$14,Cal_SWSubmitted!Y$22,Cal_SWSubmitted!Y$30,Cal_SWSubmitted!Y$38,Cal_SWSubmitted!Y$46)</f>
        <v>0</v>
      </c>
      <c r="Z14" s="92">
        <f>Cal_SWSubmitted!Z14/SUM(Cal_SWSubmitted!Z$14,Cal_SWSubmitted!Z$22,Cal_SWSubmitted!Z$30,Cal_SWSubmitted!Z$38,Cal_SWSubmitted!Z$46)</f>
        <v>0</v>
      </c>
      <c r="AA14" s="92">
        <f>Cal_SWSubmitted!AA14/SUM(Cal_SWSubmitted!AA$14,Cal_SWSubmitted!AA$22,Cal_SWSubmitted!AA$30,Cal_SWSubmitted!AA$38,Cal_SWSubmitted!AA$46)</f>
        <v>0</v>
      </c>
      <c r="AB14" s="92">
        <f>Cal_SWSubmitted!AB14/SUM(Cal_SWSubmitted!AB$14,Cal_SWSubmitted!AB$22,Cal_SWSubmitted!AB$30,Cal_SWSubmitted!AB$38,Cal_SWSubmitted!AB$46)</f>
        <v>0</v>
      </c>
      <c r="AC14" s="92">
        <f>Cal_SWSubmitted!AC14/SUM(Cal_SWSubmitted!AC$14,Cal_SWSubmitted!AC$22,Cal_SWSubmitted!AC$30,Cal_SWSubmitted!AC$38,Cal_SWSubmitted!AC$46)</f>
        <v>0</v>
      </c>
      <c r="AD14" s="92">
        <f>Cal_SWSubmitted!AD14/SUM(Cal_SWSubmitted!AD$14,Cal_SWSubmitted!AD$22,Cal_SWSubmitted!AD$30,Cal_SWSubmitted!AD$38,Cal_SWSubmitted!AD$46)</f>
        <v>0</v>
      </c>
      <c r="AE14" s="92">
        <f>Cal_SWSubmitted!AE14/SUM(Cal_SWSubmitted!AE$14,Cal_SWSubmitted!AE$22,Cal_SWSubmitted!AE$30,Cal_SWSubmitted!AE$38,Cal_SWSubmitted!AE$46)</f>
        <v>0</v>
      </c>
      <c r="AF14" s="92">
        <f>Cal_SWSubmitted!AF14/SUM(Cal_SWSubmitted!AF$14,Cal_SWSubmitted!AF$22,Cal_SWSubmitted!AF$30,Cal_SWSubmitted!AF$38,Cal_SWSubmitted!AF$46)</f>
        <v>0</v>
      </c>
      <c r="AG14" s="92">
        <f>Cal_SWSubmitted!AG14/SUM(Cal_SWSubmitted!AG$14,Cal_SWSubmitted!AG$22,Cal_SWSubmitted!AG$30,Cal_SWSubmitted!AG$38,Cal_SWSubmitted!AG$46)</f>
        <v>0</v>
      </c>
      <c r="AH14" s="92">
        <f>Cal_SWSubmitted!AH14/SUM(Cal_SWSubmitted!AH$14,Cal_SWSubmitted!AH$22,Cal_SWSubmitted!AH$30,Cal_SWSubmitted!AH$38,Cal_SWSubmitted!AH$46)</f>
        <v>0</v>
      </c>
      <c r="AI14" s="92">
        <f>Cal_SWSubmitted!AI14/SUM(Cal_SWSubmitted!AI$14,Cal_SWSubmitted!AI$22,Cal_SWSubmitted!AI$30,Cal_SWSubmitted!AI$38,Cal_SWSubmitted!AI$46)</f>
        <v>0</v>
      </c>
      <c r="AJ14" s="92">
        <f>Cal_SWSubmitted!AJ14/SUM(Cal_SWSubmitted!AJ$14,Cal_SWSubmitted!AJ$22,Cal_SWSubmitted!AJ$30,Cal_SWSubmitted!AJ$38,Cal_SWSubmitted!AJ$46)</f>
        <v>0</v>
      </c>
      <c r="AK14" s="92">
        <f>Cal_SWSubmitted!AK14/SUM(Cal_SWSubmitted!AK$14,Cal_SWSubmitted!AK$22,Cal_SWSubmitted!AK$30,Cal_SWSubmitted!AK$38,Cal_SWSubmitted!AK$46)</f>
        <v>0</v>
      </c>
      <c r="AM14" s="18">
        <f t="shared" si="1"/>
        <v>0</v>
      </c>
      <c r="AN14" s="18">
        <f t="shared" ref="AN14:AN77" si="5">SUM(Y14:AF14)</f>
        <v>0</v>
      </c>
      <c r="AO14" s="18">
        <f t="shared" ref="AO14:AO77" si="6">SUM(AG14:AK14)</f>
        <v>0</v>
      </c>
      <c r="AP14" s="106">
        <f t="shared" si="2"/>
        <v>0</v>
      </c>
      <c r="AQ14" s="18">
        <f t="shared" si="3"/>
        <v>0</v>
      </c>
      <c r="AR14" s="18">
        <f t="shared" si="4"/>
        <v>0</v>
      </c>
    </row>
    <row r="15" spans="1:60">
      <c r="E15" s="3" t="s">
        <v>32</v>
      </c>
      <c r="F15" s="3" t="str">
        <f t="shared" si="0"/>
        <v>Opex</v>
      </c>
      <c r="G15" s="3" t="s">
        <v>192</v>
      </c>
      <c r="L15" s="3" t="s">
        <v>230</v>
      </c>
      <c r="R15" s="14"/>
      <c r="T15" s="18"/>
      <c r="U15" s="18"/>
      <c r="V15" s="18"/>
      <c r="W15" s="18"/>
      <c r="X15" s="18"/>
      <c r="Y15" s="92">
        <f>Cal_SWSubmitted!Y15/SUM(Cal_SWSubmitted!Y$15,Cal_SWSubmitted!Y$23,Cal_SWSubmitted!Y$31,Cal_SWSubmitted!Y$39,Cal_SWSubmitted!Y$47)</f>
        <v>0</v>
      </c>
      <c r="Z15" s="92">
        <f>Cal_SWSubmitted!Z15/SUM(Cal_SWSubmitted!Z$15,Cal_SWSubmitted!Z$23,Cal_SWSubmitted!Z$31,Cal_SWSubmitted!Z$39,Cal_SWSubmitted!Z$47)</f>
        <v>0</v>
      </c>
      <c r="AA15" s="92">
        <f>Cal_SWSubmitted!AA15/SUM(Cal_SWSubmitted!AA$15,Cal_SWSubmitted!AA$23,Cal_SWSubmitted!AA$31,Cal_SWSubmitted!AA$39,Cal_SWSubmitted!AA$47)</f>
        <v>0</v>
      </c>
      <c r="AB15" s="92">
        <f>Cal_SWSubmitted!AB15/SUM(Cal_SWSubmitted!AB$15,Cal_SWSubmitted!AB$23,Cal_SWSubmitted!AB$31,Cal_SWSubmitted!AB$39,Cal_SWSubmitted!AB$47)</f>
        <v>0</v>
      </c>
      <c r="AC15" s="92">
        <f>Cal_SWSubmitted!AC15/SUM(Cal_SWSubmitted!AC$15,Cal_SWSubmitted!AC$23,Cal_SWSubmitted!AC$31,Cal_SWSubmitted!AC$39,Cal_SWSubmitted!AC$47)</f>
        <v>0</v>
      </c>
      <c r="AD15" s="92">
        <f>Cal_SWSubmitted!AD15/SUM(Cal_SWSubmitted!AD$15,Cal_SWSubmitted!AD$23,Cal_SWSubmitted!AD$31,Cal_SWSubmitted!AD$39,Cal_SWSubmitted!AD$47)</f>
        <v>0</v>
      </c>
      <c r="AE15" s="92">
        <f>Cal_SWSubmitted!AE15/SUM(Cal_SWSubmitted!AE$15,Cal_SWSubmitted!AE$23,Cal_SWSubmitted!AE$31,Cal_SWSubmitted!AE$39,Cal_SWSubmitted!AE$47)</f>
        <v>0.12886182048867767</v>
      </c>
      <c r="AF15" s="92">
        <f>Cal_SWSubmitted!AF15/SUM(Cal_SWSubmitted!AF$15,Cal_SWSubmitted!AF$23,Cal_SWSubmitted!AF$31,Cal_SWSubmitted!AF$39,Cal_SWSubmitted!AF$47)</f>
        <v>0</v>
      </c>
      <c r="AG15" s="92">
        <f>Cal_SWSubmitted!AG15/SUM(Cal_SWSubmitted!AG$15,Cal_SWSubmitted!AG$23,Cal_SWSubmitted!AG$31,Cal_SWSubmitted!AG$39,Cal_SWSubmitted!AG$47)</f>
        <v>0</v>
      </c>
      <c r="AH15" s="92">
        <f>Cal_SWSubmitted!AH15/SUM(Cal_SWSubmitted!AH$15,Cal_SWSubmitted!AH$23,Cal_SWSubmitted!AH$31,Cal_SWSubmitted!AH$39,Cal_SWSubmitted!AH$47)</f>
        <v>0</v>
      </c>
      <c r="AI15" s="92">
        <f>Cal_SWSubmitted!AI15/SUM(Cal_SWSubmitted!AI$15,Cal_SWSubmitted!AI$23,Cal_SWSubmitted!AI$31,Cal_SWSubmitted!AI$39,Cal_SWSubmitted!AI$47)</f>
        <v>0</v>
      </c>
      <c r="AJ15" s="92">
        <f>Cal_SWSubmitted!AJ15/SUM(Cal_SWSubmitted!AJ$15,Cal_SWSubmitted!AJ$23,Cal_SWSubmitted!AJ$31,Cal_SWSubmitted!AJ$39,Cal_SWSubmitted!AJ$47)</f>
        <v>0</v>
      </c>
      <c r="AK15" s="92">
        <f>Cal_SWSubmitted!AK15/SUM(Cal_SWSubmitted!AK$15,Cal_SWSubmitted!AK$23,Cal_SWSubmitted!AK$31,Cal_SWSubmitted!AK$39,Cal_SWSubmitted!AK$47)</f>
        <v>0</v>
      </c>
      <c r="AM15" s="18">
        <f t="shared" si="1"/>
        <v>0</v>
      </c>
      <c r="AN15" s="18">
        <f t="shared" si="5"/>
        <v>0.12886182048867767</v>
      </c>
      <c r="AO15" s="18">
        <f t="shared" si="6"/>
        <v>0</v>
      </c>
      <c r="AP15" s="106">
        <f t="shared" si="2"/>
        <v>0</v>
      </c>
      <c r="AQ15" s="18">
        <f t="shared" si="3"/>
        <v>1.6107727561084709E-2</v>
      </c>
      <c r="AR15" s="18">
        <f t="shared" si="4"/>
        <v>0</v>
      </c>
    </row>
    <row r="16" spans="1:60">
      <c r="E16" s="3" t="s">
        <v>34</v>
      </c>
      <c r="F16" s="3" t="str">
        <f t="shared" si="0"/>
        <v>Opex</v>
      </c>
      <c r="G16" s="3" t="s">
        <v>192</v>
      </c>
      <c r="L16" s="3" t="s">
        <v>230</v>
      </c>
      <c r="R16" s="14"/>
      <c r="T16" s="18"/>
      <c r="U16" s="18"/>
      <c r="V16" s="18"/>
      <c r="W16" s="18"/>
      <c r="X16" s="18"/>
      <c r="Y16" s="92">
        <f>Cal_SWSubmitted!Y16/SUM(Cal_SWSubmitted!Y$16,Cal_SWSubmitted!Y$24,Cal_SWSubmitted!Y$32,Cal_SWSubmitted!Y$40,Cal_SWSubmitted!Y$48)</f>
        <v>0</v>
      </c>
      <c r="Z16" s="92">
        <f>Cal_SWSubmitted!Z16/SUM(Cal_SWSubmitted!Z$16,Cal_SWSubmitted!Z$24,Cal_SWSubmitted!Z$32,Cal_SWSubmitted!Z$40,Cal_SWSubmitted!Z$48)</f>
        <v>0.84707809939923551</v>
      </c>
      <c r="AA16" s="92">
        <f>Cal_SWSubmitted!AA16/SUM(Cal_SWSubmitted!AA$16,Cal_SWSubmitted!AA$24,Cal_SWSubmitted!AA$32,Cal_SWSubmitted!AA$40,Cal_SWSubmitted!AA$48)</f>
        <v>0.72286581052978549</v>
      </c>
      <c r="AB16" s="92">
        <f>Cal_SWSubmitted!AB16/SUM(Cal_SWSubmitted!AB$16,Cal_SWSubmitted!AB$24,Cal_SWSubmitted!AB$32,Cal_SWSubmitted!AB$40,Cal_SWSubmitted!AB$48)</f>
        <v>0.65759618150248678</v>
      </c>
      <c r="AC16" s="92">
        <f>Cal_SWSubmitted!AC16/SUM(Cal_SWSubmitted!AC$16,Cal_SWSubmitted!AC$24,Cal_SWSubmitted!AC$32,Cal_SWSubmitted!AC$40,Cal_SWSubmitted!AC$48)</f>
        <v>0.60238124036335028</v>
      </c>
      <c r="AD16" s="92">
        <f>Cal_SWSubmitted!AD16/SUM(Cal_SWSubmitted!AD$16,Cal_SWSubmitted!AD$24,Cal_SWSubmitted!AD$32,Cal_SWSubmitted!AD$40,Cal_SWSubmitted!AD$48)</f>
        <v>0.60286158651865485</v>
      </c>
      <c r="AE16" s="92">
        <f>Cal_SWSubmitted!AE16/SUM(Cal_SWSubmitted!AE$16,Cal_SWSubmitted!AE$24,Cal_SWSubmitted!AE$32,Cal_SWSubmitted!AE$40,Cal_SWSubmitted!AE$48)</f>
        <v>0.64758413139002624</v>
      </c>
      <c r="AF16" s="92">
        <f>Cal_SWSubmitted!AF16/SUM(Cal_SWSubmitted!AF$16,Cal_SWSubmitted!AF$24,Cal_SWSubmitted!AF$32,Cal_SWSubmitted!AF$40,Cal_SWSubmitted!AF$48)</f>
        <v>0.60286158651865485</v>
      </c>
      <c r="AG16" s="92">
        <f>Cal_SWSubmitted!AG16/SUM(Cal_SWSubmitted!AG$16,Cal_SWSubmitted!AG$24,Cal_SWSubmitted!AG$32,Cal_SWSubmitted!AG$40,Cal_SWSubmitted!AG$48)</f>
        <v>0.60286158651865474</v>
      </c>
      <c r="AH16" s="92">
        <f>Cal_SWSubmitted!AH16/SUM(Cal_SWSubmitted!AH$16,Cal_SWSubmitted!AH$24,Cal_SWSubmitted!AH$32,Cal_SWSubmitted!AH$40,Cal_SWSubmitted!AH$48)</f>
        <v>0.60286158651865485</v>
      </c>
      <c r="AI16" s="92">
        <f>Cal_SWSubmitted!AI16/SUM(Cal_SWSubmitted!AI$16,Cal_SWSubmitted!AI$24,Cal_SWSubmitted!AI$32,Cal_SWSubmitted!AI$40,Cal_SWSubmitted!AI$48)</f>
        <v>0.60286158651865496</v>
      </c>
      <c r="AJ16" s="92">
        <f>Cal_SWSubmitted!AJ16/SUM(Cal_SWSubmitted!AJ$16,Cal_SWSubmitted!AJ$24,Cal_SWSubmitted!AJ$32,Cal_SWSubmitted!AJ$40,Cal_SWSubmitted!AJ$48)</f>
        <v>0.60286158651865485</v>
      </c>
      <c r="AK16" s="92">
        <f>Cal_SWSubmitted!AK16/SUM(Cal_SWSubmitted!AK$16,Cal_SWSubmitted!AK$24,Cal_SWSubmitted!AK$32,Cal_SWSubmitted!AK$40,Cal_SWSubmitted!AK$48)</f>
        <v>0.60286158651865485</v>
      </c>
      <c r="AM16" s="18">
        <f t="shared" si="1"/>
        <v>0</v>
      </c>
      <c r="AN16" s="18">
        <f t="shared" si="5"/>
        <v>4.6832286362221938</v>
      </c>
      <c r="AO16" s="18">
        <f t="shared" si="6"/>
        <v>3.0143079325932742</v>
      </c>
      <c r="AP16" s="106">
        <f t="shared" si="2"/>
        <v>0</v>
      </c>
      <c r="AQ16" s="18">
        <f t="shared" si="3"/>
        <v>0.58540357952777422</v>
      </c>
      <c r="AR16" s="18">
        <f t="shared" si="4"/>
        <v>0.60286158651865485</v>
      </c>
    </row>
    <row r="17" spans="5:44">
      <c r="E17" s="3" t="s">
        <v>36</v>
      </c>
      <c r="F17" s="3" t="str">
        <f t="shared" si="0"/>
        <v>Opex</v>
      </c>
      <c r="G17" s="3" t="s">
        <v>192</v>
      </c>
      <c r="L17" s="3" t="s">
        <v>230</v>
      </c>
      <c r="R17" s="14"/>
      <c r="T17" s="18"/>
      <c r="U17" s="18"/>
      <c r="V17" s="18"/>
      <c r="W17" s="18"/>
      <c r="X17" s="18"/>
      <c r="Y17" s="92">
        <f>Cal_SWSubmitted!Y17/SUM(Cal_SWSubmitted!Y$17,Cal_SWSubmitted!Y$25,Cal_SWSubmitted!Y$33,Cal_SWSubmitted!Y$41,Cal_SWSubmitted!Y$49)</f>
        <v>0.72281449893390193</v>
      </c>
      <c r="Z17" s="92">
        <f>Cal_SWSubmitted!Z17/SUM(Cal_SWSubmitted!Z$17,Cal_SWSubmitted!Z$25,Cal_SWSubmitted!Z$33,Cal_SWSubmitted!Z$41,Cal_SWSubmitted!Z$49)</f>
        <v>0.58323057953144264</v>
      </c>
      <c r="AA17" s="92">
        <f>Cal_SWSubmitted!AA17/SUM(Cal_SWSubmitted!AA$17,Cal_SWSubmitted!AA$25,Cal_SWSubmitted!AA$33,Cal_SWSubmitted!AA$41,Cal_SWSubmitted!AA$49)</f>
        <v>0.73738414006179198</v>
      </c>
      <c r="AB17" s="92">
        <f>Cal_SWSubmitted!AB17/SUM(Cal_SWSubmitted!AB$17,Cal_SWSubmitted!AB$25,Cal_SWSubmitted!AB$33,Cal_SWSubmitted!AB$41,Cal_SWSubmitted!AB$49)</f>
        <v>0.73809523809523814</v>
      </c>
      <c r="AC17" s="92">
        <f>Cal_SWSubmitted!AC17/SUM(Cal_SWSubmitted!AC$17,Cal_SWSubmitted!AC$25,Cal_SWSubmitted!AC$33,Cal_SWSubmitted!AC$41,Cal_SWSubmitted!AC$49)</f>
        <v>0.6074856046065259</v>
      </c>
      <c r="AD17" s="92">
        <f>Cal_SWSubmitted!AD17/SUM(Cal_SWSubmitted!AD$17,Cal_SWSubmitted!AD$25,Cal_SWSubmitted!AD$33,Cal_SWSubmitted!AD$41,Cal_SWSubmitted!AD$49)</f>
        <v>0.25236593059936913</v>
      </c>
      <c r="AE17" s="92">
        <f>Cal_SWSubmitted!AE17/SUM(Cal_SWSubmitted!AE$17,Cal_SWSubmitted!AE$25,Cal_SWSubmitted!AE$33,Cal_SWSubmitted!AE$41,Cal_SWSubmitted!AE$49)</f>
        <v>0.23598758676918336</v>
      </c>
      <c r="AF17" s="92">
        <f>Cal_SWSubmitted!AF17/SUM(Cal_SWSubmitted!AF$17,Cal_SWSubmitted!AF$25,Cal_SWSubmitted!AF$33,Cal_SWSubmitted!AF$41,Cal_SWSubmitted!AF$49)</f>
        <v>0.23598758676918338</v>
      </c>
      <c r="AG17" s="92">
        <f>Cal_SWSubmitted!AG17/SUM(Cal_SWSubmitted!AG$17,Cal_SWSubmitted!AG$25,Cal_SWSubmitted!AG$33,Cal_SWSubmitted!AG$41,Cal_SWSubmitted!AG$49)</f>
        <v>0.3157063930544593</v>
      </c>
      <c r="AH17" s="92">
        <f>Cal_SWSubmitted!AH17/SUM(Cal_SWSubmitted!AH$17,Cal_SWSubmitted!AH$25,Cal_SWSubmitted!AH$33,Cal_SWSubmitted!AH$41,Cal_SWSubmitted!AH$49)</f>
        <v>0.31570639305445936</v>
      </c>
      <c r="AI17" s="92">
        <f>Cal_SWSubmitted!AI17/SUM(Cal_SWSubmitted!AI$17,Cal_SWSubmitted!AI$25,Cal_SWSubmitted!AI$33,Cal_SWSubmitted!AI$41,Cal_SWSubmitted!AI$49)</f>
        <v>0.31570639305445936</v>
      </c>
      <c r="AJ17" s="92">
        <f>Cal_SWSubmitted!AJ17/SUM(Cal_SWSubmitted!AJ$17,Cal_SWSubmitted!AJ$25,Cal_SWSubmitted!AJ$33,Cal_SWSubmitted!AJ$41,Cal_SWSubmitted!AJ$49)</f>
        <v>0.31570639305445936</v>
      </c>
      <c r="AK17" s="92">
        <f>Cal_SWSubmitted!AK17/SUM(Cal_SWSubmitted!AK$17,Cal_SWSubmitted!AK$25,Cal_SWSubmitted!AK$33,Cal_SWSubmitted!AK$41,Cal_SWSubmitted!AK$49)</f>
        <v>0.31570639305445936</v>
      </c>
      <c r="AM17" s="18">
        <f t="shared" si="1"/>
        <v>0</v>
      </c>
      <c r="AN17" s="18">
        <f t="shared" si="5"/>
        <v>4.1133511653666366</v>
      </c>
      <c r="AO17" s="18">
        <f t="shared" si="6"/>
        <v>1.5785319652722967</v>
      </c>
      <c r="AP17" s="106">
        <f t="shared" si="2"/>
        <v>0</v>
      </c>
      <c r="AQ17" s="18">
        <f t="shared" si="3"/>
        <v>0.51416889567082957</v>
      </c>
      <c r="AR17" s="18">
        <f t="shared" si="4"/>
        <v>0.31570639305445936</v>
      </c>
    </row>
    <row r="18" spans="5:44">
      <c r="E18" s="3" t="s">
        <v>38</v>
      </c>
      <c r="F18" s="3" t="str">
        <f t="shared" si="0"/>
        <v>Opex</v>
      </c>
      <c r="G18" s="3" t="s">
        <v>192</v>
      </c>
      <c r="L18" s="3" t="s">
        <v>230</v>
      </c>
      <c r="R18" s="14"/>
      <c r="T18" s="18"/>
      <c r="U18" s="18"/>
      <c r="V18" s="18"/>
      <c r="W18" s="18"/>
      <c r="X18" s="18"/>
      <c r="Y18" s="92">
        <f>Cal_SWSubmitted!Y18/SUM(Cal_SWSubmitted!Y$18,Cal_SWSubmitted!Y$26,Cal_SWSubmitted!Y$34,Cal_SWSubmitted!Y$42,Cal_SWSubmitted!Y$50)</f>
        <v>0</v>
      </c>
      <c r="Z18" s="92">
        <f>Cal_SWSubmitted!Z18/SUM(Cal_SWSubmitted!Z$18,Cal_SWSubmitted!Z$26,Cal_SWSubmitted!Z$34,Cal_SWSubmitted!Z$42,Cal_SWSubmitted!Z$50)</f>
        <v>0</v>
      </c>
      <c r="AA18" s="92">
        <f>Cal_SWSubmitted!AA18/SUM(Cal_SWSubmitted!AA$18,Cal_SWSubmitted!AA$26,Cal_SWSubmitted!AA$34,Cal_SWSubmitted!AA$42,Cal_SWSubmitted!AA$50)</f>
        <v>0</v>
      </c>
      <c r="AB18" s="92">
        <f>Cal_SWSubmitted!AB18/SUM(Cal_SWSubmitted!AB$18,Cal_SWSubmitted!AB$26,Cal_SWSubmitted!AB$34,Cal_SWSubmitted!AB$42,Cal_SWSubmitted!AB$50)</f>
        <v>0</v>
      </c>
      <c r="AC18" s="92">
        <f>Cal_SWSubmitted!AC18/SUM(Cal_SWSubmitted!AC$18,Cal_SWSubmitted!AC$26,Cal_SWSubmitted!AC$34,Cal_SWSubmitted!AC$42,Cal_SWSubmitted!AC$50)</f>
        <v>0</v>
      </c>
      <c r="AD18" s="92">
        <f>Cal_SWSubmitted!AD18/SUM(Cal_SWSubmitted!AD$18,Cal_SWSubmitted!AD$26,Cal_SWSubmitted!AD$34,Cal_SWSubmitted!AD$42,Cal_SWSubmitted!AD$50)</f>
        <v>0</v>
      </c>
      <c r="AE18" s="92">
        <f>Cal_SWSubmitted!AE18/SUM(Cal_SWSubmitted!AE$18,Cal_SWSubmitted!AE$26,Cal_SWSubmitted!AE$34,Cal_SWSubmitted!AE$42,Cal_SWSubmitted!AE$50)</f>
        <v>0</v>
      </c>
      <c r="AF18" s="92">
        <f>Cal_SWSubmitted!AF18/SUM(Cal_SWSubmitted!AF$18,Cal_SWSubmitted!AF$26,Cal_SWSubmitted!AF$34,Cal_SWSubmitted!AF$42,Cal_SWSubmitted!AF$50)</f>
        <v>0</v>
      </c>
      <c r="AG18" s="92">
        <f>Cal_SWSubmitted!AG18/SUM(Cal_SWSubmitted!AG$18,Cal_SWSubmitted!AG$26,Cal_SWSubmitted!AG$34,Cal_SWSubmitted!AG$42,Cal_SWSubmitted!AG$50)</f>
        <v>0</v>
      </c>
      <c r="AH18" s="92">
        <f>Cal_SWSubmitted!AH18/SUM(Cal_SWSubmitted!AH$18,Cal_SWSubmitted!AH$26,Cal_SWSubmitted!AH$34,Cal_SWSubmitted!AH$42,Cal_SWSubmitted!AH$50)</f>
        <v>0</v>
      </c>
      <c r="AI18" s="92">
        <f>Cal_SWSubmitted!AI18/SUM(Cal_SWSubmitted!AI$18,Cal_SWSubmitted!AI$26,Cal_SWSubmitted!AI$34,Cal_SWSubmitted!AI$42,Cal_SWSubmitted!AI$50)</f>
        <v>0</v>
      </c>
      <c r="AJ18" s="92">
        <f>Cal_SWSubmitted!AJ18/SUM(Cal_SWSubmitted!AJ$18,Cal_SWSubmitted!AJ$26,Cal_SWSubmitted!AJ$34,Cal_SWSubmitted!AJ$42,Cal_SWSubmitted!AJ$50)</f>
        <v>0</v>
      </c>
      <c r="AK18" s="92">
        <f>Cal_SWSubmitted!AK18/SUM(Cal_SWSubmitted!AK$18,Cal_SWSubmitted!AK$26,Cal_SWSubmitted!AK$34,Cal_SWSubmitted!AK$42,Cal_SWSubmitted!AK$50)</f>
        <v>0</v>
      </c>
      <c r="AM18" s="18">
        <f t="shared" si="1"/>
        <v>0</v>
      </c>
      <c r="AN18" s="18">
        <f t="shared" si="5"/>
        <v>0</v>
      </c>
      <c r="AO18" s="18">
        <f t="shared" si="6"/>
        <v>0</v>
      </c>
      <c r="AP18" s="106">
        <f t="shared" si="2"/>
        <v>0</v>
      </c>
      <c r="AQ18" s="18">
        <f t="shared" si="3"/>
        <v>0</v>
      </c>
      <c r="AR18" s="18">
        <f t="shared" si="4"/>
        <v>0</v>
      </c>
    </row>
    <row r="19" spans="5:44">
      <c r="E19" s="3" t="s">
        <v>40</v>
      </c>
      <c r="F19" s="3" t="str">
        <f t="shared" si="0"/>
        <v>Opex</v>
      </c>
      <c r="G19" s="3" t="s">
        <v>192</v>
      </c>
      <c r="L19" s="3" t="s">
        <v>230</v>
      </c>
      <c r="R19" s="14"/>
      <c r="T19" s="18"/>
      <c r="U19" s="18"/>
      <c r="V19" s="18"/>
      <c r="W19" s="18"/>
      <c r="X19" s="18"/>
      <c r="Y19" s="92">
        <f>Cal_SWSubmitted!Y19/SUM(Cal_SWSubmitted!Y$19,Cal_SWSubmitted!Y$27,Cal_SWSubmitted!Y$35,Cal_SWSubmitted!Y$43,Cal_SWSubmitted!Y$51)</f>
        <v>0</v>
      </c>
      <c r="Z19" s="92">
        <f>Cal_SWSubmitted!Z19/SUM(Cal_SWSubmitted!Z$19,Cal_SWSubmitted!Z$27,Cal_SWSubmitted!Z$35,Cal_SWSubmitted!Z$43,Cal_SWSubmitted!Z$51)</f>
        <v>0</v>
      </c>
      <c r="AA19" s="92">
        <f>Cal_SWSubmitted!AA19/SUM(Cal_SWSubmitted!AA$19,Cal_SWSubmitted!AA$27,Cal_SWSubmitted!AA$35,Cal_SWSubmitted!AA$43,Cal_SWSubmitted!AA$51)</f>
        <v>0</v>
      </c>
      <c r="AB19" s="92">
        <f>Cal_SWSubmitted!AB19/SUM(Cal_SWSubmitted!AB$19,Cal_SWSubmitted!AB$27,Cal_SWSubmitted!AB$35,Cal_SWSubmitted!AB$43,Cal_SWSubmitted!AB$51)</f>
        <v>5.0471130513337335E-4</v>
      </c>
      <c r="AC19" s="92">
        <f>Cal_SWSubmitted!AC19/SUM(Cal_SWSubmitted!AC$19,Cal_SWSubmitted!AC$27,Cal_SWSubmitted!AC$35,Cal_SWSubmitted!AC$43,Cal_SWSubmitted!AC$51)</f>
        <v>6.9434622642530353E-3</v>
      </c>
      <c r="AD19" s="92">
        <f>Cal_SWSubmitted!AD19/SUM(Cal_SWSubmitted!AD$19,Cal_SWSubmitted!AD$27,Cal_SWSubmitted!AD$35,Cal_SWSubmitted!AD$43,Cal_SWSubmitted!AD$51)</f>
        <v>-3.3514398761443579E-3</v>
      </c>
      <c r="AE19" s="92">
        <f>Cal_SWSubmitted!AE19/SUM(Cal_SWSubmitted!AE$19,Cal_SWSubmitted!AE$27,Cal_SWSubmitted!AE$35,Cal_SWSubmitted!AE$43,Cal_SWSubmitted!AE$51)</f>
        <v>2.2312768262229147E-3</v>
      </c>
      <c r="AF19" s="92">
        <f>Cal_SWSubmitted!AF19/SUM(Cal_SWSubmitted!AF$19,Cal_SWSubmitted!AF$27,Cal_SWSubmitted!AF$35,Cal_SWSubmitted!AF$43,Cal_SWSubmitted!AF$51)</f>
        <v>0</v>
      </c>
      <c r="AG19" s="92">
        <f>Cal_SWSubmitted!AG19/SUM(Cal_SWSubmitted!AG$19,Cal_SWSubmitted!AG$27,Cal_SWSubmitted!AG$35,Cal_SWSubmitted!AG$43,Cal_SWSubmitted!AG$51)</f>
        <v>0</v>
      </c>
      <c r="AH19" s="92">
        <f>Cal_SWSubmitted!AH19/SUM(Cal_SWSubmitted!AH$19,Cal_SWSubmitted!AH$27,Cal_SWSubmitted!AH$35,Cal_SWSubmitted!AH$43,Cal_SWSubmitted!AH$51)</f>
        <v>0</v>
      </c>
      <c r="AI19" s="92">
        <f>Cal_SWSubmitted!AI19/SUM(Cal_SWSubmitted!AI$19,Cal_SWSubmitted!AI$27,Cal_SWSubmitted!AI$35,Cal_SWSubmitted!AI$43,Cal_SWSubmitted!AI$51)</f>
        <v>0</v>
      </c>
      <c r="AJ19" s="92">
        <f>Cal_SWSubmitted!AJ19/SUM(Cal_SWSubmitted!AJ$19,Cal_SWSubmitted!AJ$27,Cal_SWSubmitted!AJ$35,Cal_SWSubmitted!AJ$43,Cal_SWSubmitted!AJ$51)</f>
        <v>0</v>
      </c>
      <c r="AK19" s="92">
        <f>Cal_SWSubmitted!AK19/SUM(Cal_SWSubmitted!AK$19,Cal_SWSubmitted!AK$27,Cal_SWSubmitted!AK$35,Cal_SWSubmitted!AK$43,Cal_SWSubmitted!AK$51)</f>
        <v>0</v>
      </c>
      <c r="AM19" s="18">
        <f t="shared" si="1"/>
        <v>0</v>
      </c>
      <c r="AN19" s="18">
        <f t="shared" si="5"/>
        <v>6.3280105194649652E-3</v>
      </c>
      <c r="AO19" s="18">
        <f t="shared" si="6"/>
        <v>0</v>
      </c>
      <c r="AP19" s="106">
        <f t="shared" si="2"/>
        <v>0</v>
      </c>
      <c r="AQ19" s="18">
        <f t="shared" si="3"/>
        <v>7.9100131493312065E-4</v>
      </c>
      <c r="AR19" s="18">
        <f t="shared" si="4"/>
        <v>0</v>
      </c>
    </row>
    <row r="20" spans="5:44">
      <c r="E20" s="3" t="s">
        <v>25</v>
      </c>
      <c r="F20" s="3" t="str">
        <f>$C$11</f>
        <v>Opex</v>
      </c>
      <c r="G20" s="3" t="s">
        <v>195</v>
      </c>
      <c r="L20" s="3" t="s">
        <v>230</v>
      </c>
      <c r="R20" s="14"/>
      <c r="T20" s="18"/>
      <c r="U20" s="18"/>
      <c r="V20" s="18"/>
      <c r="W20" s="18"/>
      <c r="X20" s="18"/>
      <c r="Y20" s="92">
        <f>Cal_SWSubmitted!Y20/SUM(Cal_SWSubmitted!Y$12,Cal_SWSubmitted!Y$20,Cal_SWSubmitted!Y$28,Cal_SWSubmitted!Y$36,Cal_SWSubmitted!Y$44)</f>
        <v>0</v>
      </c>
      <c r="Z20" s="92">
        <f>Cal_SWSubmitted!Z20/SUM(Cal_SWSubmitted!Z$12,Cal_SWSubmitted!Z$20,Cal_SWSubmitted!Z$28,Cal_SWSubmitted!Z$36,Cal_SWSubmitted!Z$44)</f>
        <v>0</v>
      </c>
      <c r="AA20" s="92">
        <f>Cal_SWSubmitted!AA20/SUM(Cal_SWSubmitted!AA$12,Cal_SWSubmitted!AA$20,Cal_SWSubmitted!AA$28,Cal_SWSubmitted!AA$36,Cal_SWSubmitted!AA$44)</f>
        <v>0</v>
      </c>
      <c r="AB20" s="92">
        <f>Cal_SWSubmitted!AB20/SUM(Cal_SWSubmitted!AB$12,Cal_SWSubmitted!AB$20,Cal_SWSubmitted!AB$28,Cal_SWSubmitted!AB$36,Cal_SWSubmitted!AB$44)</f>
        <v>0</v>
      </c>
      <c r="AC20" s="92">
        <f>Cal_SWSubmitted!AC20/SUM(Cal_SWSubmitted!AC$12,Cal_SWSubmitted!AC$20,Cal_SWSubmitted!AC$28,Cal_SWSubmitted!AC$36,Cal_SWSubmitted!AC$44)</f>
        <v>0</v>
      </c>
      <c r="AD20" s="92">
        <f>Cal_SWSubmitted!AD20/SUM(Cal_SWSubmitted!AD$12,Cal_SWSubmitted!AD$20,Cal_SWSubmitted!AD$28,Cal_SWSubmitted!AD$36,Cal_SWSubmitted!AD$44)</f>
        <v>0</v>
      </c>
      <c r="AE20" s="92">
        <f>Cal_SWSubmitted!AE20/SUM(Cal_SWSubmitted!AE$12,Cal_SWSubmitted!AE$20,Cal_SWSubmitted!AE$28,Cal_SWSubmitted!AE$36,Cal_SWSubmitted!AE$44)</f>
        <v>2.0702920751766111E-2</v>
      </c>
      <c r="AF20" s="92">
        <f>Cal_SWSubmitted!AF20/SUM(Cal_SWSubmitted!AF$12,Cal_SWSubmitted!AF$20,Cal_SWSubmitted!AF$28,Cal_SWSubmitted!AF$36,Cal_SWSubmitted!AF$44)</f>
        <v>0</v>
      </c>
      <c r="AG20" s="92">
        <f>Cal_SWSubmitted!AG20/SUM(Cal_SWSubmitted!AG$12,Cal_SWSubmitted!AG$20,Cal_SWSubmitted!AG$28,Cal_SWSubmitted!AG$36,Cal_SWSubmitted!AG$44)</f>
        <v>0</v>
      </c>
      <c r="AH20" s="92">
        <f>Cal_SWSubmitted!AH20/SUM(Cal_SWSubmitted!AH$12,Cal_SWSubmitted!AH$20,Cal_SWSubmitted!AH$28,Cal_SWSubmitted!AH$36,Cal_SWSubmitted!AH$44)</f>
        <v>0</v>
      </c>
      <c r="AI20" s="92">
        <f>Cal_SWSubmitted!AI20/SUM(Cal_SWSubmitted!AI$12,Cal_SWSubmitted!AI$20,Cal_SWSubmitted!AI$28,Cal_SWSubmitted!AI$36,Cal_SWSubmitted!AI$44)</f>
        <v>0</v>
      </c>
      <c r="AJ20" s="92">
        <f>Cal_SWSubmitted!AJ20/SUM(Cal_SWSubmitted!AJ$12,Cal_SWSubmitted!AJ$20,Cal_SWSubmitted!AJ$28,Cal_SWSubmitted!AJ$36,Cal_SWSubmitted!AJ$44)</f>
        <v>0</v>
      </c>
      <c r="AK20" s="92">
        <f>Cal_SWSubmitted!AK20/SUM(Cal_SWSubmitted!AK$12,Cal_SWSubmitted!AK$20,Cal_SWSubmitted!AK$28,Cal_SWSubmitted!AK$36,Cal_SWSubmitted!AK$44)</f>
        <v>0</v>
      </c>
      <c r="AM20" s="18">
        <f t="shared" si="1"/>
        <v>0</v>
      </c>
      <c r="AN20" s="18">
        <f t="shared" si="5"/>
        <v>2.0702920751766111E-2</v>
      </c>
      <c r="AO20" s="18">
        <f t="shared" si="6"/>
        <v>0</v>
      </c>
      <c r="AP20" s="106">
        <f t="shared" si="2"/>
        <v>0</v>
      </c>
      <c r="AQ20" s="18">
        <f t="shared" si="3"/>
        <v>2.5878650939707639E-3</v>
      </c>
      <c r="AR20" s="18">
        <f t="shared" si="4"/>
        <v>0</v>
      </c>
    </row>
    <row r="21" spans="5:44">
      <c r="E21" s="3" t="s">
        <v>28</v>
      </c>
      <c r="F21" s="3" t="str">
        <f t="shared" si="0"/>
        <v>Opex</v>
      </c>
      <c r="G21" s="3" t="s">
        <v>195</v>
      </c>
      <c r="L21" s="3" t="s">
        <v>230</v>
      </c>
      <c r="R21" s="14"/>
      <c r="T21" s="18"/>
      <c r="U21" s="18"/>
      <c r="V21" s="18"/>
      <c r="W21" s="18"/>
      <c r="X21" s="18"/>
      <c r="Y21" s="92">
        <f>Cal_SWSubmitted!Y21/SUM(Cal_SWSubmitted!Y$13,Cal_SWSubmitted!Y$21,Cal_SWSubmitted!Y$29,Cal_SWSubmitted!Y$37,Cal_SWSubmitted!Y$45)</f>
        <v>0</v>
      </c>
      <c r="Z21" s="92">
        <f>Cal_SWSubmitted!Z21/SUM(Cal_SWSubmitted!Z$13,Cal_SWSubmitted!Z$21,Cal_SWSubmitted!Z$29,Cal_SWSubmitted!Z$37,Cal_SWSubmitted!Z$45)</f>
        <v>0</v>
      </c>
      <c r="AA21" s="92">
        <f>Cal_SWSubmitted!AA21/SUM(Cal_SWSubmitted!AA$13,Cal_SWSubmitted!AA$21,Cal_SWSubmitted!AA$29,Cal_SWSubmitted!AA$37,Cal_SWSubmitted!AA$45)</f>
        <v>0</v>
      </c>
      <c r="AB21" s="92">
        <f>Cal_SWSubmitted!AB21/SUM(Cal_SWSubmitted!AB$13,Cal_SWSubmitted!AB$21,Cal_SWSubmitted!AB$29,Cal_SWSubmitted!AB$37,Cal_SWSubmitted!AB$45)</f>
        <v>0</v>
      </c>
      <c r="AC21" s="92">
        <f>Cal_SWSubmitted!AC21/SUM(Cal_SWSubmitted!AC$13,Cal_SWSubmitted!AC$21,Cal_SWSubmitted!AC$29,Cal_SWSubmitted!AC$37,Cal_SWSubmitted!AC$45)</f>
        <v>0</v>
      </c>
      <c r="AD21" s="92">
        <f>Cal_SWSubmitted!AD21/SUM(Cal_SWSubmitted!AD$13,Cal_SWSubmitted!AD$21,Cal_SWSubmitted!AD$29,Cal_SWSubmitted!AD$37,Cal_SWSubmitted!AD$45)</f>
        <v>0</v>
      </c>
      <c r="AE21" s="92">
        <f>Cal_SWSubmitted!AE21/SUM(Cal_SWSubmitted!AE$13,Cal_SWSubmitted!AE$21,Cal_SWSubmitted!AE$29,Cal_SWSubmitted!AE$37,Cal_SWSubmitted!AE$45)</f>
        <v>0</v>
      </c>
      <c r="AF21" s="92">
        <f>Cal_SWSubmitted!AF21/SUM(Cal_SWSubmitted!AF$13,Cal_SWSubmitted!AF$21,Cal_SWSubmitted!AF$29,Cal_SWSubmitted!AF$37,Cal_SWSubmitted!AF$45)</f>
        <v>0</v>
      </c>
      <c r="AG21" s="92">
        <f>Cal_SWSubmitted!AG21/SUM(Cal_SWSubmitted!AG$13,Cal_SWSubmitted!AG$21,Cal_SWSubmitted!AG$29,Cal_SWSubmitted!AG$37,Cal_SWSubmitted!AG$45)</f>
        <v>0</v>
      </c>
      <c r="AH21" s="92">
        <f>Cal_SWSubmitted!AH21/SUM(Cal_SWSubmitted!AH$13,Cal_SWSubmitted!AH$21,Cal_SWSubmitted!AH$29,Cal_SWSubmitted!AH$37,Cal_SWSubmitted!AH$45)</f>
        <v>0</v>
      </c>
      <c r="AI21" s="92">
        <f>Cal_SWSubmitted!AI21/SUM(Cal_SWSubmitted!AI$13,Cal_SWSubmitted!AI$21,Cal_SWSubmitted!AI$29,Cal_SWSubmitted!AI$37,Cal_SWSubmitted!AI$45)</f>
        <v>0</v>
      </c>
      <c r="AJ21" s="92">
        <f>Cal_SWSubmitted!AJ21/SUM(Cal_SWSubmitted!AJ$13,Cal_SWSubmitted!AJ$21,Cal_SWSubmitted!AJ$29,Cal_SWSubmitted!AJ$37,Cal_SWSubmitted!AJ$45)</f>
        <v>0</v>
      </c>
      <c r="AK21" s="92">
        <f>Cal_SWSubmitted!AK21/SUM(Cal_SWSubmitted!AK$13,Cal_SWSubmitted!AK$21,Cal_SWSubmitted!AK$29,Cal_SWSubmitted!AK$37,Cal_SWSubmitted!AK$45)</f>
        <v>0</v>
      </c>
      <c r="AM21" s="18">
        <f t="shared" si="1"/>
        <v>0</v>
      </c>
      <c r="AN21" s="18">
        <f t="shared" si="5"/>
        <v>0</v>
      </c>
      <c r="AO21" s="18">
        <f t="shared" si="6"/>
        <v>0</v>
      </c>
      <c r="AP21" s="106">
        <f t="shared" si="2"/>
        <v>0</v>
      </c>
      <c r="AQ21" s="18">
        <f t="shared" si="3"/>
        <v>0</v>
      </c>
      <c r="AR21" s="18">
        <f t="shared" si="4"/>
        <v>0</v>
      </c>
    </row>
    <row r="22" spans="5:44">
      <c r="E22" s="3" t="s">
        <v>30</v>
      </c>
      <c r="F22" s="3" t="str">
        <f t="shared" si="0"/>
        <v>Opex</v>
      </c>
      <c r="G22" s="3" t="s">
        <v>195</v>
      </c>
      <c r="L22" s="3" t="s">
        <v>230</v>
      </c>
      <c r="R22" s="14"/>
      <c r="T22" s="18"/>
      <c r="U22" s="18"/>
      <c r="V22" s="18"/>
      <c r="W22" s="18"/>
      <c r="X22" s="18"/>
      <c r="Y22" s="92">
        <f>Cal_SWSubmitted!Y22/SUM(Cal_SWSubmitted!Y$14,Cal_SWSubmitted!Y$22,Cal_SWSubmitted!Y$30,Cal_SWSubmitted!Y$38,Cal_SWSubmitted!Y$46)</f>
        <v>0</v>
      </c>
      <c r="Z22" s="92">
        <f>Cal_SWSubmitted!Z22/SUM(Cal_SWSubmitted!Z$14,Cal_SWSubmitted!Z$22,Cal_SWSubmitted!Z$30,Cal_SWSubmitted!Z$38,Cal_SWSubmitted!Z$46)</f>
        <v>0</v>
      </c>
      <c r="AA22" s="92">
        <f>Cal_SWSubmitted!AA22/SUM(Cal_SWSubmitted!AA$14,Cal_SWSubmitted!AA$22,Cal_SWSubmitted!AA$30,Cal_SWSubmitted!AA$38,Cal_SWSubmitted!AA$46)</f>
        <v>0</v>
      </c>
      <c r="AB22" s="92">
        <f>Cal_SWSubmitted!AB22/SUM(Cal_SWSubmitted!AB$14,Cal_SWSubmitted!AB$22,Cal_SWSubmitted!AB$30,Cal_SWSubmitted!AB$38,Cal_SWSubmitted!AB$46)</f>
        <v>0</v>
      </c>
      <c r="AC22" s="92">
        <f>Cal_SWSubmitted!AC22/SUM(Cal_SWSubmitted!AC$14,Cal_SWSubmitted!AC$22,Cal_SWSubmitted!AC$30,Cal_SWSubmitted!AC$38,Cal_SWSubmitted!AC$46)</f>
        <v>0</v>
      </c>
      <c r="AD22" s="92">
        <f>Cal_SWSubmitted!AD22/SUM(Cal_SWSubmitted!AD$14,Cal_SWSubmitted!AD$22,Cal_SWSubmitted!AD$30,Cal_SWSubmitted!AD$38,Cal_SWSubmitted!AD$46)</f>
        <v>0</v>
      </c>
      <c r="AE22" s="92">
        <f>Cal_SWSubmitted!AE22/SUM(Cal_SWSubmitted!AE$14,Cal_SWSubmitted!AE$22,Cal_SWSubmitted!AE$30,Cal_SWSubmitted!AE$38,Cal_SWSubmitted!AE$46)</f>
        <v>2.6689032731161275E-2</v>
      </c>
      <c r="AF22" s="92">
        <f>Cal_SWSubmitted!AF22/SUM(Cal_SWSubmitted!AF$14,Cal_SWSubmitted!AF$22,Cal_SWSubmitted!AF$30,Cal_SWSubmitted!AF$38,Cal_SWSubmitted!AF$46)</f>
        <v>0</v>
      </c>
      <c r="AG22" s="92">
        <f>Cal_SWSubmitted!AG22/SUM(Cal_SWSubmitted!AG$14,Cal_SWSubmitted!AG$22,Cal_SWSubmitted!AG$30,Cal_SWSubmitted!AG$38,Cal_SWSubmitted!AG$46)</f>
        <v>0</v>
      </c>
      <c r="AH22" s="92">
        <f>Cal_SWSubmitted!AH22/SUM(Cal_SWSubmitted!AH$14,Cal_SWSubmitted!AH$22,Cal_SWSubmitted!AH$30,Cal_SWSubmitted!AH$38,Cal_SWSubmitted!AH$46)</f>
        <v>0</v>
      </c>
      <c r="AI22" s="92">
        <f>Cal_SWSubmitted!AI22/SUM(Cal_SWSubmitted!AI$14,Cal_SWSubmitted!AI$22,Cal_SWSubmitted!AI$30,Cal_SWSubmitted!AI$38,Cal_SWSubmitted!AI$46)</f>
        <v>0</v>
      </c>
      <c r="AJ22" s="92">
        <f>Cal_SWSubmitted!AJ22/SUM(Cal_SWSubmitted!AJ$14,Cal_SWSubmitted!AJ$22,Cal_SWSubmitted!AJ$30,Cal_SWSubmitted!AJ$38,Cal_SWSubmitted!AJ$46)</f>
        <v>0</v>
      </c>
      <c r="AK22" s="92">
        <f>Cal_SWSubmitted!AK22/SUM(Cal_SWSubmitted!AK$14,Cal_SWSubmitted!AK$22,Cal_SWSubmitted!AK$30,Cal_SWSubmitted!AK$38,Cal_SWSubmitted!AK$46)</f>
        <v>0</v>
      </c>
      <c r="AM22" s="18">
        <f t="shared" si="1"/>
        <v>0</v>
      </c>
      <c r="AN22" s="18">
        <f t="shared" si="5"/>
        <v>2.6689032731161275E-2</v>
      </c>
      <c r="AO22" s="18">
        <f t="shared" si="6"/>
        <v>0</v>
      </c>
      <c r="AP22" s="106">
        <f t="shared" si="2"/>
        <v>0</v>
      </c>
      <c r="AQ22" s="18">
        <f t="shared" si="3"/>
        <v>3.3361290913951594E-3</v>
      </c>
      <c r="AR22" s="18">
        <f t="shared" si="4"/>
        <v>0</v>
      </c>
    </row>
    <row r="23" spans="5:44">
      <c r="E23" s="3" t="s">
        <v>32</v>
      </c>
      <c r="F23" s="3" t="str">
        <f t="shared" si="0"/>
        <v>Opex</v>
      </c>
      <c r="G23" s="3" t="s">
        <v>195</v>
      </c>
      <c r="L23" s="3" t="s">
        <v>230</v>
      </c>
      <c r="R23" s="14"/>
      <c r="T23" s="18"/>
      <c r="U23" s="18"/>
      <c r="V23" s="18"/>
      <c r="W23" s="18"/>
      <c r="X23" s="18"/>
      <c r="Y23" s="92">
        <f>Cal_SWSubmitted!Y23/SUM(Cal_SWSubmitted!Y$15,Cal_SWSubmitted!Y$23,Cal_SWSubmitted!Y$31,Cal_SWSubmitted!Y$39,Cal_SWSubmitted!Y$47)</f>
        <v>0</v>
      </c>
      <c r="Z23" s="92">
        <f>Cal_SWSubmitted!Z23/SUM(Cal_SWSubmitted!Z$15,Cal_SWSubmitted!Z$23,Cal_SWSubmitted!Z$31,Cal_SWSubmitted!Z$39,Cal_SWSubmitted!Z$47)</f>
        <v>0</v>
      </c>
      <c r="AA23" s="92">
        <f>Cal_SWSubmitted!AA23/SUM(Cal_SWSubmitted!AA$15,Cal_SWSubmitted!AA$23,Cal_SWSubmitted!AA$31,Cal_SWSubmitted!AA$39,Cal_SWSubmitted!AA$47)</f>
        <v>0</v>
      </c>
      <c r="AB23" s="92">
        <f>Cal_SWSubmitted!AB23/SUM(Cal_SWSubmitted!AB$15,Cal_SWSubmitted!AB$23,Cal_SWSubmitted!AB$31,Cal_SWSubmitted!AB$39,Cal_SWSubmitted!AB$47)</f>
        <v>0</v>
      </c>
      <c r="AC23" s="92">
        <f>Cal_SWSubmitted!AC23/SUM(Cal_SWSubmitted!AC$15,Cal_SWSubmitted!AC$23,Cal_SWSubmitted!AC$31,Cal_SWSubmitted!AC$39,Cal_SWSubmitted!AC$47)</f>
        <v>0</v>
      </c>
      <c r="AD23" s="92">
        <f>Cal_SWSubmitted!AD23/SUM(Cal_SWSubmitted!AD$15,Cal_SWSubmitted!AD$23,Cal_SWSubmitted!AD$31,Cal_SWSubmitted!AD$39,Cal_SWSubmitted!AD$47)</f>
        <v>0</v>
      </c>
      <c r="AE23" s="92">
        <f>Cal_SWSubmitted!AE23/SUM(Cal_SWSubmitted!AE$15,Cal_SWSubmitted!AE$23,Cal_SWSubmitted!AE$31,Cal_SWSubmitted!AE$39,Cal_SWSubmitted!AE$47)</f>
        <v>0</v>
      </c>
      <c r="AF23" s="92">
        <f>Cal_SWSubmitted!AF23/SUM(Cal_SWSubmitted!AF$15,Cal_SWSubmitted!AF$23,Cal_SWSubmitted!AF$31,Cal_SWSubmitted!AF$39,Cal_SWSubmitted!AF$47)</f>
        <v>0</v>
      </c>
      <c r="AG23" s="92">
        <f>Cal_SWSubmitted!AG23/SUM(Cal_SWSubmitted!AG$15,Cal_SWSubmitted!AG$23,Cal_SWSubmitted!AG$31,Cal_SWSubmitted!AG$39,Cal_SWSubmitted!AG$47)</f>
        <v>0</v>
      </c>
      <c r="AH23" s="92">
        <f>Cal_SWSubmitted!AH23/SUM(Cal_SWSubmitted!AH$15,Cal_SWSubmitted!AH$23,Cal_SWSubmitted!AH$31,Cal_SWSubmitted!AH$39,Cal_SWSubmitted!AH$47)</f>
        <v>0</v>
      </c>
      <c r="AI23" s="92">
        <f>Cal_SWSubmitted!AI23/SUM(Cal_SWSubmitted!AI$15,Cal_SWSubmitted!AI$23,Cal_SWSubmitted!AI$31,Cal_SWSubmitted!AI$39,Cal_SWSubmitted!AI$47)</f>
        <v>0</v>
      </c>
      <c r="AJ23" s="92">
        <f>Cal_SWSubmitted!AJ23/SUM(Cal_SWSubmitted!AJ$15,Cal_SWSubmitted!AJ$23,Cal_SWSubmitted!AJ$31,Cal_SWSubmitted!AJ$39,Cal_SWSubmitted!AJ$47)</f>
        <v>0</v>
      </c>
      <c r="AK23" s="92">
        <f>Cal_SWSubmitted!AK23/SUM(Cal_SWSubmitted!AK$15,Cal_SWSubmitted!AK$23,Cal_SWSubmitted!AK$31,Cal_SWSubmitted!AK$39,Cal_SWSubmitted!AK$47)</f>
        <v>0</v>
      </c>
      <c r="AM23" s="18">
        <f t="shared" si="1"/>
        <v>0</v>
      </c>
      <c r="AN23" s="18">
        <f t="shared" si="5"/>
        <v>0</v>
      </c>
      <c r="AO23" s="18">
        <f t="shared" si="6"/>
        <v>0</v>
      </c>
      <c r="AP23" s="106">
        <f t="shared" si="2"/>
        <v>0</v>
      </c>
      <c r="AQ23" s="18">
        <f t="shared" si="3"/>
        <v>0</v>
      </c>
      <c r="AR23" s="18">
        <f t="shared" si="4"/>
        <v>0</v>
      </c>
    </row>
    <row r="24" spans="5:44">
      <c r="E24" s="3" t="s">
        <v>34</v>
      </c>
      <c r="F24" s="3" t="str">
        <f t="shared" si="0"/>
        <v>Opex</v>
      </c>
      <c r="G24" s="3" t="s">
        <v>195</v>
      </c>
      <c r="L24" s="3" t="s">
        <v>230</v>
      </c>
      <c r="R24" s="14"/>
      <c r="T24" s="18"/>
      <c r="U24" s="18"/>
      <c r="V24" s="18"/>
      <c r="W24" s="18"/>
      <c r="X24" s="18"/>
      <c r="Y24" s="92">
        <f>Cal_SWSubmitted!Y24/SUM(Cal_SWSubmitted!Y$16,Cal_SWSubmitted!Y$24,Cal_SWSubmitted!Y$32,Cal_SWSubmitted!Y$40,Cal_SWSubmitted!Y$48)</f>
        <v>0.15870078894798911</v>
      </c>
      <c r="Z24" s="92">
        <f>Cal_SWSubmitted!Z24/SUM(Cal_SWSubmitted!Z$16,Cal_SWSubmitted!Z$24,Cal_SWSubmitted!Z$32,Cal_SWSubmitted!Z$40,Cal_SWSubmitted!Z$48)</f>
        <v>3.8230475150191155E-3</v>
      </c>
      <c r="AA24" s="92">
        <f>Cal_SWSubmitted!AA24/SUM(Cal_SWSubmitted!AA$16,Cal_SWSubmitted!AA$24,Cal_SWSubmitted!AA$32,Cal_SWSubmitted!AA$40,Cal_SWSubmitted!AA$48)</f>
        <v>4.6537198553596254E-2</v>
      </c>
      <c r="AB24" s="92">
        <f>Cal_SWSubmitted!AB24/SUM(Cal_SWSubmitted!AB$16,Cal_SWSubmitted!AB$24,Cal_SWSubmitted!AB$32,Cal_SWSubmitted!AB$40,Cal_SWSubmitted!AB$48)</f>
        <v>-1.6788610502502826E-2</v>
      </c>
      <c r="AC24" s="92">
        <f>Cal_SWSubmitted!AC24/SUM(Cal_SWSubmitted!AC$16,Cal_SWSubmitted!AC$24,Cal_SWSubmitted!AC$32,Cal_SWSubmitted!AC$40,Cal_SWSubmitted!AC$48)</f>
        <v>2.9091232374687131E-3</v>
      </c>
      <c r="AD24" s="92">
        <f>Cal_SWSubmitted!AD24/SUM(Cal_SWSubmitted!AD$16,Cal_SWSubmitted!AD$24,Cal_SWSubmitted!AD$32,Cal_SWSubmitted!AD$40,Cal_SWSubmitted!AD$48)</f>
        <v>8.4982678291033349E-3</v>
      </c>
      <c r="AE24" s="92">
        <f>Cal_SWSubmitted!AE24/SUM(Cal_SWSubmitted!AE$16,Cal_SWSubmitted!AE$24,Cal_SWSubmitted!AE$32,Cal_SWSubmitted!AE$40,Cal_SWSubmitted!AE$48)</f>
        <v>-3.0236054583331418E-3</v>
      </c>
      <c r="AF24" s="92">
        <f>Cal_SWSubmitted!AF24/SUM(Cal_SWSubmitted!AF$16,Cal_SWSubmitted!AF$24,Cal_SWSubmitted!AF$32,Cal_SWSubmitted!AF$40,Cal_SWSubmitted!AF$48)</f>
        <v>8.4982678291033332E-3</v>
      </c>
      <c r="AG24" s="92">
        <f>Cal_SWSubmitted!AG24/SUM(Cal_SWSubmitted!AG$16,Cal_SWSubmitted!AG$24,Cal_SWSubmitted!AG$32,Cal_SWSubmitted!AG$40,Cal_SWSubmitted!AG$48)</f>
        <v>8.4982678291033332E-3</v>
      </c>
      <c r="AH24" s="92">
        <f>Cal_SWSubmitted!AH24/SUM(Cal_SWSubmitted!AH$16,Cal_SWSubmitted!AH$24,Cal_SWSubmitted!AH$32,Cal_SWSubmitted!AH$40,Cal_SWSubmitted!AH$48)</f>
        <v>8.4982678291033332E-3</v>
      </c>
      <c r="AI24" s="92">
        <f>Cal_SWSubmitted!AI24/SUM(Cal_SWSubmitted!AI$16,Cal_SWSubmitted!AI$24,Cal_SWSubmitted!AI$32,Cal_SWSubmitted!AI$40,Cal_SWSubmitted!AI$48)</f>
        <v>8.4982678291033349E-3</v>
      </c>
      <c r="AJ24" s="92">
        <f>Cal_SWSubmitted!AJ24/SUM(Cal_SWSubmitted!AJ$16,Cal_SWSubmitted!AJ$24,Cal_SWSubmitted!AJ$32,Cal_SWSubmitted!AJ$40,Cal_SWSubmitted!AJ$48)</f>
        <v>8.4982678291033349E-3</v>
      </c>
      <c r="AK24" s="92">
        <f>Cal_SWSubmitted!AK24/SUM(Cal_SWSubmitted!AK$16,Cal_SWSubmitted!AK$24,Cal_SWSubmitted!AK$32,Cal_SWSubmitted!AK$40,Cal_SWSubmitted!AK$48)</f>
        <v>8.4982678291033332E-3</v>
      </c>
      <c r="AM24" s="18">
        <f t="shared" si="1"/>
        <v>0</v>
      </c>
      <c r="AN24" s="18">
        <f t="shared" si="5"/>
        <v>0.20915447795144393</v>
      </c>
      <c r="AO24" s="18">
        <f t="shared" si="6"/>
        <v>4.2491339145516671E-2</v>
      </c>
      <c r="AP24" s="106">
        <f t="shared" si="2"/>
        <v>0</v>
      </c>
      <c r="AQ24" s="18">
        <f t="shared" si="3"/>
        <v>2.6144309743930491E-2</v>
      </c>
      <c r="AR24" s="18">
        <f t="shared" si="4"/>
        <v>8.4982678291033349E-3</v>
      </c>
    </row>
    <row r="25" spans="5:44">
      <c r="E25" s="3" t="s">
        <v>36</v>
      </c>
      <c r="F25" s="3" t="str">
        <f t="shared" si="0"/>
        <v>Opex</v>
      </c>
      <c r="G25" s="3" t="s">
        <v>195</v>
      </c>
      <c r="L25" s="3" t="s">
        <v>230</v>
      </c>
      <c r="R25" s="14"/>
      <c r="T25" s="18"/>
      <c r="U25" s="18"/>
      <c r="V25" s="18"/>
      <c r="W25" s="18"/>
      <c r="X25" s="18"/>
      <c r="Y25" s="92">
        <f>Cal_SWSubmitted!Y25/SUM(Cal_SWSubmitted!Y$17,Cal_SWSubmitted!Y$25,Cal_SWSubmitted!Y$33,Cal_SWSubmitted!Y$41,Cal_SWSubmitted!Y$49)</f>
        <v>0</v>
      </c>
      <c r="Z25" s="92">
        <f>Cal_SWSubmitted!Z25/SUM(Cal_SWSubmitted!Z$17,Cal_SWSubmitted!Z$25,Cal_SWSubmitted!Z$33,Cal_SWSubmitted!Z$41,Cal_SWSubmitted!Z$49)</f>
        <v>0.13810110974106043</v>
      </c>
      <c r="AA25" s="92">
        <f>Cal_SWSubmitted!AA25/SUM(Cal_SWSubmitted!AA$17,Cal_SWSubmitted!AA$25,Cal_SWSubmitted!AA$33,Cal_SWSubmitted!AA$41,Cal_SWSubmitted!AA$49)</f>
        <v>0</v>
      </c>
      <c r="AB25" s="92">
        <f>Cal_SWSubmitted!AB25/SUM(Cal_SWSubmitted!AB$17,Cal_SWSubmitted!AB$25,Cal_SWSubmitted!AB$33,Cal_SWSubmitted!AB$41,Cal_SWSubmitted!AB$49)</f>
        <v>0</v>
      </c>
      <c r="AC25" s="92">
        <f>Cal_SWSubmitted!AC25/SUM(Cal_SWSubmitted!AC$17,Cal_SWSubmitted!AC$25,Cal_SWSubmitted!AC$33,Cal_SWSubmitted!AC$41,Cal_SWSubmitted!AC$49)</f>
        <v>0</v>
      </c>
      <c r="AD25" s="92">
        <f>Cal_SWSubmitted!AD25/SUM(Cal_SWSubmitted!AD$17,Cal_SWSubmitted!AD$25,Cal_SWSubmitted!AD$33,Cal_SWSubmitted!AD$41,Cal_SWSubmitted!AD$49)</f>
        <v>0.15078864353312302</v>
      </c>
      <c r="AE25" s="92">
        <f>Cal_SWSubmitted!AE25/SUM(Cal_SWSubmitted!AE$17,Cal_SWSubmitted!AE$25,Cal_SWSubmitted!AE$33,Cal_SWSubmitted!AE$41,Cal_SWSubmitted!AE$49)</f>
        <v>0.16549445310940836</v>
      </c>
      <c r="AF25" s="92">
        <f>Cal_SWSubmitted!AF25/SUM(Cal_SWSubmitted!AF$17,Cal_SWSubmitted!AF$25,Cal_SWSubmitted!AF$33,Cal_SWSubmitted!AF$41,Cal_SWSubmitted!AF$49)</f>
        <v>0.16549445310940838</v>
      </c>
      <c r="AG25" s="92">
        <f>Cal_SWSubmitted!AG25/SUM(Cal_SWSubmitted!AG$17,Cal_SWSubmitted!AG$25,Cal_SWSubmitted!AG$33,Cal_SWSubmitted!AG$41,Cal_SWSubmitted!AG$49)</f>
        <v>0.20441988950276241</v>
      </c>
      <c r="AH25" s="92">
        <f>Cal_SWSubmitted!AH25/SUM(Cal_SWSubmitted!AH$17,Cal_SWSubmitted!AH$25,Cal_SWSubmitted!AH$33,Cal_SWSubmitted!AH$41,Cal_SWSubmitted!AH$49)</f>
        <v>0.20441988950276244</v>
      </c>
      <c r="AI25" s="92">
        <f>Cal_SWSubmitted!AI25/SUM(Cal_SWSubmitted!AI$17,Cal_SWSubmitted!AI$25,Cal_SWSubmitted!AI$33,Cal_SWSubmitted!AI$41,Cal_SWSubmitted!AI$49)</f>
        <v>0.20441988950276244</v>
      </c>
      <c r="AJ25" s="92">
        <f>Cal_SWSubmitted!AJ25/SUM(Cal_SWSubmitted!AJ$17,Cal_SWSubmitted!AJ$25,Cal_SWSubmitted!AJ$33,Cal_SWSubmitted!AJ$41,Cal_SWSubmitted!AJ$49)</f>
        <v>0.20441988950276241</v>
      </c>
      <c r="AK25" s="92">
        <f>Cal_SWSubmitted!AK25/SUM(Cal_SWSubmitted!AK$17,Cal_SWSubmitted!AK$25,Cal_SWSubmitted!AK$33,Cal_SWSubmitted!AK$41,Cal_SWSubmitted!AK$49)</f>
        <v>0.20441988950276244</v>
      </c>
      <c r="AM25" s="18">
        <f t="shared" si="1"/>
        <v>0</v>
      </c>
      <c r="AN25" s="18">
        <f t="shared" si="5"/>
        <v>0.61987865949300014</v>
      </c>
      <c r="AO25" s="18">
        <f t="shared" si="6"/>
        <v>1.0220994475138121</v>
      </c>
      <c r="AP25" s="106">
        <f t="shared" si="2"/>
        <v>0</v>
      </c>
      <c r="AQ25" s="18">
        <f t="shared" si="3"/>
        <v>7.7484832436625017E-2</v>
      </c>
      <c r="AR25" s="18">
        <f t="shared" si="4"/>
        <v>0.20441988950276241</v>
      </c>
    </row>
    <row r="26" spans="5:44">
      <c r="E26" s="3" t="s">
        <v>38</v>
      </c>
      <c r="F26" s="3" t="str">
        <f t="shared" si="0"/>
        <v>Opex</v>
      </c>
      <c r="G26" s="3" t="s">
        <v>195</v>
      </c>
      <c r="L26" s="3" t="s">
        <v>230</v>
      </c>
      <c r="R26" s="14"/>
      <c r="T26" s="18"/>
      <c r="U26" s="18"/>
      <c r="V26" s="18"/>
      <c r="W26" s="18"/>
      <c r="X26" s="18"/>
      <c r="Y26" s="92">
        <f>Cal_SWSubmitted!Y26/SUM(Cal_SWSubmitted!Y$18,Cal_SWSubmitted!Y$26,Cal_SWSubmitted!Y$34,Cal_SWSubmitted!Y$42,Cal_SWSubmitted!Y$50)</f>
        <v>0</v>
      </c>
      <c r="Z26" s="92">
        <f>Cal_SWSubmitted!Z26/SUM(Cal_SWSubmitted!Z$18,Cal_SWSubmitted!Z$26,Cal_SWSubmitted!Z$34,Cal_SWSubmitted!Z$42,Cal_SWSubmitted!Z$50)</f>
        <v>0</v>
      </c>
      <c r="AA26" s="92">
        <f>Cal_SWSubmitted!AA26/SUM(Cal_SWSubmitted!AA$18,Cal_SWSubmitted!AA$26,Cal_SWSubmitted!AA$34,Cal_SWSubmitted!AA$42,Cal_SWSubmitted!AA$50)</f>
        <v>0</v>
      </c>
      <c r="AB26" s="92">
        <f>Cal_SWSubmitted!AB26/SUM(Cal_SWSubmitted!AB$18,Cal_SWSubmitted!AB$26,Cal_SWSubmitted!AB$34,Cal_SWSubmitted!AB$42,Cal_SWSubmitted!AB$50)</f>
        <v>0</v>
      </c>
      <c r="AC26" s="92">
        <f>Cal_SWSubmitted!AC26/SUM(Cal_SWSubmitted!AC$18,Cal_SWSubmitted!AC$26,Cal_SWSubmitted!AC$34,Cal_SWSubmitted!AC$42,Cal_SWSubmitted!AC$50)</f>
        <v>0</v>
      </c>
      <c r="AD26" s="92">
        <f>Cal_SWSubmitted!AD26/SUM(Cal_SWSubmitted!AD$18,Cal_SWSubmitted!AD$26,Cal_SWSubmitted!AD$34,Cal_SWSubmitted!AD$42,Cal_SWSubmitted!AD$50)</f>
        <v>0</v>
      </c>
      <c r="AE26" s="92">
        <f>Cal_SWSubmitted!AE26/SUM(Cal_SWSubmitted!AE$18,Cal_SWSubmitted!AE$26,Cal_SWSubmitted!AE$34,Cal_SWSubmitted!AE$42,Cal_SWSubmitted!AE$50)</f>
        <v>0</v>
      </c>
      <c r="AF26" s="92">
        <f>Cal_SWSubmitted!AF26/SUM(Cal_SWSubmitted!AF$18,Cal_SWSubmitted!AF$26,Cal_SWSubmitted!AF$34,Cal_SWSubmitted!AF$42,Cal_SWSubmitted!AF$50)</f>
        <v>0</v>
      </c>
      <c r="AG26" s="92">
        <f>Cal_SWSubmitted!AG26/SUM(Cal_SWSubmitted!AG$18,Cal_SWSubmitted!AG$26,Cal_SWSubmitted!AG$34,Cal_SWSubmitted!AG$42,Cal_SWSubmitted!AG$50)</f>
        <v>0</v>
      </c>
      <c r="AH26" s="92">
        <f>Cal_SWSubmitted!AH26/SUM(Cal_SWSubmitted!AH$18,Cal_SWSubmitted!AH$26,Cal_SWSubmitted!AH$34,Cal_SWSubmitted!AH$42,Cal_SWSubmitted!AH$50)</f>
        <v>0</v>
      </c>
      <c r="AI26" s="92">
        <f>Cal_SWSubmitted!AI26/SUM(Cal_SWSubmitted!AI$18,Cal_SWSubmitted!AI$26,Cal_SWSubmitted!AI$34,Cal_SWSubmitted!AI$42,Cal_SWSubmitted!AI$50)</f>
        <v>0</v>
      </c>
      <c r="AJ26" s="92">
        <f>Cal_SWSubmitted!AJ26/SUM(Cal_SWSubmitted!AJ$18,Cal_SWSubmitted!AJ$26,Cal_SWSubmitted!AJ$34,Cal_SWSubmitted!AJ$42,Cal_SWSubmitted!AJ$50)</f>
        <v>0</v>
      </c>
      <c r="AK26" s="92">
        <f>Cal_SWSubmitted!AK26/SUM(Cal_SWSubmitted!AK$18,Cal_SWSubmitted!AK$26,Cal_SWSubmitted!AK$34,Cal_SWSubmitted!AK$42,Cal_SWSubmitted!AK$50)</f>
        <v>0</v>
      </c>
      <c r="AM26" s="18">
        <f t="shared" si="1"/>
        <v>0</v>
      </c>
      <c r="AN26" s="18">
        <f t="shared" si="5"/>
        <v>0</v>
      </c>
      <c r="AO26" s="18">
        <f t="shared" si="6"/>
        <v>0</v>
      </c>
      <c r="AP26" s="106">
        <f t="shared" si="2"/>
        <v>0</v>
      </c>
      <c r="AQ26" s="18">
        <f t="shared" si="3"/>
        <v>0</v>
      </c>
      <c r="AR26" s="18">
        <f t="shared" si="4"/>
        <v>0</v>
      </c>
    </row>
    <row r="27" spans="5:44">
      <c r="E27" s="3" t="s">
        <v>40</v>
      </c>
      <c r="F27" s="3" t="str">
        <f t="shared" si="0"/>
        <v>Opex</v>
      </c>
      <c r="G27" s="3" t="s">
        <v>195</v>
      </c>
      <c r="L27" s="3" t="s">
        <v>230</v>
      </c>
      <c r="R27" s="14"/>
      <c r="T27" s="18"/>
      <c r="U27" s="18"/>
      <c r="V27" s="18"/>
      <c r="W27" s="18"/>
      <c r="X27" s="18"/>
      <c r="Y27" s="92">
        <f>Cal_SWSubmitted!Y27/SUM(Cal_SWSubmitted!Y$19,Cal_SWSubmitted!Y$27,Cal_SWSubmitted!Y$35,Cal_SWSubmitted!Y$43,Cal_SWSubmitted!Y$51)</f>
        <v>6.4007954061494278E-4</v>
      </c>
      <c r="Z27" s="92">
        <f>Cal_SWSubmitted!Z27/SUM(Cal_SWSubmitted!Z$19,Cal_SWSubmitted!Z$27,Cal_SWSubmitted!Z$35,Cal_SWSubmitted!Z$43,Cal_SWSubmitted!Z$51)</f>
        <v>1.078652870898535E-3</v>
      </c>
      <c r="AA27" s="92">
        <f>Cal_SWSubmitted!AA27/SUM(Cal_SWSubmitted!AA$19,Cal_SWSubmitted!AA$27,Cal_SWSubmitted!AA$35,Cal_SWSubmitted!AA$43,Cal_SWSubmitted!AA$51)</f>
        <v>7.5917206527637828E-3</v>
      </c>
      <c r="AB27" s="92">
        <f>Cal_SWSubmitted!AB27/SUM(Cal_SWSubmitted!AB$19,Cal_SWSubmitted!AB$27,Cal_SWSubmitted!AB$35,Cal_SWSubmitted!AB$43,Cal_SWSubmitted!AB$51)</f>
        <v>-2.2741032129621064</v>
      </c>
      <c r="AC27" s="92">
        <f>Cal_SWSubmitted!AC27/SUM(Cal_SWSubmitted!AC$19,Cal_SWSubmitted!AC$27,Cal_SWSubmitted!AC$35,Cal_SWSubmitted!AC$43,Cal_SWSubmitted!AC$51)</f>
        <v>-0.14155809418772672</v>
      </c>
      <c r="AD27" s="92">
        <f>Cal_SWSubmitted!AD27/SUM(Cal_SWSubmitted!AD$19,Cal_SWSubmitted!AD$27,Cal_SWSubmitted!AD$35,Cal_SWSubmitted!AD$43,Cal_SWSubmitted!AD$51)</f>
        <v>4.7215865884253951E-2</v>
      </c>
      <c r="AE27" s="92">
        <f>Cal_SWSubmitted!AE27/SUM(Cal_SWSubmitted!AE$19,Cal_SWSubmitted!AE$27,Cal_SWSubmitted!AE$35,Cal_SWSubmitted!AE$43,Cal_SWSubmitted!AE$51)</f>
        <v>-2.4122393601659617E-2</v>
      </c>
      <c r="AF27" s="92">
        <f>Cal_SWSubmitted!AF27/SUM(Cal_SWSubmitted!AF$19,Cal_SWSubmitted!AF$27,Cal_SWSubmitted!AF$35,Cal_SWSubmitted!AF$43,Cal_SWSubmitted!AF$51)</f>
        <v>4.7058153312743906E-2</v>
      </c>
      <c r="AG27" s="92">
        <f>Cal_SWSubmitted!AG27/SUM(Cal_SWSubmitted!AG$19,Cal_SWSubmitted!AG$27,Cal_SWSubmitted!AG$35,Cal_SWSubmitted!AG$43,Cal_SWSubmitted!AG$51)</f>
        <v>0</v>
      </c>
      <c r="AH27" s="92">
        <f>Cal_SWSubmitted!AH27/SUM(Cal_SWSubmitted!AH$19,Cal_SWSubmitted!AH$27,Cal_SWSubmitted!AH$35,Cal_SWSubmitted!AH$43,Cal_SWSubmitted!AH$51)</f>
        <v>0</v>
      </c>
      <c r="AI27" s="92">
        <f>Cal_SWSubmitted!AI27/SUM(Cal_SWSubmitted!AI$19,Cal_SWSubmitted!AI$27,Cal_SWSubmitted!AI$35,Cal_SWSubmitted!AI$43,Cal_SWSubmitted!AI$51)</f>
        <v>0</v>
      </c>
      <c r="AJ27" s="92">
        <f>Cal_SWSubmitted!AJ27/SUM(Cal_SWSubmitted!AJ$19,Cal_SWSubmitted!AJ$27,Cal_SWSubmitted!AJ$35,Cal_SWSubmitted!AJ$43,Cal_SWSubmitted!AJ$51)</f>
        <v>0</v>
      </c>
      <c r="AK27" s="92">
        <f>Cal_SWSubmitted!AK27/SUM(Cal_SWSubmitted!AK$19,Cal_SWSubmitted!AK$27,Cal_SWSubmitted!AK$35,Cal_SWSubmitted!AK$43,Cal_SWSubmitted!AK$51)</f>
        <v>0</v>
      </c>
      <c r="AM27" s="18">
        <f t="shared" si="1"/>
        <v>0</v>
      </c>
      <c r="AN27" s="18">
        <f t="shared" si="5"/>
        <v>-2.3361992284902171</v>
      </c>
      <c r="AO27" s="18">
        <f t="shared" si="6"/>
        <v>0</v>
      </c>
      <c r="AP27" s="106">
        <f t="shared" si="2"/>
        <v>0</v>
      </c>
      <c r="AQ27" s="18">
        <f t="shared" si="3"/>
        <v>-0.29202490356127714</v>
      </c>
      <c r="AR27" s="18">
        <f t="shared" si="4"/>
        <v>0</v>
      </c>
    </row>
    <row r="28" spans="5:44">
      <c r="E28" s="3" t="s">
        <v>25</v>
      </c>
      <c r="F28" s="3" t="str">
        <f>$C$11</f>
        <v>Opex</v>
      </c>
      <c r="G28" s="3" t="s">
        <v>197</v>
      </c>
      <c r="L28" s="3" t="s">
        <v>230</v>
      </c>
      <c r="R28" s="14"/>
      <c r="T28" s="18"/>
      <c r="U28" s="18"/>
      <c r="V28" s="18"/>
      <c r="W28" s="18"/>
      <c r="X28" s="18"/>
      <c r="Y28" s="92">
        <f>Cal_SWSubmitted!Y28/SUM(Cal_SWSubmitted!Y$12,Cal_SWSubmitted!Y$20,Cal_SWSubmitted!Y$28,Cal_SWSubmitted!Y$36,Cal_SWSubmitted!Y$44)</f>
        <v>1</v>
      </c>
      <c r="Z28" s="92">
        <f>Cal_SWSubmitted!Z28/SUM(Cal_SWSubmitted!Z$12,Cal_SWSubmitted!Z$20,Cal_SWSubmitted!Z$28,Cal_SWSubmitted!Z$36,Cal_SWSubmitted!Z$44)</f>
        <v>1</v>
      </c>
      <c r="AA28" s="92">
        <f>Cal_SWSubmitted!AA28/SUM(Cal_SWSubmitted!AA$12,Cal_SWSubmitted!AA$20,Cal_SWSubmitted!AA$28,Cal_SWSubmitted!AA$36,Cal_SWSubmitted!AA$44)</f>
        <v>1</v>
      </c>
      <c r="AB28" s="92">
        <f>Cal_SWSubmitted!AB28/SUM(Cal_SWSubmitted!AB$12,Cal_SWSubmitted!AB$20,Cal_SWSubmitted!AB$28,Cal_SWSubmitted!AB$36,Cal_SWSubmitted!AB$44)</f>
        <v>1</v>
      </c>
      <c r="AC28" s="92">
        <f>Cal_SWSubmitted!AC28/SUM(Cal_SWSubmitted!AC$12,Cal_SWSubmitted!AC$20,Cal_SWSubmitted!AC$28,Cal_SWSubmitted!AC$36,Cal_SWSubmitted!AC$44)</f>
        <v>1</v>
      </c>
      <c r="AD28" s="92">
        <f>Cal_SWSubmitted!AD28/SUM(Cal_SWSubmitted!AD$12,Cal_SWSubmitted!AD$20,Cal_SWSubmitted!AD$28,Cal_SWSubmitted!AD$36,Cal_SWSubmitted!AD$44)</f>
        <v>1</v>
      </c>
      <c r="AE28" s="92">
        <f>Cal_SWSubmitted!AE28/SUM(Cal_SWSubmitted!AE$12,Cal_SWSubmitted!AE$20,Cal_SWSubmitted!AE$28,Cal_SWSubmitted!AE$36,Cal_SWSubmitted!AE$44)</f>
        <v>0.48272341714121236</v>
      </c>
      <c r="AF28" s="92">
        <f>Cal_SWSubmitted!AF28/SUM(Cal_SWSubmitted!AF$12,Cal_SWSubmitted!AF$20,Cal_SWSubmitted!AF$28,Cal_SWSubmitted!AF$36,Cal_SWSubmitted!AF$44)</f>
        <v>1</v>
      </c>
      <c r="AG28" s="92">
        <f>Cal_SWSubmitted!AG28/SUM(Cal_SWSubmitted!AG$12,Cal_SWSubmitted!AG$20,Cal_SWSubmitted!AG$28,Cal_SWSubmitted!AG$36,Cal_SWSubmitted!AG$44)</f>
        <v>1</v>
      </c>
      <c r="AH28" s="92">
        <f>Cal_SWSubmitted!AH28/SUM(Cal_SWSubmitted!AH$12,Cal_SWSubmitted!AH$20,Cal_SWSubmitted!AH$28,Cal_SWSubmitted!AH$36,Cal_SWSubmitted!AH$44)</f>
        <v>1</v>
      </c>
      <c r="AI28" s="92">
        <f>Cal_SWSubmitted!AI28/SUM(Cal_SWSubmitted!AI$12,Cal_SWSubmitted!AI$20,Cal_SWSubmitted!AI$28,Cal_SWSubmitted!AI$36,Cal_SWSubmitted!AI$44)</f>
        <v>1</v>
      </c>
      <c r="AJ28" s="92">
        <f>Cal_SWSubmitted!AJ28/SUM(Cal_SWSubmitted!AJ$12,Cal_SWSubmitted!AJ$20,Cal_SWSubmitted!AJ$28,Cal_SWSubmitted!AJ$36,Cal_SWSubmitted!AJ$44)</f>
        <v>1</v>
      </c>
      <c r="AK28" s="92">
        <f>Cal_SWSubmitted!AK28/SUM(Cal_SWSubmitted!AK$12,Cal_SWSubmitted!AK$20,Cal_SWSubmitted!AK$28,Cal_SWSubmitted!AK$36,Cal_SWSubmitted!AK$44)</f>
        <v>1</v>
      </c>
      <c r="AM28" s="18">
        <f t="shared" si="1"/>
        <v>0</v>
      </c>
      <c r="AN28" s="18">
        <f t="shared" si="5"/>
        <v>7.4827234171412123</v>
      </c>
      <c r="AO28" s="18">
        <f t="shared" si="6"/>
        <v>5</v>
      </c>
      <c r="AP28" s="106">
        <f t="shared" si="2"/>
        <v>0</v>
      </c>
      <c r="AQ28" s="18">
        <f t="shared" si="3"/>
        <v>0.93534042714265153</v>
      </c>
      <c r="AR28" s="18">
        <f t="shared" si="4"/>
        <v>1</v>
      </c>
    </row>
    <row r="29" spans="5:44">
      <c r="E29" s="3" t="s">
        <v>28</v>
      </c>
      <c r="F29" s="3" t="str">
        <f t="shared" si="0"/>
        <v>Opex</v>
      </c>
      <c r="G29" s="3" t="s">
        <v>197</v>
      </c>
      <c r="L29" s="3" t="s">
        <v>230</v>
      </c>
      <c r="R29" s="14"/>
      <c r="T29" s="18"/>
      <c r="U29" s="18"/>
      <c r="V29" s="18"/>
      <c r="W29" s="18"/>
      <c r="X29" s="18"/>
      <c r="Y29" s="92">
        <f>Cal_SWSubmitted!Y29/SUM(Cal_SWSubmitted!Y$13,Cal_SWSubmitted!Y$21,Cal_SWSubmitted!Y$29,Cal_SWSubmitted!Y$37,Cal_SWSubmitted!Y$45)</f>
        <v>1</v>
      </c>
      <c r="Z29" s="92">
        <f>Cal_SWSubmitted!Z29/SUM(Cal_SWSubmitted!Z$13,Cal_SWSubmitted!Z$21,Cal_SWSubmitted!Z$29,Cal_SWSubmitted!Z$37,Cal_SWSubmitted!Z$45)</f>
        <v>1</v>
      </c>
      <c r="AA29" s="92">
        <f>Cal_SWSubmitted!AA29/SUM(Cal_SWSubmitted!AA$13,Cal_SWSubmitted!AA$21,Cal_SWSubmitted!AA$29,Cal_SWSubmitted!AA$37,Cal_SWSubmitted!AA$45)</f>
        <v>1</v>
      </c>
      <c r="AB29" s="92">
        <f>Cal_SWSubmitted!AB29/SUM(Cal_SWSubmitted!AB$13,Cal_SWSubmitted!AB$21,Cal_SWSubmitted!AB$29,Cal_SWSubmitted!AB$37,Cal_SWSubmitted!AB$45)</f>
        <v>1</v>
      </c>
      <c r="AC29" s="92">
        <f>Cal_SWSubmitted!AC29/SUM(Cal_SWSubmitted!AC$13,Cal_SWSubmitted!AC$21,Cal_SWSubmitted!AC$29,Cal_SWSubmitted!AC$37,Cal_SWSubmitted!AC$45)</f>
        <v>1</v>
      </c>
      <c r="AD29" s="92">
        <f>Cal_SWSubmitted!AD29/SUM(Cal_SWSubmitted!AD$13,Cal_SWSubmitted!AD$21,Cal_SWSubmitted!AD$29,Cal_SWSubmitted!AD$37,Cal_SWSubmitted!AD$45)</f>
        <v>1</v>
      </c>
      <c r="AE29" s="92">
        <f>Cal_SWSubmitted!AE29/SUM(Cal_SWSubmitted!AE$13,Cal_SWSubmitted!AE$21,Cal_SWSubmitted!AE$29,Cal_SWSubmitted!AE$37,Cal_SWSubmitted!AE$45)</f>
        <v>0.66998678869235295</v>
      </c>
      <c r="AF29" s="92">
        <f>Cal_SWSubmitted!AF29/SUM(Cal_SWSubmitted!AF$13,Cal_SWSubmitted!AF$21,Cal_SWSubmitted!AF$29,Cal_SWSubmitted!AF$37,Cal_SWSubmitted!AF$45)</f>
        <v>1</v>
      </c>
      <c r="AG29" s="92">
        <f>Cal_SWSubmitted!AG29/SUM(Cal_SWSubmitted!AG$13,Cal_SWSubmitted!AG$21,Cal_SWSubmitted!AG$29,Cal_SWSubmitted!AG$37,Cal_SWSubmitted!AG$45)</f>
        <v>1</v>
      </c>
      <c r="AH29" s="92">
        <f>Cal_SWSubmitted!AH29/SUM(Cal_SWSubmitted!AH$13,Cal_SWSubmitted!AH$21,Cal_SWSubmitted!AH$29,Cal_SWSubmitted!AH$37,Cal_SWSubmitted!AH$45)</f>
        <v>1</v>
      </c>
      <c r="AI29" s="92">
        <f>Cal_SWSubmitted!AI29/SUM(Cal_SWSubmitted!AI$13,Cal_SWSubmitted!AI$21,Cal_SWSubmitted!AI$29,Cal_SWSubmitted!AI$37,Cal_SWSubmitted!AI$45)</f>
        <v>1</v>
      </c>
      <c r="AJ29" s="92">
        <f>Cal_SWSubmitted!AJ29/SUM(Cal_SWSubmitted!AJ$13,Cal_SWSubmitted!AJ$21,Cal_SWSubmitted!AJ$29,Cal_SWSubmitted!AJ$37,Cal_SWSubmitted!AJ$45)</f>
        <v>1</v>
      </c>
      <c r="AK29" s="92">
        <f>Cal_SWSubmitted!AK29/SUM(Cal_SWSubmitted!AK$13,Cal_SWSubmitted!AK$21,Cal_SWSubmitted!AK$29,Cal_SWSubmitted!AK$37,Cal_SWSubmitted!AK$45)</f>
        <v>1</v>
      </c>
      <c r="AM29" s="18">
        <f t="shared" si="1"/>
        <v>0</v>
      </c>
      <c r="AN29" s="18">
        <f t="shared" si="5"/>
        <v>7.669986788692353</v>
      </c>
      <c r="AO29" s="18">
        <f t="shared" si="6"/>
        <v>5</v>
      </c>
      <c r="AP29" s="106">
        <f t="shared" si="2"/>
        <v>0</v>
      </c>
      <c r="AQ29" s="18">
        <f t="shared" si="3"/>
        <v>0.95874834858654412</v>
      </c>
      <c r="AR29" s="18">
        <f t="shared" si="4"/>
        <v>1</v>
      </c>
    </row>
    <row r="30" spans="5:44">
      <c r="E30" s="3" t="s">
        <v>30</v>
      </c>
      <c r="F30" s="3" t="str">
        <f t="shared" si="0"/>
        <v>Opex</v>
      </c>
      <c r="G30" s="3" t="s">
        <v>197</v>
      </c>
      <c r="L30" s="3" t="s">
        <v>230</v>
      </c>
      <c r="R30" s="14"/>
      <c r="T30" s="18"/>
      <c r="U30" s="18"/>
      <c r="V30" s="18"/>
      <c r="W30" s="18"/>
      <c r="X30" s="18"/>
      <c r="Y30" s="92">
        <f>Cal_SWSubmitted!Y30/SUM(Cal_SWSubmitted!Y$14,Cal_SWSubmitted!Y$22,Cal_SWSubmitted!Y$30,Cal_SWSubmitted!Y$38,Cal_SWSubmitted!Y$46)</f>
        <v>1</v>
      </c>
      <c r="Z30" s="92">
        <f>Cal_SWSubmitted!Z30/SUM(Cal_SWSubmitted!Z$14,Cal_SWSubmitted!Z$22,Cal_SWSubmitted!Z$30,Cal_SWSubmitted!Z$38,Cal_SWSubmitted!Z$46)</f>
        <v>1</v>
      </c>
      <c r="AA30" s="92">
        <f>Cal_SWSubmitted!AA30/SUM(Cal_SWSubmitted!AA$14,Cal_SWSubmitted!AA$22,Cal_SWSubmitted!AA$30,Cal_SWSubmitted!AA$38,Cal_SWSubmitted!AA$46)</f>
        <v>1</v>
      </c>
      <c r="AB30" s="92">
        <f>Cal_SWSubmitted!AB30/SUM(Cal_SWSubmitted!AB$14,Cal_SWSubmitted!AB$22,Cal_SWSubmitted!AB$30,Cal_SWSubmitted!AB$38,Cal_SWSubmitted!AB$46)</f>
        <v>1</v>
      </c>
      <c r="AC30" s="92">
        <f>Cal_SWSubmitted!AC30/SUM(Cal_SWSubmitted!AC$14,Cal_SWSubmitted!AC$22,Cal_SWSubmitted!AC$30,Cal_SWSubmitted!AC$38,Cal_SWSubmitted!AC$46)</f>
        <v>1</v>
      </c>
      <c r="AD30" s="92">
        <f>Cal_SWSubmitted!AD30/SUM(Cal_SWSubmitted!AD$14,Cal_SWSubmitted!AD$22,Cal_SWSubmitted!AD$30,Cal_SWSubmitted!AD$38,Cal_SWSubmitted!AD$46)</f>
        <v>1</v>
      </c>
      <c r="AE30" s="92">
        <f>Cal_SWSubmitted!AE30/SUM(Cal_SWSubmitted!AE$14,Cal_SWSubmitted!AE$22,Cal_SWSubmitted!AE$30,Cal_SWSubmitted!AE$38,Cal_SWSubmitted!AE$46)</f>
        <v>0.70508526724821574</v>
      </c>
      <c r="AF30" s="92">
        <f>Cal_SWSubmitted!AF30/SUM(Cal_SWSubmitted!AF$14,Cal_SWSubmitted!AF$22,Cal_SWSubmitted!AF$30,Cal_SWSubmitted!AF$38,Cal_SWSubmitted!AF$46)</f>
        <v>1</v>
      </c>
      <c r="AG30" s="92">
        <f>Cal_SWSubmitted!AG30/SUM(Cal_SWSubmitted!AG$14,Cal_SWSubmitted!AG$22,Cal_SWSubmitted!AG$30,Cal_SWSubmitted!AG$38,Cal_SWSubmitted!AG$46)</f>
        <v>1</v>
      </c>
      <c r="AH30" s="92">
        <f>Cal_SWSubmitted!AH30/SUM(Cal_SWSubmitted!AH$14,Cal_SWSubmitted!AH$22,Cal_SWSubmitted!AH$30,Cal_SWSubmitted!AH$38,Cal_SWSubmitted!AH$46)</f>
        <v>1</v>
      </c>
      <c r="AI30" s="92">
        <f>Cal_SWSubmitted!AI30/SUM(Cal_SWSubmitted!AI$14,Cal_SWSubmitted!AI$22,Cal_SWSubmitted!AI$30,Cal_SWSubmitted!AI$38,Cal_SWSubmitted!AI$46)</f>
        <v>1</v>
      </c>
      <c r="AJ30" s="92">
        <f>Cal_SWSubmitted!AJ30/SUM(Cal_SWSubmitted!AJ$14,Cal_SWSubmitted!AJ$22,Cal_SWSubmitted!AJ$30,Cal_SWSubmitted!AJ$38,Cal_SWSubmitted!AJ$46)</f>
        <v>1</v>
      </c>
      <c r="AK30" s="92">
        <f>Cal_SWSubmitted!AK30/SUM(Cal_SWSubmitted!AK$14,Cal_SWSubmitted!AK$22,Cal_SWSubmitted!AK$30,Cal_SWSubmitted!AK$38,Cal_SWSubmitted!AK$46)</f>
        <v>1</v>
      </c>
      <c r="AM30" s="18">
        <f t="shared" si="1"/>
        <v>0</v>
      </c>
      <c r="AN30" s="18">
        <f t="shared" si="5"/>
        <v>7.705085267248216</v>
      </c>
      <c r="AO30" s="18">
        <f t="shared" si="6"/>
        <v>5</v>
      </c>
      <c r="AP30" s="106">
        <f t="shared" si="2"/>
        <v>0</v>
      </c>
      <c r="AQ30" s="18">
        <f t="shared" si="3"/>
        <v>0.963135658406027</v>
      </c>
      <c r="AR30" s="18">
        <f t="shared" si="4"/>
        <v>1</v>
      </c>
    </row>
    <row r="31" spans="5:44">
      <c r="E31" s="3" t="s">
        <v>32</v>
      </c>
      <c r="F31" s="3" t="str">
        <f t="shared" si="0"/>
        <v>Opex</v>
      </c>
      <c r="G31" s="3" t="s">
        <v>197</v>
      </c>
      <c r="L31" s="3" t="s">
        <v>230</v>
      </c>
      <c r="R31" s="14"/>
      <c r="T31" s="18"/>
      <c r="U31" s="18"/>
      <c r="V31" s="18"/>
      <c r="W31" s="18"/>
      <c r="X31" s="18"/>
      <c r="Y31" s="92">
        <f>Cal_SWSubmitted!Y31/SUM(Cal_SWSubmitted!Y$15,Cal_SWSubmitted!Y$23,Cal_SWSubmitted!Y$31,Cal_SWSubmitted!Y$39,Cal_SWSubmitted!Y$47)</f>
        <v>1</v>
      </c>
      <c r="Z31" s="92">
        <f>Cal_SWSubmitted!Z31/SUM(Cal_SWSubmitted!Z$15,Cal_SWSubmitted!Z$23,Cal_SWSubmitted!Z$31,Cal_SWSubmitted!Z$39,Cal_SWSubmitted!Z$47)</f>
        <v>1</v>
      </c>
      <c r="AA31" s="92">
        <f>Cal_SWSubmitted!AA31/SUM(Cal_SWSubmitted!AA$15,Cal_SWSubmitted!AA$23,Cal_SWSubmitted!AA$31,Cal_SWSubmitted!AA$39,Cal_SWSubmitted!AA$47)</f>
        <v>1</v>
      </c>
      <c r="AB31" s="92">
        <f>Cal_SWSubmitted!AB31/SUM(Cal_SWSubmitted!AB$15,Cal_SWSubmitted!AB$23,Cal_SWSubmitted!AB$31,Cal_SWSubmitted!AB$39,Cal_SWSubmitted!AB$47)</f>
        <v>1</v>
      </c>
      <c r="AC31" s="92">
        <f>Cal_SWSubmitted!AC31/SUM(Cal_SWSubmitted!AC$15,Cal_SWSubmitted!AC$23,Cal_SWSubmitted!AC$31,Cal_SWSubmitted!AC$39,Cal_SWSubmitted!AC$47)</f>
        <v>1</v>
      </c>
      <c r="AD31" s="92">
        <f>Cal_SWSubmitted!AD31/SUM(Cal_SWSubmitted!AD$15,Cal_SWSubmitted!AD$23,Cal_SWSubmitted!AD$31,Cal_SWSubmitted!AD$39,Cal_SWSubmitted!AD$47)</f>
        <v>1</v>
      </c>
      <c r="AE31" s="92">
        <f>Cal_SWSubmitted!AE31/SUM(Cal_SWSubmitted!AE$15,Cal_SWSubmitted!AE$23,Cal_SWSubmitted!AE$31,Cal_SWSubmitted!AE$39,Cal_SWSubmitted!AE$47)</f>
        <v>0.50380705247115098</v>
      </c>
      <c r="AF31" s="92">
        <f>Cal_SWSubmitted!AF31/SUM(Cal_SWSubmitted!AF$15,Cal_SWSubmitted!AF$23,Cal_SWSubmitted!AF$31,Cal_SWSubmitted!AF$39,Cal_SWSubmitted!AF$47)</f>
        <v>1</v>
      </c>
      <c r="AG31" s="92">
        <f>Cal_SWSubmitted!AG31/SUM(Cal_SWSubmitted!AG$15,Cal_SWSubmitted!AG$23,Cal_SWSubmitted!AG$31,Cal_SWSubmitted!AG$39,Cal_SWSubmitted!AG$47)</f>
        <v>1</v>
      </c>
      <c r="AH31" s="92">
        <f>Cal_SWSubmitted!AH31/SUM(Cal_SWSubmitted!AH$15,Cal_SWSubmitted!AH$23,Cal_SWSubmitted!AH$31,Cal_SWSubmitted!AH$39,Cal_SWSubmitted!AH$47)</f>
        <v>1</v>
      </c>
      <c r="AI31" s="92">
        <f>Cal_SWSubmitted!AI31/SUM(Cal_SWSubmitted!AI$15,Cal_SWSubmitted!AI$23,Cal_SWSubmitted!AI$31,Cal_SWSubmitted!AI$39,Cal_SWSubmitted!AI$47)</f>
        <v>1</v>
      </c>
      <c r="AJ31" s="92">
        <f>Cal_SWSubmitted!AJ31/SUM(Cal_SWSubmitted!AJ$15,Cal_SWSubmitted!AJ$23,Cal_SWSubmitted!AJ$31,Cal_SWSubmitted!AJ$39,Cal_SWSubmitted!AJ$47)</f>
        <v>1</v>
      </c>
      <c r="AK31" s="92">
        <f>Cal_SWSubmitted!AK31/SUM(Cal_SWSubmitted!AK$15,Cal_SWSubmitted!AK$23,Cal_SWSubmitted!AK$31,Cal_SWSubmitted!AK$39,Cal_SWSubmitted!AK$47)</f>
        <v>1</v>
      </c>
      <c r="AM31" s="18">
        <f t="shared" si="1"/>
        <v>0</v>
      </c>
      <c r="AN31" s="18">
        <f t="shared" si="5"/>
        <v>7.5038070524711511</v>
      </c>
      <c r="AO31" s="18">
        <f t="shared" si="6"/>
        <v>5</v>
      </c>
      <c r="AP31" s="106">
        <f t="shared" si="2"/>
        <v>0</v>
      </c>
      <c r="AQ31" s="18">
        <f t="shared" si="3"/>
        <v>0.93797588155889389</v>
      </c>
      <c r="AR31" s="18">
        <f t="shared" si="4"/>
        <v>1</v>
      </c>
    </row>
    <row r="32" spans="5:44">
      <c r="E32" s="3" t="s">
        <v>34</v>
      </c>
      <c r="F32" s="3" t="str">
        <f t="shared" si="0"/>
        <v>Opex</v>
      </c>
      <c r="G32" s="3" t="s">
        <v>197</v>
      </c>
      <c r="L32" s="3" t="s">
        <v>230</v>
      </c>
      <c r="R32" s="14"/>
      <c r="T32" s="18"/>
      <c r="U32" s="18"/>
      <c r="V32" s="18"/>
      <c r="W32" s="18"/>
      <c r="X32" s="18"/>
      <c r="Y32" s="92">
        <f>Cal_SWSubmitted!Y32/SUM(Cal_SWSubmitted!Y$16,Cal_SWSubmitted!Y$24,Cal_SWSubmitted!Y$32,Cal_SWSubmitted!Y$40,Cal_SWSubmitted!Y$48)</f>
        <v>0.81914231190930442</v>
      </c>
      <c r="Z32" s="92">
        <f>Cal_SWSubmitted!Z32/SUM(Cal_SWSubmitted!Z$16,Cal_SWSubmitted!Z$24,Cal_SWSubmitted!Z$32,Cal_SWSubmitted!Z$40,Cal_SWSubmitted!Z$48)</f>
        <v>0.12561441835062809</v>
      </c>
      <c r="AA32" s="92">
        <f>Cal_SWSubmitted!AA32/SUM(Cal_SWSubmitted!AA$16,Cal_SWSubmitted!AA$24,Cal_SWSubmitted!AA$32,Cal_SWSubmitted!AA$40,Cal_SWSubmitted!AA$48)</f>
        <v>0.14096426367160286</v>
      </c>
      <c r="AB32" s="92">
        <f>Cal_SWSubmitted!AB32/SUM(Cal_SWSubmitted!AB$16,Cal_SWSubmitted!AB$24,Cal_SWSubmitted!AB$32,Cal_SWSubmitted!AB$40,Cal_SWSubmitted!AB$48)</f>
        <v>0.2310695348254245</v>
      </c>
      <c r="AC32" s="92">
        <f>Cal_SWSubmitted!AC32/SUM(Cal_SWSubmitted!AC$16,Cal_SWSubmitted!AC$24,Cal_SWSubmitted!AC$32,Cal_SWSubmitted!AC$40,Cal_SWSubmitted!AC$48)</f>
        <v>0.29413107789741155</v>
      </c>
      <c r="AD32" s="92">
        <f>Cal_SWSubmitted!AD32/SUM(Cal_SWSubmitted!AD$16,Cal_SWSubmitted!AD$24,Cal_SWSubmitted!AD$32,Cal_SWSubmitted!AD$40,Cal_SWSubmitted!AD$48)</f>
        <v>0.20117947811361378</v>
      </c>
      <c r="AE32" s="92">
        <f>Cal_SWSubmitted!AE32/SUM(Cal_SWSubmitted!AE$16,Cal_SWSubmitted!AE$24,Cal_SWSubmitted!AE$32,Cal_SWSubmitted!AE$40,Cal_SWSubmitted!AE$48)</f>
        <v>0.35665337970716127</v>
      </c>
      <c r="AF32" s="92">
        <f>Cal_SWSubmitted!AF32/SUM(Cal_SWSubmitted!AF$16,Cal_SWSubmitted!AF$24,Cal_SWSubmitted!AF$32,Cal_SWSubmitted!AF$40,Cal_SWSubmitted!AF$48)</f>
        <v>0.20117947811361375</v>
      </c>
      <c r="AG32" s="92">
        <f>Cal_SWSubmitted!AG32/SUM(Cal_SWSubmitted!AG$16,Cal_SWSubmitted!AG$24,Cal_SWSubmitted!AG$32,Cal_SWSubmitted!AG$40,Cal_SWSubmitted!AG$48)</f>
        <v>0.20117947811361372</v>
      </c>
      <c r="AH32" s="92">
        <f>Cal_SWSubmitted!AH32/SUM(Cal_SWSubmitted!AH$16,Cal_SWSubmitted!AH$24,Cal_SWSubmitted!AH$32,Cal_SWSubmitted!AH$40,Cal_SWSubmitted!AH$48)</f>
        <v>0.20117947811361375</v>
      </c>
      <c r="AI32" s="92">
        <f>Cal_SWSubmitted!AI32/SUM(Cal_SWSubmitted!AI$16,Cal_SWSubmitted!AI$24,Cal_SWSubmitted!AI$32,Cal_SWSubmitted!AI$40,Cal_SWSubmitted!AI$48)</f>
        <v>0.20117947811361378</v>
      </c>
      <c r="AJ32" s="92">
        <f>Cal_SWSubmitted!AJ32/SUM(Cal_SWSubmitted!AJ$16,Cal_SWSubmitted!AJ$24,Cal_SWSubmitted!AJ$32,Cal_SWSubmitted!AJ$40,Cal_SWSubmitted!AJ$48)</f>
        <v>0.20117947811361378</v>
      </c>
      <c r="AK32" s="92">
        <f>Cal_SWSubmitted!AK32/SUM(Cal_SWSubmitted!AK$16,Cal_SWSubmitted!AK$24,Cal_SWSubmitted!AK$32,Cal_SWSubmitted!AK$40,Cal_SWSubmitted!AK$48)</f>
        <v>0.20117947811361375</v>
      </c>
      <c r="AM32" s="18">
        <f t="shared" si="1"/>
        <v>0</v>
      </c>
      <c r="AN32" s="18">
        <f t="shared" si="5"/>
        <v>2.3699339425887604</v>
      </c>
      <c r="AO32" s="18">
        <f t="shared" si="6"/>
        <v>1.0058973905680688</v>
      </c>
      <c r="AP32" s="106">
        <f t="shared" si="2"/>
        <v>0</v>
      </c>
      <c r="AQ32" s="18">
        <f t="shared" si="3"/>
        <v>0.29624174282359506</v>
      </c>
      <c r="AR32" s="18">
        <f t="shared" si="4"/>
        <v>0.20117947811361375</v>
      </c>
    </row>
    <row r="33" spans="5:44">
      <c r="E33" s="3" t="s">
        <v>36</v>
      </c>
      <c r="F33" s="3" t="str">
        <f t="shared" si="0"/>
        <v>Opex</v>
      </c>
      <c r="G33" s="3" t="s">
        <v>197</v>
      </c>
      <c r="L33" s="3" t="s">
        <v>230</v>
      </c>
      <c r="R33" s="14"/>
      <c r="T33" s="18"/>
      <c r="U33" s="18"/>
      <c r="V33" s="18"/>
      <c r="W33" s="18"/>
      <c r="X33" s="18"/>
      <c r="Y33" s="92">
        <f>Cal_SWSubmitted!Y33/SUM(Cal_SWSubmitted!Y$17,Cal_SWSubmitted!Y$25,Cal_SWSubmitted!Y$33,Cal_SWSubmitted!Y$41,Cal_SWSubmitted!Y$49)</f>
        <v>0.27718550106609807</v>
      </c>
      <c r="Z33" s="92">
        <f>Cal_SWSubmitted!Z33/SUM(Cal_SWSubmitted!Z$17,Cal_SWSubmitted!Z$25,Cal_SWSubmitted!Z$33,Cal_SWSubmitted!Z$41,Cal_SWSubmitted!Z$49)</f>
        <v>0.13933415536374846</v>
      </c>
      <c r="AA33" s="92">
        <f>Cal_SWSubmitted!AA33/SUM(Cal_SWSubmitted!AA$17,Cal_SWSubmitted!AA$25,Cal_SWSubmitted!AA$33,Cal_SWSubmitted!AA$41,Cal_SWSubmitted!AA$49)</f>
        <v>0.13182286302780638</v>
      </c>
      <c r="AB33" s="92">
        <f>Cal_SWSubmitted!AB33/SUM(Cal_SWSubmitted!AB$17,Cal_SWSubmitted!AB$25,Cal_SWSubmitted!AB$33,Cal_SWSubmitted!AB$41,Cal_SWSubmitted!AB$49)</f>
        <v>0.13214285714285715</v>
      </c>
      <c r="AC33" s="92">
        <f>Cal_SWSubmitted!AC33/SUM(Cal_SWSubmitted!AC$17,Cal_SWSubmitted!AC$25,Cal_SWSubmitted!AC$33,Cal_SWSubmitted!AC$41,Cal_SWSubmitted!AC$49)</f>
        <v>0.39251439539347405</v>
      </c>
      <c r="AD33" s="92">
        <f>Cal_SWSubmitted!AD33/SUM(Cal_SWSubmitted!AD$17,Cal_SWSubmitted!AD$25,Cal_SWSubmitted!AD$33,Cal_SWSubmitted!AD$41,Cal_SWSubmitted!AD$49)</f>
        <v>0.25678233438485809</v>
      </c>
      <c r="AE33" s="92">
        <f>Cal_SWSubmitted!AE33/SUM(Cal_SWSubmitted!AE$17,Cal_SWSubmitted!AE$25,Cal_SWSubmitted!AE$33,Cal_SWSubmitted!AE$41,Cal_SWSubmitted!AE$49)</f>
        <v>0.22650126411787461</v>
      </c>
      <c r="AF33" s="92">
        <f>Cal_SWSubmitted!AF33/SUM(Cal_SWSubmitted!AF$17,Cal_SWSubmitted!AF$25,Cal_SWSubmitted!AF$33,Cal_SWSubmitted!AF$41,Cal_SWSubmitted!AF$49)</f>
        <v>0.22650126411787463</v>
      </c>
      <c r="AG33" s="92">
        <f>Cal_SWSubmitted!AG33/SUM(Cal_SWSubmitted!AG$17,Cal_SWSubmitted!AG$25,Cal_SWSubmitted!AG$33,Cal_SWSubmitted!AG$41,Cal_SWSubmitted!AG$49)</f>
        <v>0.26756116811365421</v>
      </c>
      <c r="AH33" s="92">
        <f>Cal_SWSubmitted!AH33/SUM(Cal_SWSubmitted!AH$17,Cal_SWSubmitted!AH$25,Cal_SWSubmitted!AH$33,Cal_SWSubmitted!AH$41,Cal_SWSubmitted!AH$49)</f>
        <v>0.26756116811365427</v>
      </c>
      <c r="AI33" s="92">
        <f>Cal_SWSubmitted!AI33/SUM(Cal_SWSubmitted!AI$17,Cal_SWSubmitted!AI$25,Cal_SWSubmitted!AI$33,Cal_SWSubmitted!AI$41,Cal_SWSubmitted!AI$49)</f>
        <v>0.26756116811365427</v>
      </c>
      <c r="AJ33" s="92">
        <f>Cal_SWSubmitted!AJ33/SUM(Cal_SWSubmitted!AJ$17,Cal_SWSubmitted!AJ$25,Cal_SWSubmitted!AJ$33,Cal_SWSubmitted!AJ$41,Cal_SWSubmitted!AJ$49)</f>
        <v>0.26756116811365427</v>
      </c>
      <c r="AK33" s="92">
        <f>Cal_SWSubmitted!AK33/SUM(Cal_SWSubmitted!AK$17,Cal_SWSubmitted!AK$25,Cal_SWSubmitted!AK$33,Cal_SWSubmitted!AK$41,Cal_SWSubmitted!AK$49)</f>
        <v>0.26756116811365421</v>
      </c>
      <c r="AM33" s="18">
        <f t="shared" si="1"/>
        <v>0</v>
      </c>
      <c r="AN33" s="18">
        <f t="shared" si="5"/>
        <v>1.7827846346145915</v>
      </c>
      <c r="AO33" s="18">
        <f t="shared" si="6"/>
        <v>1.3378058405682713</v>
      </c>
      <c r="AP33" s="106">
        <f t="shared" si="2"/>
        <v>0</v>
      </c>
      <c r="AQ33" s="18">
        <f t="shared" si="3"/>
        <v>0.22284807932682393</v>
      </c>
      <c r="AR33" s="18">
        <f t="shared" si="4"/>
        <v>0.26756116811365427</v>
      </c>
    </row>
    <row r="34" spans="5:44">
      <c r="E34" s="3" t="s">
        <v>38</v>
      </c>
      <c r="F34" s="3" t="str">
        <f t="shared" si="0"/>
        <v>Opex</v>
      </c>
      <c r="G34" s="3" t="s">
        <v>197</v>
      </c>
      <c r="L34" s="3" t="s">
        <v>230</v>
      </c>
      <c r="R34" s="14"/>
      <c r="T34" s="18"/>
      <c r="U34" s="18"/>
      <c r="V34" s="18"/>
      <c r="W34" s="18"/>
      <c r="X34" s="18"/>
      <c r="Y34" s="92">
        <f>Cal_SWSubmitted!Y34/SUM(Cal_SWSubmitted!Y$18,Cal_SWSubmitted!Y$26,Cal_SWSubmitted!Y$34,Cal_SWSubmitted!Y$42,Cal_SWSubmitted!Y$50)</f>
        <v>1</v>
      </c>
      <c r="Z34" s="92">
        <f>Cal_SWSubmitted!Z34/SUM(Cal_SWSubmitted!Z$18,Cal_SWSubmitted!Z$26,Cal_SWSubmitted!Z$34,Cal_SWSubmitted!Z$42,Cal_SWSubmitted!Z$50)</f>
        <v>1</v>
      </c>
      <c r="AA34" s="92">
        <f>Cal_SWSubmitted!AA34/SUM(Cal_SWSubmitted!AA$18,Cal_SWSubmitted!AA$26,Cal_SWSubmitted!AA$34,Cal_SWSubmitted!AA$42,Cal_SWSubmitted!AA$50)</f>
        <v>1</v>
      </c>
      <c r="AB34" s="92">
        <f>Cal_SWSubmitted!AB34/SUM(Cal_SWSubmitted!AB$18,Cal_SWSubmitted!AB$26,Cal_SWSubmitted!AB$34,Cal_SWSubmitted!AB$42,Cal_SWSubmitted!AB$50)</f>
        <v>1</v>
      </c>
      <c r="AC34" s="92">
        <f>Cal_SWSubmitted!AC34/SUM(Cal_SWSubmitted!AC$18,Cal_SWSubmitted!AC$26,Cal_SWSubmitted!AC$34,Cal_SWSubmitted!AC$42,Cal_SWSubmitted!AC$50)</f>
        <v>1</v>
      </c>
      <c r="AD34" s="92">
        <f>Cal_SWSubmitted!AD34/SUM(Cal_SWSubmitted!AD$18,Cal_SWSubmitted!AD$26,Cal_SWSubmitted!AD$34,Cal_SWSubmitted!AD$42,Cal_SWSubmitted!AD$50)</f>
        <v>1</v>
      </c>
      <c r="AE34" s="92">
        <f>Cal_SWSubmitted!AE34/SUM(Cal_SWSubmitted!AE$18,Cal_SWSubmitted!AE$26,Cal_SWSubmitted!AE$34,Cal_SWSubmitted!AE$42,Cal_SWSubmitted!AE$50)</f>
        <v>1</v>
      </c>
      <c r="AF34" s="92">
        <f>Cal_SWSubmitted!AF34/SUM(Cal_SWSubmitted!AF$18,Cal_SWSubmitted!AF$26,Cal_SWSubmitted!AF$34,Cal_SWSubmitted!AF$42,Cal_SWSubmitted!AF$50)</f>
        <v>1</v>
      </c>
      <c r="AG34" s="92">
        <f>Cal_SWSubmitted!AG34/SUM(Cal_SWSubmitted!AG$18,Cal_SWSubmitted!AG$26,Cal_SWSubmitted!AG$34,Cal_SWSubmitted!AG$42,Cal_SWSubmitted!AG$50)</f>
        <v>1</v>
      </c>
      <c r="AH34" s="92">
        <f>Cal_SWSubmitted!AH34/SUM(Cal_SWSubmitted!AH$18,Cal_SWSubmitted!AH$26,Cal_SWSubmitted!AH$34,Cal_SWSubmitted!AH$42,Cal_SWSubmitted!AH$50)</f>
        <v>1</v>
      </c>
      <c r="AI34" s="92">
        <f>Cal_SWSubmitted!AI34/SUM(Cal_SWSubmitted!AI$18,Cal_SWSubmitted!AI$26,Cal_SWSubmitted!AI$34,Cal_SWSubmitted!AI$42,Cal_SWSubmitted!AI$50)</f>
        <v>1</v>
      </c>
      <c r="AJ34" s="92">
        <f>Cal_SWSubmitted!AJ34/SUM(Cal_SWSubmitted!AJ$18,Cal_SWSubmitted!AJ$26,Cal_SWSubmitted!AJ$34,Cal_SWSubmitted!AJ$42,Cal_SWSubmitted!AJ$50)</f>
        <v>1</v>
      </c>
      <c r="AK34" s="92">
        <f>Cal_SWSubmitted!AK34/SUM(Cal_SWSubmitted!AK$18,Cal_SWSubmitted!AK$26,Cal_SWSubmitted!AK$34,Cal_SWSubmitted!AK$42,Cal_SWSubmitted!AK$50)</f>
        <v>1</v>
      </c>
      <c r="AM34" s="18">
        <f t="shared" si="1"/>
        <v>0</v>
      </c>
      <c r="AN34" s="18">
        <f t="shared" si="5"/>
        <v>8</v>
      </c>
      <c r="AO34" s="18">
        <f t="shared" si="6"/>
        <v>5</v>
      </c>
      <c r="AP34" s="106">
        <f t="shared" si="2"/>
        <v>0</v>
      </c>
      <c r="AQ34" s="18">
        <f t="shared" si="3"/>
        <v>1</v>
      </c>
      <c r="AR34" s="18">
        <f t="shared" si="4"/>
        <v>1</v>
      </c>
    </row>
    <row r="35" spans="5:44">
      <c r="E35" s="3" t="s">
        <v>40</v>
      </c>
      <c r="F35" s="3" t="str">
        <f t="shared" si="0"/>
        <v>Opex</v>
      </c>
      <c r="G35" s="3" t="s">
        <v>197</v>
      </c>
      <c r="L35" s="3" t="s">
        <v>230</v>
      </c>
      <c r="R35" s="14"/>
      <c r="T35" s="18"/>
      <c r="U35" s="18"/>
      <c r="V35" s="18"/>
      <c r="W35" s="18"/>
      <c r="X35" s="18"/>
      <c r="Y35" s="92">
        <f>Cal_SWSubmitted!Y35/SUM(Cal_SWSubmitted!Y$19,Cal_SWSubmitted!Y$27,Cal_SWSubmitted!Y$35,Cal_SWSubmitted!Y$43,Cal_SWSubmitted!Y$51)</f>
        <v>0.30007164170995049</v>
      </c>
      <c r="Z35" s="92">
        <f>Cal_SWSubmitted!Z35/SUM(Cal_SWSubmitted!Z$19,Cal_SWSubmitted!Z$27,Cal_SWSubmitted!Z$35,Cal_SWSubmitted!Z$43,Cal_SWSubmitted!Z$51)</f>
        <v>0.34153182237524993</v>
      </c>
      <c r="AA35" s="92">
        <f>Cal_SWSubmitted!AA35/SUM(Cal_SWSubmitted!AA$19,Cal_SWSubmitted!AA$27,Cal_SWSubmitted!AA$35,Cal_SWSubmitted!AA$43,Cal_SWSubmitted!AA$51)</f>
        <v>0.39647907198581039</v>
      </c>
      <c r="AB35" s="92">
        <f>Cal_SWSubmitted!AB35/SUM(Cal_SWSubmitted!AB$19,Cal_SWSubmitted!AB$27,Cal_SWSubmitted!AB$35,Cal_SWSubmitted!AB$43,Cal_SWSubmitted!AB$51)</f>
        <v>-11.149348925876545</v>
      </c>
      <c r="AC35" s="92">
        <f>Cal_SWSubmitted!AC35/SUM(Cal_SWSubmitted!AC$19,Cal_SWSubmitted!AC$27,Cal_SWSubmitted!AC$35,Cal_SWSubmitted!AC$43,Cal_SWSubmitted!AC$51)</f>
        <v>0.50987529560845224</v>
      </c>
      <c r="AD35" s="92">
        <f>Cal_SWSubmitted!AD35/SUM(Cal_SWSubmitted!AD$19,Cal_SWSubmitted!AD$27,Cal_SWSubmitted!AD$35,Cal_SWSubmitted!AD$43,Cal_SWSubmitted!AD$51)</f>
        <v>0.30630942613937551</v>
      </c>
      <c r="AE35" s="92">
        <f>Cal_SWSubmitted!AE35/SUM(Cal_SWSubmitted!AE$19,Cal_SWSubmitted!AE$27,Cal_SWSubmitted!AE$35,Cal_SWSubmitted!AE$43,Cal_SWSubmitted!AE$51)</f>
        <v>0.38820932724925927</v>
      </c>
      <c r="AF35" s="92">
        <f>Cal_SWSubmitted!AF35/SUM(Cal_SWSubmitted!AF$19,Cal_SWSubmitted!AF$27,Cal_SWSubmitted!AF$35,Cal_SWSubmitted!AF$43,Cal_SWSubmitted!AF$51)</f>
        <v>0.30528627753520432</v>
      </c>
      <c r="AG35" s="92">
        <f>Cal_SWSubmitted!AG35/SUM(Cal_SWSubmitted!AG$19,Cal_SWSubmitted!AG$27,Cal_SWSubmitted!AG$35,Cal_SWSubmitted!AG$43,Cal_SWSubmitted!AG$51)</f>
        <v>0.62453718167819738</v>
      </c>
      <c r="AH35" s="92">
        <f>Cal_SWSubmitted!AH35/SUM(Cal_SWSubmitted!AH$19,Cal_SWSubmitted!AH$27,Cal_SWSubmitted!AH$35,Cal_SWSubmitted!AH$43,Cal_SWSubmitted!AH$51)</f>
        <v>0.62356987270467223</v>
      </c>
      <c r="AI35" s="92">
        <f>Cal_SWSubmitted!AI35/SUM(Cal_SWSubmitted!AI$19,Cal_SWSubmitted!AI$27,Cal_SWSubmitted!AI$35,Cal_SWSubmitted!AI$43,Cal_SWSubmitted!AI$51)</f>
        <v>0.62260244070411219</v>
      </c>
      <c r="AJ35" s="92">
        <f>Cal_SWSubmitted!AJ35/SUM(Cal_SWSubmitted!AJ$19,Cal_SWSubmitted!AJ$27,Cal_SWSubmitted!AJ$35,Cal_SWSubmitted!AJ$43,Cal_SWSubmitted!AJ$51)</f>
        <v>0.62163489780887971</v>
      </c>
      <c r="AK35" s="92">
        <f>Cal_SWSubmitted!AK35/SUM(Cal_SWSubmitted!AK$19,Cal_SWSubmitted!AK$27,Cal_SWSubmitted!AK$35,Cal_SWSubmitted!AK$43,Cal_SWSubmitted!AK$51)</f>
        <v>0.62066725615690521</v>
      </c>
      <c r="AM35" s="18">
        <f t="shared" si="1"/>
        <v>0</v>
      </c>
      <c r="AN35" s="18">
        <f t="shared" si="5"/>
        <v>-8.6015860632732437</v>
      </c>
      <c r="AO35" s="18">
        <f t="shared" si="6"/>
        <v>3.1130116490527668</v>
      </c>
      <c r="AP35" s="106">
        <f t="shared" si="2"/>
        <v>0</v>
      </c>
      <c r="AQ35" s="18">
        <f t="shared" si="3"/>
        <v>-1.0751982579091555</v>
      </c>
      <c r="AR35" s="18">
        <f t="shared" si="4"/>
        <v>0.62260232981055341</v>
      </c>
    </row>
    <row r="36" spans="5:44">
      <c r="E36" s="3" t="s">
        <v>25</v>
      </c>
      <c r="F36" s="3" t="str">
        <f>$C$11</f>
        <v>Opex</v>
      </c>
      <c r="G36" s="3" t="s">
        <v>199</v>
      </c>
      <c r="L36" s="3" t="s">
        <v>230</v>
      </c>
      <c r="R36" s="14"/>
      <c r="T36" s="18"/>
      <c r="U36" s="18"/>
      <c r="V36" s="18"/>
      <c r="W36" s="18"/>
      <c r="X36" s="18"/>
      <c r="Y36" s="92">
        <f>Cal_SWSubmitted!Y36/SUM(Cal_SWSubmitted!Y$12,Cal_SWSubmitted!Y$20,Cal_SWSubmitted!Y$28,Cal_SWSubmitted!Y$36,Cal_SWSubmitted!Y$44)</f>
        <v>0</v>
      </c>
      <c r="Z36" s="92">
        <f>Cal_SWSubmitted!Z36/SUM(Cal_SWSubmitted!Z$12,Cal_SWSubmitted!Z$20,Cal_SWSubmitted!Z$28,Cal_SWSubmitted!Z$36,Cal_SWSubmitted!Z$44)</f>
        <v>0</v>
      </c>
      <c r="AA36" s="92">
        <f>Cal_SWSubmitted!AA36/SUM(Cal_SWSubmitted!AA$12,Cal_SWSubmitted!AA$20,Cal_SWSubmitted!AA$28,Cal_SWSubmitted!AA$36,Cal_SWSubmitted!AA$44)</f>
        <v>0</v>
      </c>
      <c r="AB36" s="92">
        <f>Cal_SWSubmitted!AB36/SUM(Cal_SWSubmitted!AB$12,Cal_SWSubmitted!AB$20,Cal_SWSubmitted!AB$28,Cal_SWSubmitted!AB$36,Cal_SWSubmitted!AB$44)</f>
        <v>0</v>
      </c>
      <c r="AC36" s="92">
        <f>Cal_SWSubmitted!AC36/SUM(Cal_SWSubmitted!AC$12,Cal_SWSubmitted!AC$20,Cal_SWSubmitted!AC$28,Cal_SWSubmitted!AC$36,Cal_SWSubmitted!AC$44)</f>
        <v>0</v>
      </c>
      <c r="AD36" s="92">
        <f>Cal_SWSubmitted!AD36/SUM(Cal_SWSubmitted!AD$12,Cal_SWSubmitted!AD$20,Cal_SWSubmitted!AD$28,Cal_SWSubmitted!AD$36,Cal_SWSubmitted!AD$44)</f>
        <v>0</v>
      </c>
      <c r="AE36" s="92">
        <f>Cal_SWSubmitted!AE36/SUM(Cal_SWSubmitted!AE$12,Cal_SWSubmitted!AE$20,Cal_SWSubmitted!AE$28,Cal_SWSubmitted!AE$36,Cal_SWSubmitted!AE$44)</f>
        <v>0.29622781234145301</v>
      </c>
      <c r="AF36" s="92">
        <f>Cal_SWSubmitted!AF36/SUM(Cal_SWSubmitted!AF$12,Cal_SWSubmitted!AF$20,Cal_SWSubmitted!AF$28,Cal_SWSubmitted!AF$36,Cal_SWSubmitted!AF$44)</f>
        <v>0</v>
      </c>
      <c r="AG36" s="92">
        <f>Cal_SWSubmitted!AG36/SUM(Cal_SWSubmitted!AG$12,Cal_SWSubmitted!AG$20,Cal_SWSubmitted!AG$28,Cal_SWSubmitted!AG$36,Cal_SWSubmitted!AG$44)</f>
        <v>0</v>
      </c>
      <c r="AH36" s="92">
        <f>Cal_SWSubmitted!AH36/SUM(Cal_SWSubmitted!AH$12,Cal_SWSubmitted!AH$20,Cal_SWSubmitted!AH$28,Cal_SWSubmitted!AH$36,Cal_SWSubmitted!AH$44)</f>
        <v>0</v>
      </c>
      <c r="AI36" s="92">
        <f>Cal_SWSubmitted!AI36/SUM(Cal_SWSubmitted!AI$12,Cal_SWSubmitted!AI$20,Cal_SWSubmitted!AI$28,Cal_SWSubmitted!AI$36,Cal_SWSubmitted!AI$44)</f>
        <v>0</v>
      </c>
      <c r="AJ36" s="92">
        <f>Cal_SWSubmitted!AJ36/SUM(Cal_SWSubmitted!AJ$12,Cal_SWSubmitted!AJ$20,Cal_SWSubmitted!AJ$28,Cal_SWSubmitted!AJ$36,Cal_SWSubmitted!AJ$44)</f>
        <v>0</v>
      </c>
      <c r="AK36" s="92">
        <f>Cal_SWSubmitted!AK36/SUM(Cal_SWSubmitted!AK$12,Cal_SWSubmitted!AK$20,Cal_SWSubmitted!AK$28,Cal_SWSubmitted!AK$36,Cal_SWSubmitted!AK$44)</f>
        <v>0</v>
      </c>
      <c r="AM36" s="18">
        <f t="shared" si="1"/>
        <v>0</v>
      </c>
      <c r="AN36" s="18">
        <f t="shared" si="5"/>
        <v>0.29622781234145301</v>
      </c>
      <c r="AO36" s="18">
        <f t="shared" si="6"/>
        <v>0</v>
      </c>
      <c r="AP36" s="106">
        <f t="shared" si="2"/>
        <v>0</v>
      </c>
      <c r="AQ36" s="18">
        <f t="shared" si="3"/>
        <v>3.7028476542681626E-2</v>
      </c>
      <c r="AR36" s="18">
        <f t="shared" si="4"/>
        <v>0</v>
      </c>
    </row>
    <row r="37" spans="5:44">
      <c r="E37" s="3" t="s">
        <v>28</v>
      </c>
      <c r="F37" s="3" t="str">
        <f t="shared" si="0"/>
        <v>Opex</v>
      </c>
      <c r="G37" s="3" t="s">
        <v>199</v>
      </c>
      <c r="L37" s="3" t="s">
        <v>230</v>
      </c>
      <c r="R37" s="14"/>
      <c r="T37" s="18"/>
      <c r="U37" s="18"/>
      <c r="V37" s="18"/>
      <c r="W37" s="18"/>
      <c r="X37" s="18"/>
      <c r="Y37" s="92">
        <f>Cal_SWSubmitted!Y37/SUM(Cal_SWSubmitted!Y$13,Cal_SWSubmitted!Y$21,Cal_SWSubmitted!Y$29,Cal_SWSubmitted!Y$37,Cal_SWSubmitted!Y$45)</f>
        <v>0</v>
      </c>
      <c r="Z37" s="92">
        <f>Cal_SWSubmitted!Z37/SUM(Cal_SWSubmitted!Z$13,Cal_SWSubmitted!Z$21,Cal_SWSubmitted!Z$29,Cal_SWSubmitted!Z$37,Cal_SWSubmitted!Z$45)</f>
        <v>0</v>
      </c>
      <c r="AA37" s="92">
        <f>Cal_SWSubmitted!AA37/SUM(Cal_SWSubmitted!AA$13,Cal_SWSubmitted!AA$21,Cal_SWSubmitted!AA$29,Cal_SWSubmitted!AA$37,Cal_SWSubmitted!AA$45)</f>
        <v>0</v>
      </c>
      <c r="AB37" s="92">
        <f>Cal_SWSubmitted!AB37/SUM(Cal_SWSubmitted!AB$13,Cal_SWSubmitted!AB$21,Cal_SWSubmitted!AB$29,Cal_SWSubmitted!AB$37,Cal_SWSubmitted!AB$45)</f>
        <v>0</v>
      </c>
      <c r="AC37" s="92">
        <f>Cal_SWSubmitted!AC37/SUM(Cal_SWSubmitted!AC$13,Cal_SWSubmitted!AC$21,Cal_SWSubmitted!AC$29,Cal_SWSubmitted!AC$37,Cal_SWSubmitted!AC$45)</f>
        <v>0</v>
      </c>
      <c r="AD37" s="92">
        <f>Cal_SWSubmitted!AD37/SUM(Cal_SWSubmitted!AD$13,Cal_SWSubmitted!AD$21,Cal_SWSubmitted!AD$29,Cal_SWSubmitted!AD$37,Cal_SWSubmitted!AD$45)</f>
        <v>0</v>
      </c>
      <c r="AE37" s="92">
        <f>Cal_SWSubmitted!AE37/SUM(Cal_SWSubmitted!AE$13,Cal_SWSubmitted!AE$21,Cal_SWSubmitted!AE$29,Cal_SWSubmitted!AE$37,Cal_SWSubmitted!AE$45)</f>
        <v>6.9540014111533321E-2</v>
      </c>
      <c r="AF37" s="92">
        <f>Cal_SWSubmitted!AF37/SUM(Cal_SWSubmitted!AF$13,Cal_SWSubmitted!AF$21,Cal_SWSubmitted!AF$29,Cal_SWSubmitted!AF$37,Cal_SWSubmitted!AF$45)</f>
        <v>0</v>
      </c>
      <c r="AG37" s="92">
        <f>Cal_SWSubmitted!AG37/SUM(Cal_SWSubmitted!AG$13,Cal_SWSubmitted!AG$21,Cal_SWSubmitted!AG$29,Cal_SWSubmitted!AG$37,Cal_SWSubmitted!AG$45)</f>
        <v>0</v>
      </c>
      <c r="AH37" s="92">
        <f>Cal_SWSubmitted!AH37/SUM(Cal_SWSubmitted!AH$13,Cal_SWSubmitted!AH$21,Cal_SWSubmitted!AH$29,Cal_SWSubmitted!AH$37,Cal_SWSubmitted!AH$45)</f>
        <v>0</v>
      </c>
      <c r="AI37" s="92">
        <f>Cal_SWSubmitted!AI37/SUM(Cal_SWSubmitted!AI$13,Cal_SWSubmitted!AI$21,Cal_SWSubmitted!AI$29,Cal_SWSubmitted!AI$37,Cal_SWSubmitted!AI$45)</f>
        <v>0</v>
      </c>
      <c r="AJ37" s="92">
        <f>Cal_SWSubmitted!AJ37/SUM(Cal_SWSubmitted!AJ$13,Cal_SWSubmitted!AJ$21,Cal_SWSubmitted!AJ$29,Cal_SWSubmitted!AJ$37,Cal_SWSubmitted!AJ$45)</f>
        <v>0</v>
      </c>
      <c r="AK37" s="92">
        <f>Cal_SWSubmitted!AK37/SUM(Cal_SWSubmitted!AK$13,Cal_SWSubmitted!AK$21,Cal_SWSubmitted!AK$29,Cal_SWSubmitted!AK$37,Cal_SWSubmitted!AK$45)</f>
        <v>0</v>
      </c>
      <c r="AM37" s="18">
        <f t="shared" si="1"/>
        <v>0</v>
      </c>
      <c r="AN37" s="18">
        <f t="shared" si="5"/>
        <v>6.9540014111533321E-2</v>
      </c>
      <c r="AO37" s="18">
        <f t="shared" si="6"/>
        <v>0</v>
      </c>
      <c r="AP37" s="106">
        <f t="shared" si="2"/>
        <v>0</v>
      </c>
      <c r="AQ37" s="18">
        <f t="shared" si="3"/>
        <v>8.6925017639416652E-3</v>
      </c>
      <c r="AR37" s="18">
        <f t="shared" si="4"/>
        <v>0</v>
      </c>
    </row>
    <row r="38" spans="5:44">
      <c r="E38" s="3" t="s">
        <v>30</v>
      </c>
      <c r="F38" s="3" t="str">
        <f t="shared" si="0"/>
        <v>Opex</v>
      </c>
      <c r="G38" s="3" t="s">
        <v>199</v>
      </c>
      <c r="L38" s="3" t="s">
        <v>230</v>
      </c>
      <c r="R38" s="14"/>
      <c r="T38" s="18"/>
      <c r="U38" s="18"/>
      <c r="V38" s="18"/>
      <c r="W38" s="18"/>
      <c r="X38" s="18"/>
      <c r="Y38" s="92">
        <f>Cal_SWSubmitted!Y38/SUM(Cal_SWSubmitted!Y$14,Cal_SWSubmitted!Y$22,Cal_SWSubmitted!Y$30,Cal_SWSubmitted!Y$38,Cal_SWSubmitted!Y$46)</f>
        <v>0</v>
      </c>
      <c r="Z38" s="92">
        <f>Cal_SWSubmitted!Z38/SUM(Cal_SWSubmitted!Z$14,Cal_SWSubmitted!Z$22,Cal_SWSubmitted!Z$30,Cal_SWSubmitted!Z$38,Cal_SWSubmitted!Z$46)</f>
        <v>0</v>
      </c>
      <c r="AA38" s="92">
        <f>Cal_SWSubmitted!AA38/SUM(Cal_SWSubmitted!AA$14,Cal_SWSubmitted!AA$22,Cal_SWSubmitted!AA$30,Cal_SWSubmitted!AA$38,Cal_SWSubmitted!AA$46)</f>
        <v>0</v>
      </c>
      <c r="AB38" s="92">
        <f>Cal_SWSubmitted!AB38/SUM(Cal_SWSubmitted!AB$14,Cal_SWSubmitted!AB$22,Cal_SWSubmitted!AB$30,Cal_SWSubmitted!AB$38,Cal_SWSubmitted!AB$46)</f>
        <v>0</v>
      </c>
      <c r="AC38" s="92">
        <f>Cal_SWSubmitted!AC38/SUM(Cal_SWSubmitted!AC$14,Cal_SWSubmitted!AC$22,Cal_SWSubmitted!AC$30,Cal_SWSubmitted!AC$38,Cal_SWSubmitted!AC$46)</f>
        <v>0</v>
      </c>
      <c r="AD38" s="92">
        <f>Cal_SWSubmitted!AD38/SUM(Cal_SWSubmitted!AD$14,Cal_SWSubmitted!AD$22,Cal_SWSubmitted!AD$30,Cal_SWSubmitted!AD$38,Cal_SWSubmitted!AD$46)</f>
        <v>0</v>
      </c>
      <c r="AE38" s="92">
        <f>Cal_SWSubmitted!AE38/SUM(Cal_SWSubmitted!AE$14,Cal_SWSubmitted!AE$22,Cal_SWSubmitted!AE$30,Cal_SWSubmitted!AE$38,Cal_SWSubmitted!AE$46)</f>
        <v>8.5589512387090227E-2</v>
      </c>
      <c r="AF38" s="92">
        <f>Cal_SWSubmitted!AF38/SUM(Cal_SWSubmitted!AF$14,Cal_SWSubmitted!AF$22,Cal_SWSubmitted!AF$30,Cal_SWSubmitted!AF$38,Cal_SWSubmitted!AF$46)</f>
        <v>0</v>
      </c>
      <c r="AG38" s="92">
        <f>Cal_SWSubmitted!AG38/SUM(Cal_SWSubmitted!AG$14,Cal_SWSubmitted!AG$22,Cal_SWSubmitted!AG$30,Cal_SWSubmitted!AG$38,Cal_SWSubmitted!AG$46)</f>
        <v>0</v>
      </c>
      <c r="AH38" s="92">
        <f>Cal_SWSubmitted!AH38/SUM(Cal_SWSubmitted!AH$14,Cal_SWSubmitted!AH$22,Cal_SWSubmitted!AH$30,Cal_SWSubmitted!AH$38,Cal_SWSubmitted!AH$46)</f>
        <v>0</v>
      </c>
      <c r="AI38" s="92">
        <f>Cal_SWSubmitted!AI38/SUM(Cal_SWSubmitted!AI$14,Cal_SWSubmitted!AI$22,Cal_SWSubmitted!AI$30,Cal_SWSubmitted!AI$38,Cal_SWSubmitted!AI$46)</f>
        <v>0</v>
      </c>
      <c r="AJ38" s="92">
        <f>Cal_SWSubmitted!AJ38/SUM(Cal_SWSubmitted!AJ$14,Cal_SWSubmitted!AJ$22,Cal_SWSubmitted!AJ$30,Cal_SWSubmitted!AJ$38,Cal_SWSubmitted!AJ$46)</f>
        <v>0</v>
      </c>
      <c r="AK38" s="92">
        <f>Cal_SWSubmitted!AK38/SUM(Cal_SWSubmitted!AK$14,Cal_SWSubmitted!AK$22,Cal_SWSubmitted!AK$30,Cal_SWSubmitted!AK$38,Cal_SWSubmitted!AK$46)</f>
        <v>0</v>
      </c>
      <c r="AM38" s="18">
        <f t="shared" si="1"/>
        <v>0</v>
      </c>
      <c r="AN38" s="18">
        <f t="shared" si="5"/>
        <v>8.5589512387090227E-2</v>
      </c>
      <c r="AO38" s="18">
        <f t="shared" si="6"/>
        <v>0</v>
      </c>
      <c r="AP38" s="106">
        <f t="shared" si="2"/>
        <v>0</v>
      </c>
      <c r="AQ38" s="18">
        <f t="shared" si="3"/>
        <v>1.0698689048386278E-2</v>
      </c>
      <c r="AR38" s="18">
        <f t="shared" si="4"/>
        <v>0</v>
      </c>
    </row>
    <row r="39" spans="5:44">
      <c r="E39" s="3" t="s">
        <v>32</v>
      </c>
      <c r="F39" s="3" t="str">
        <f t="shared" si="0"/>
        <v>Opex</v>
      </c>
      <c r="G39" s="3" t="s">
        <v>199</v>
      </c>
      <c r="L39" s="3" t="s">
        <v>230</v>
      </c>
      <c r="R39" s="14"/>
      <c r="T39" s="18"/>
      <c r="U39" s="18"/>
      <c r="V39" s="18"/>
      <c r="W39" s="18"/>
      <c r="X39" s="18"/>
      <c r="Y39" s="92">
        <f>Cal_SWSubmitted!Y39/SUM(Cal_SWSubmitted!Y$15,Cal_SWSubmitted!Y$23,Cal_SWSubmitted!Y$31,Cal_SWSubmitted!Y$39,Cal_SWSubmitted!Y$47)</f>
        <v>0</v>
      </c>
      <c r="Z39" s="92">
        <f>Cal_SWSubmitted!Z39/SUM(Cal_SWSubmitted!Z$15,Cal_SWSubmitted!Z$23,Cal_SWSubmitted!Z$31,Cal_SWSubmitted!Z$39,Cal_SWSubmitted!Z$47)</f>
        <v>0</v>
      </c>
      <c r="AA39" s="92">
        <f>Cal_SWSubmitted!AA39/SUM(Cal_SWSubmitted!AA$15,Cal_SWSubmitted!AA$23,Cal_SWSubmitted!AA$31,Cal_SWSubmitted!AA$39,Cal_SWSubmitted!AA$47)</f>
        <v>0</v>
      </c>
      <c r="AB39" s="92">
        <f>Cal_SWSubmitted!AB39/SUM(Cal_SWSubmitted!AB$15,Cal_SWSubmitted!AB$23,Cal_SWSubmitted!AB$31,Cal_SWSubmitted!AB$39,Cal_SWSubmitted!AB$47)</f>
        <v>0</v>
      </c>
      <c r="AC39" s="92">
        <f>Cal_SWSubmitted!AC39/SUM(Cal_SWSubmitted!AC$15,Cal_SWSubmitted!AC$23,Cal_SWSubmitted!AC$31,Cal_SWSubmitted!AC$39,Cal_SWSubmitted!AC$47)</f>
        <v>0</v>
      </c>
      <c r="AD39" s="92">
        <f>Cal_SWSubmitted!AD39/SUM(Cal_SWSubmitted!AD$15,Cal_SWSubmitted!AD$23,Cal_SWSubmitted!AD$31,Cal_SWSubmitted!AD$39,Cal_SWSubmitted!AD$47)</f>
        <v>0</v>
      </c>
      <c r="AE39" s="92">
        <f>Cal_SWSubmitted!AE39/SUM(Cal_SWSubmitted!AE$15,Cal_SWSubmitted!AE$23,Cal_SWSubmitted!AE$31,Cal_SWSubmitted!AE$39,Cal_SWSubmitted!AE$47)</f>
        <v>7.688646562033688E-2</v>
      </c>
      <c r="AF39" s="92">
        <f>Cal_SWSubmitted!AF39/SUM(Cal_SWSubmitted!AF$15,Cal_SWSubmitted!AF$23,Cal_SWSubmitted!AF$31,Cal_SWSubmitted!AF$39,Cal_SWSubmitted!AF$47)</f>
        <v>0</v>
      </c>
      <c r="AG39" s="92">
        <f>Cal_SWSubmitted!AG39/SUM(Cal_SWSubmitted!AG$15,Cal_SWSubmitted!AG$23,Cal_SWSubmitted!AG$31,Cal_SWSubmitted!AG$39,Cal_SWSubmitted!AG$47)</f>
        <v>0</v>
      </c>
      <c r="AH39" s="92">
        <f>Cal_SWSubmitted!AH39/SUM(Cal_SWSubmitted!AH$15,Cal_SWSubmitted!AH$23,Cal_SWSubmitted!AH$31,Cal_SWSubmitted!AH$39,Cal_SWSubmitted!AH$47)</f>
        <v>0</v>
      </c>
      <c r="AI39" s="92">
        <f>Cal_SWSubmitted!AI39/SUM(Cal_SWSubmitted!AI$15,Cal_SWSubmitted!AI$23,Cal_SWSubmitted!AI$31,Cal_SWSubmitted!AI$39,Cal_SWSubmitted!AI$47)</f>
        <v>0</v>
      </c>
      <c r="AJ39" s="92">
        <f>Cal_SWSubmitted!AJ39/SUM(Cal_SWSubmitted!AJ$15,Cal_SWSubmitted!AJ$23,Cal_SWSubmitted!AJ$31,Cal_SWSubmitted!AJ$39,Cal_SWSubmitted!AJ$47)</f>
        <v>0</v>
      </c>
      <c r="AK39" s="92">
        <f>Cal_SWSubmitted!AK39/SUM(Cal_SWSubmitted!AK$15,Cal_SWSubmitted!AK$23,Cal_SWSubmitted!AK$31,Cal_SWSubmitted!AK$39,Cal_SWSubmitted!AK$47)</f>
        <v>0</v>
      </c>
      <c r="AM39" s="18">
        <f t="shared" si="1"/>
        <v>0</v>
      </c>
      <c r="AN39" s="18">
        <f t="shared" si="5"/>
        <v>7.688646562033688E-2</v>
      </c>
      <c r="AO39" s="18">
        <f t="shared" si="6"/>
        <v>0</v>
      </c>
      <c r="AP39" s="106">
        <f t="shared" si="2"/>
        <v>0</v>
      </c>
      <c r="AQ39" s="18">
        <f t="shared" si="3"/>
        <v>9.61080820254211E-3</v>
      </c>
      <c r="AR39" s="18">
        <f t="shared" si="4"/>
        <v>0</v>
      </c>
    </row>
    <row r="40" spans="5:44">
      <c r="E40" s="3" t="s">
        <v>34</v>
      </c>
      <c r="F40" s="3" t="str">
        <f t="shared" si="0"/>
        <v>Opex</v>
      </c>
      <c r="G40" s="3" t="s">
        <v>199</v>
      </c>
      <c r="L40" s="3" t="s">
        <v>230</v>
      </c>
      <c r="R40" s="14"/>
      <c r="T40" s="18"/>
      <c r="U40" s="18"/>
      <c r="V40" s="18"/>
      <c r="W40" s="18"/>
      <c r="X40" s="18"/>
      <c r="Y40" s="92">
        <f>Cal_SWSubmitted!Y40/SUM(Cal_SWSubmitted!Y$16,Cal_SWSubmitted!Y$24,Cal_SWSubmitted!Y$32,Cal_SWSubmitted!Y$40,Cal_SWSubmitted!Y$48)</f>
        <v>3.1702274568415442E-2</v>
      </c>
      <c r="Z40" s="92">
        <f>Cal_SWSubmitted!Z40/SUM(Cal_SWSubmitted!Z$16,Cal_SWSubmitted!Z$24,Cal_SWSubmitted!Z$32,Cal_SWSubmitted!Z$40,Cal_SWSubmitted!Z$48)</f>
        <v>2.348443473511742E-2</v>
      </c>
      <c r="AA40" s="92">
        <f>Cal_SWSubmitted!AA40/SUM(Cal_SWSubmitted!AA$16,Cal_SWSubmitted!AA$24,Cal_SWSubmitted!AA$32,Cal_SWSubmitted!AA$40,Cal_SWSubmitted!AA$48)</f>
        <v>0</v>
      </c>
      <c r="AB40" s="92">
        <f>Cal_SWSubmitted!AB40/SUM(Cal_SWSubmitted!AB$16,Cal_SWSubmitted!AB$24,Cal_SWSubmitted!AB$32,Cal_SWSubmitted!AB$40,Cal_SWSubmitted!AB$48)</f>
        <v>3.8731271657316234E-2</v>
      </c>
      <c r="AC40" s="92">
        <f>Cal_SWSubmitted!AC40/SUM(Cal_SWSubmitted!AC$16,Cal_SWSubmitted!AC$24,Cal_SWSubmitted!AC$32,Cal_SWSubmitted!AC$40,Cal_SWSubmitted!AC$48)</f>
        <v>2.9470902227125621E-2</v>
      </c>
      <c r="AD40" s="92">
        <f>Cal_SWSubmitted!AD40/SUM(Cal_SWSubmitted!AD$16,Cal_SWSubmitted!AD$24,Cal_SWSubmitted!AD$32,Cal_SWSubmitted!AD$40,Cal_SWSubmitted!AD$48)</f>
        <v>6.5067220954963548E-2</v>
      </c>
      <c r="AE40" s="92">
        <f>Cal_SWSubmitted!AE40/SUM(Cal_SWSubmitted!AE$16,Cal_SWSubmitted!AE$24,Cal_SWSubmitted!AE$32,Cal_SWSubmitted!AE$40,Cal_SWSubmitted!AE$48)</f>
        <v>5.335137193196763E-2</v>
      </c>
      <c r="AF40" s="92">
        <f>Cal_SWSubmitted!AF40/SUM(Cal_SWSubmitted!AF$16,Cal_SWSubmitted!AF$24,Cal_SWSubmitted!AF$32,Cal_SWSubmitted!AF$40,Cal_SWSubmitted!AF$48)</f>
        <v>6.5067220954963534E-2</v>
      </c>
      <c r="AG40" s="92">
        <f>Cal_SWSubmitted!AG40/SUM(Cal_SWSubmitted!AG$16,Cal_SWSubmitted!AG$24,Cal_SWSubmitted!AG$32,Cal_SWSubmitted!AG$40,Cal_SWSubmitted!AG$48)</f>
        <v>6.5067220954963534E-2</v>
      </c>
      <c r="AH40" s="92">
        <f>Cal_SWSubmitted!AH40/SUM(Cal_SWSubmitted!AH$16,Cal_SWSubmitted!AH$24,Cal_SWSubmitted!AH$32,Cal_SWSubmitted!AH$40,Cal_SWSubmitted!AH$48)</f>
        <v>6.5067220954963534E-2</v>
      </c>
      <c r="AI40" s="92">
        <f>Cal_SWSubmitted!AI40/SUM(Cal_SWSubmitted!AI$16,Cal_SWSubmitted!AI$24,Cal_SWSubmitted!AI$32,Cal_SWSubmitted!AI$40,Cal_SWSubmitted!AI$48)</f>
        <v>6.5067220954963548E-2</v>
      </c>
      <c r="AJ40" s="92">
        <f>Cal_SWSubmitted!AJ40/SUM(Cal_SWSubmitted!AJ$16,Cal_SWSubmitted!AJ$24,Cal_SWSubmitted!AJ$32,Cal_SWSubmitted!AJ$40,Cal_SWSubmitted!AJ$48)</f>
        <v>6.5067220954963548E-2</v>
      </c>
      <c r="AK40" s="92">
        <f>Cal_SWSubmitted!AK40/SUM(Cal_SWSubmitted!AK$16,Cal_SWSubmitted!AK$24,Cal_SWSubmitted!AK$32,Cal_SWSubmitted!AK$40,Cal_SWSubmitted!AK$48)</f>
        <v>6.5067220954963534E-2</v>
      </c>
      <c r="AM40" s="18">
        <f t="shared" si="1"/>
        <v>0</v>
      </c>
      <c r="AN40" s="18">
        <f t="shared" si="5"/>
        <v>0.30687469702986947</v>
      </c>
      <c r="AO40" s="18">
        <f t="shared" si="6"/>
        <v>0.32533610477481767</v>
      </c>
      <c r="AP40" s="106">
        <f t="shared" si="2"/>
        <v>0</v>
      </c>
      <c r="AQ40" s="18">
        <f t="shared" si="3"/>
        <v>3.8359337128733684E-2</v>
      </c>
      <c r="AR40" s="18">
        <f t="shared" si="4"/>
        <v>6.5067220954963534E-2</v>
      </c>
    </row>
    <row r="41" spans="5:44">
      <c r="E41" s="3" t="s">
        <v>36</v>
      </c>
      <c r="F41" s="3" t="str">
        <f t="shared" si="0"/>
        <v>Opex</v>
      </c>
      <c r="G41" s="3" t="s">
        <v>199</v>
      </c>
      <c r="L41" s="3" t="s">
        <v>230</v>
      </c>
      <c r="R41" s="14"/>
      <c r="T41" s="18"/>
      <c r="U41" s="18"/>
      <c r="V41" s="18"/>
      <c r="W41" s="18"/>
      <c r="X41" s="18"/>
      <c r="Y41" s="92">
        <f>Cal_SWSubmitted!Y41/SUM(Cal_SWSubmitted!Y$17,Cal_SWSubmitted!Y$25,Cal_SWSubmitted!Y$33,Cal_SWSubmitted!Y$41,Cal_SWSubmitted!Y$49)</f>
        <v>0</v>
      </c>
      <c r="Z41" s="92">
        <f>Cal_SWSubmitted!Z41/SUM(Cal_SWSubmitted!Z$17,Cal_SWSubmitted!Z$25,Cal_SWSubmitted!Z$33,Cal_SWSubmitted!Z$41,Cal_SWSubmitted!Z$49)</f>
        <v>0</v>
      </c>
      <c r="AA41" s="92">
        <f>Cal_SWSubmitted!AA41/SUM(Cal_SWSubmitted!AA$17,Cal_SWSubmitted!AA$25,Cal_SWSubmitted!AA$33,Cal_SWSubmitted!AA$41,Cal_SWSubmitted!AA$49)</f>
        <v>0.13079299691040167</v>
      </c>
      <c r="AB41" s="92">
        <f>Cal_SWSubmitted!AB41/SUM(Cal_SWSubmitted!AB$17,Cal_SWSubmitted!AB$25,Cal_SWSubmitted!AB$33,Cal_SWSubmitted!AB$41,Cal_SWSubmitted!AB$49)</f>
        <v>0.12976190476190477</v>
      </c>
      <c r="AC41" s="92">
        <f>Cal_SWSubmitted!AC41/SUM(Cal_SWSubmitted!AC$17,Cal_SWSubmitted!AC$25,Cal_SWSubmitted!AC$33,Cal_SWSubmitted!AC$41,Cal_SWSubmitted!AC$49)</f>
        <v>0</v>
      </c>
      <c r="AD41" s="92">
        <f>Cal_SWSubmitted!AD41/SUM(Cal_SWSubmitted!AD$17,Cal_SWSubmitted!AD$25,Cal_SWSubmitted!AD$33,Cal_SWSubmitted!AD$41,Cal_SWSubmitted!AD$49)</f>
        <v>0.22649842271293374</v>
      </c>
      <c r="AE41" s="92">
        <f>Cal_SWSubmitted!AE41/SUM(Cal_SWSubmitted!AE$17,Cal_SWSubmitted!AE$25,Cal_SWSubmitted!AE$33,Cal_SWSubmitted!AE$41,Cal_SWSubmitted!AE$49)</f>
        <v>0.24801113066902244</v>
      </c>
      <c r="AF41" s="92">
        <f>Cal_SWSubmitted!AF41/SUM(Cal_SWSubmitted!AF$17,Cal_SWSubmitted!AF$25,Cal_SWSubmitted!AF$33,Cal_SWSubmitted!AF$41,Cal_SWSubmitted!AF$49)</f>
        <v>0.2480111306690225</v>
      </c>
      <c r="AG41" s="92">
        <f>Cal_SWSubmitted!AG41/SUM(Cal_SWSubmitted!AG$17,Cal_SWSubmitted!AG$25,Cal_SWSubmitted!AG$33,Cal_SWSubmitted!AG$41,Cal_SWSubmitted!AG$49)</f>
        <v>0.15943172849250198</v>
      </c>
      <c r="AH41" s="92">
        <f>Cal_SWSubmitted!AH41/SUM(Cal_SWSubmitted!AH$17,Cal_SWSubmitted!AH$25,Cal_SWSubmitted!AH$33,Cal_SWSubmitted!AH$41,Cal_SWSubmitted!AH$49)</f>
        <v>0.15943172849250198</v>
      </c>
      <c r="AI41" s="92">
        <f>Cal_SWSubmitted!AI41/SUM(Cal_SWSubmitted!AI$17,Cal_SWSubmitted!AI$25,Cal_SWSubmitted!AI$33,Cal_SWSubmitted!AI$41,Cal_SWSubmitted!AI$49)</f>
        <v>0.15943172849250201</v>
      </c>
      <c r="AJ41" s="92">
        <f>Cal_SWSubmitted!AJ41/SUM(Cal_SWSubmitted!AJ$17,Cal_SWSubmitted!AJ$25,Cal_SWSubmitted!AJ$33,Cal_SWSubmitted!AJ$41,Cal_SWSubmitted!AJ$49)</f>
        <v>0.15943172849250198</v>
      </c>
      <c r="AK41" s="92">
        <f>Cal_SWSubmitted!AK41/SUM(Cal_SWSubmitted!AK$17,Cal_SWSubmitted!AK$25,Cal_SWSubmitted!AK$33,Cal_SWSubmitted!AK$41,Cal_SWSubmitted!AK$49)</f>
        <v>0.15943172849250198</v>
      </c>
      <c r="AM41" s="18">
        <f t="shared" si="1"/>
        <v>0</v>
      </c>
      <c r="AN41" s="18">
        <f t="shared" si="5"/>
        <v>0.98307558572328513</v>
      </c>
      <c r="AO41" s="18">
        <f t="shared" si="6"/>
        <v>0.79715864246250989</v>
      </c>
      <c r="AP41" s="106">
        <f t="shared" si="2"/>
        <v>0</v>
      </c>
      <c r="AQ41" s="18">
        <f t="shared" si="3"/>
        <v>0.12288444821541064</v>
      </c>
      <c r="AR41" s="18">
        <f t="shared" si="4"/>
        <v>0.15943172849250198</v>
      </c>
    </row>
    <row r="42" spans="5:44">
      <c r="E42" s="3" t="s">
        <v>38</v>
      </c>
      <c r="F42" s="3" t="str">
        <f t="shared" si="0"/>
        <v>Opex</v>
      </c>
      <c r="G42" s="3" t="s">
        <v>199</v>
      </c>
      <c r="L42" s="3" t="s">
        <v>230</v>
      </c>
      <c r="R42" s="14"/>
      <c r="T42" s="18"/>
      <c r="U42" s="18"/>
      <c r="V42" s="18"/>
      <c r="W42" s="18"/>
      <c r="X42" s="18"/>
      <c r="Y42" s="92">
        <f>Cal_SWSubmitted!Y42/SUM(Cal_SWSubmitted!Y$18,Cal_SWSubmitted!Y$26,Cal_SWSubmitted!Y$34,Cal_SWSubmitted!Y$42,Cal_SWSubmitted!Y$50)</f>
        <v>0</v>
      </c>
      <c r="Z42" s="92">
        <f>Cal_SWSubmitted!Z42/SUM(Cal_SWSubmitted!Z$18,Cal_SWSubmitted!Z$26,Cal_SWSubmitted!Z$34,Cal_SWSubmitted!Z$42,Cal_SWSubmitted!Z$50)</f>
        <v>0</v>
      </c>
      <c r="AA42" s="92">
        <f>Cal_SWSubmitted!AA42/SUM(Cal_SWSubmitted!AA$18,Cal_SWSubmitted!AA$26,Cal_SWSubmitted!AA$34,Cal_SWSubmitted!AA$42,Cal_SWSubmitted!AA$50)</f>
        <v>0</v>
      </c>
      <c r="AB42" s="92">
        <f>Cal_SWSubmitted!AB42/SUM(Cal_SWSubmitted!AB$18,Cal_SWSubmitted!AB$26,Cal_SWSubmitted!AB$34,Cal_SWSubmitted!AB$42,Cal_SWSubmitted!AB$50)</f>
        <v>0</v>
      </c>
      <c r="AC42" s="92">
        <f>Cal_SWSubmitted!AC42/SUM(Cal_SWSubmitted!AC$18,Cal_SWSubmitted!AC$26,Cal_SWSubmitted!AC$34,Cal_SWSubmitted!AC$42,Cal_SWSubmitted!AC$50)</f>
        <v>0</v>
      </c>
      <c r="AD42" s="92">
        <f>Cal_SWSubmitted!AD42/SUM(Cal_SWSubmitted!AD$18,Cal_SWSubmitted!AD$26,Cal_SWSubmitted!AD$34,Cal_SWSubmitted!AD$42,Cal_SWSubmitted!AD$50)</f>
        <v>0</v>
      </c>
      <c r="AE42" s="92">
        <f>Cal_SWSubmitted!AE42/SUM(Cal_SWSubmitted!AE$18,Cal_SWSubmitted!AE$26,Cal_SWSubmitted!AE$34,Cal_SWSubmitted!AE$42,Cal_SWSubmitted!AE$50)</f>
        <v>0</v>
      </c>
      <c r="AF42" s="92">
        <f>Cal_SWSubmitted!AF42/SUM(Cal_SWSubmitted!AF$18,Cal_SWSubmitted!AF$26,Cal_SWSubmitted!AF$34,Cal_SWSubmitted!AF$42,Cal_SWSubmitted!AF$50)</f>
        <v>0</v>
      </c>
      <c r="AG42" s="92">
        <f>Cal_SWSubmitted!AG42/SUM(Cal_SWSubmitted!AG$18,Cal_SWSubmitted!AG$26,Cal_SWSubmitted!AG$34,Cal_SWSubmitted!AG$42,Cal_SWSubmitted!AG$50)</f>
        <v>0</v>
      </c>
      <c r="AH42" s="92">
        <f>Cal_SWSubmitted!AH42/SUM(Cal_SWSubmitted!AH$18,Cal_SWSubmitted!AH$26,Cal_SWSubmitted!AH$34,Cal_SWSubmitted!AH$42,Cal_SWSubmitted!AH$50)</f>
        <v>0</v>
      </c>
      <c r="AI42" s="92">
        <f>Cal_SWSubmitted!AI42/SUM(Cal_SWSubmitted!AI$18,Cal_SWSubmitted!AI$26,Cal_SWSubmitted!AI$34,Cal_SWSubmitted!AI$42,Cal_SWSubmitted!AI$50)</f>
        <v>0</v>
      </c>
      <c r="AJ42" s="92">
        <f>Cal_SWSubmitted!AJ42/SUM(Cal_SWSubmitted!AJ$18,Cal_SWSubmitted!AJ$26,Cal_SWSubmitted!AJ$34,Cal_SWSubmitted!AJ$42,Cal_SWSubmitted!AJ$50)</f>
        <v>0</v>
      </c>
      <c r="AK42" s="92">
        <f>Cal_SWSubmitted!AK42/SUM(Cal_SWSubmitted!AK$18,Cal_SWSubmitted!AK$26,Cal_SWSubmitted!AK$34,Cal_SWSubmitted!AK$42,Cal_SWSubmitted!AK$50)</f>
        <v>0</v>
      </c>
      <c r="AM42" s="18">
        <f t="shared" si="1"/>
        <v>0</v>
      </c>
      <c r="AN42" s="18">
        <f t="shared" si="5"/>
        <v>0</v>
      </c>
      <c r="AO42" s="18">
        <f t="shared" si="6"/>
        <v>0</v>
      </c>
      <c r="AP42" s="106">
        <f t="shared" si="2"/>
        <v>0</v>
      </c>
      <c r="AQ42" s="18">
        <f t="shared" si="3"/>
        <v>0</v>
      </c>
      <c r="AR42" s="18">
        <f t="shared" si="4"/>
        <v>0</v>
      </c>
    </row>
    <row r="43" spans="5:44">
      <c r="E43" s="3" t="s">
        <v>40</v>
      </c>
      <c r="F43" s="3" t="str">
        <f t="shared" si="0"/>
        <v>Opex</v>
      </c>
      <c r="G43" s="3" t="s">
        <v>199</v>
      </c>
      <c r="L43" s="3" t="s">
        <v>230</v>
      </c>
      <c r="R43" s="14"/>
      <c r="T43" s="18"/>
      <c r="U43" s="18"/>
      <c r="V43" s="18"/>
      <c r="W43" s="18"/>
      <c r="X43" s="18"/>
      <c r="Y43" s="92">
        <f>Cal_SWSubmitted!Y43/SUM(Cal_SWSubmitted!Y$19,Cal_SWSubmitted!Y$27,Cal_SWSubmitted!Y$35,Cal_SWSubmitted!Y$43,Cal_SWSubmitted!Y$51)</f>
        <v>0.16275320195841253</v>
      </c>
      <c r="Z43" s="92">
        <f>Cal_SWSubmitted!Z43/SUM(Cal_SWSubmitted!Z$19,Cal_SWSubmitted!Z$27,Cal_SWSubmitted!Z$35,Cal_SWSubmitted!Z$43,Cal_SWSubmitted!Z$51)</f>
        <v>0.15995518341234616</v>
      </c>
      <c r="AA43" s="92">
        <f>Cal_SWSubmitted!AA43/SUM(Cal_SWSubmitted!AA$19,Cal_SWSubmitted!AA$27,Cal_SWSubmitted!AA$35,Cal_SWSubmitted!AA$43,Cal_SWSubmitted!AA$51)</f>
        <v>0.24401895345878225</v>
      </c>
      <c r="AB43" s="92">
        <f>Cal_SWSubmitted!AB43/SUM(Cal_SWSubmitted!AB$19,Cal_SWSubmitted!AB$27,Cal_SWSubmitted!AB$35,Cal_SWSubmitted!AB$43,Cal_SWSubmitted!AB$51)</f>
        <v>-10.740879001501762</v>
      </c>
      <c r="AC43" s="92">
        <f>Cal_SWSubmitted!AC43/SUM(Cal_SWSubmitted!AC$19,Cal_SWSubmitted!AC$27,Cal_SWSubmitted!AC$35,Cal_SWSubmitted!AC$43,Cal_SWSubmitted!AC$51)</f>
        <v>0.19396713640041535</v>
      </c>
      <c r="AD43" s="92">
        <f>Cal_SWSubmitted!AD43/SUM(Cal_SWSubmitted!AD$19,Cal_SWSubmitted!AD$27,Cal_SWSubmitted!AD$35,Cal_SWSubmitted!AD$43,Cal_SWSubmitted!AD$51)</f>
        <v>0.30413729334779643</v>
      </c>
      <c r="AE43" s="92">
        <f>Cal_SWSubmitted!AE43/SUM(Cal_SWSubmitted!AE$19,Cal_SWSubmitted!AE$27,Cal_SWSubmitted!AE$35,Cal_SWSubmitted!AE$43,Cal_SWSubmitted!AE$51)</f>
        <v>0.26671044470156841</v>
      </c>
      <c r="AF43" s="92">
        <f>Cal_SWSubmitted!AF43/SUM(Cal_SWSubmitted!AF$19,Cal_SWSubmitted!AF$27,Cal_SWSubmitted!AF$35,Cal_SWSubmitted!AF$43,Cal_SWSubmitted!AF$51)</f>
        <v>0.30312140019985395</v>
      </c>
      <c r="AG43" s="92">
        <f>Cal_SWSubmitted!AG43/SUM(Cal_SWSubmitted!AG$19,Cal_SWSubmitted!AG$27,Cal_SWSubmitted!AG$35,Cal_SWSubmitted!AG$43,Cal_SWSubmitted!AG$51)</f>
        <v>0.37546281832180262</v>
      </c>
      <c r="AH43" s="92">
        <f>Cal_SWSubmitted!AH43/SUM(Cal_SWSubmitted!AH$19,Cal_SWSubmitted!AH$27,Cal_SWSubmitted!AH$35,Cal_SWSubmitted!AH$43,Cal_SWSubmitted!AH$51)</f>
        <v>0.37643012729532777</v>
      </c>
      <c r="AI43" s="92">
        <f>Cal_SWSubmitted!AI43/SUM(Cal_SWSubmitted!AI$19,Cal_SWSubmitted!AI$27,Cal_SWSubmitted!AI$35,Cal_SWSubmitted!AI$43,Cal_SWSubmitted!AI$51)</f>
        <v>0.37739755929588775</v>
      </c>
      <c r="AJ43" s="92">
        <f>Cal_SWSubmitted!AJ43/SUM(Cal_SWSubmitted!AJ$19,Cal_SWSubmitted!AJ$27,Cal_SWSubmitted!AJ$35,Cal_SWSubmitted!AJ$43,Cal_SWSubmitted!AJ$51)</f>
        <v>0.37836510219112013</v>
      </c>
      <c r="AK43" s="92">
        <f>Cal_SWSubmitted!AK43/SUM(Cal_SWSubmitted!AK$19,Cal_SWSubmitted!AK$27,Cal_SWSubmitted!AK$35,Cal_SWSubmitted!AK$43,Cal_SWSubmitted!AK$51)</f>
        <v>0.37933274384309479</v>
      </c>
      <c r="AM43" s="18">
        <f t="shared" si="1"/>
        <v>0</v>
      </c>
      <c r="AN43" s="18">
        <f t="shared" si="5"/>
        <v>-9.1062153880225871</v>
      </c>
      <c r="AO43" s="18">
        <f t="shared" si="6"/>
        <v>1.8869883509472332</v>
      </c>
      <c r="AP43" s="106">
        <f t="shared" si="2"/>
        <v>0</v>
      </c>
      <c r="AQ43" s="18">
        <f t="shared" si="3"/>
        <v>-1.1382769235028234</v>
      </c>
      <c r="AR43" s="18">
        <f t="shared" si="4"/>
        <v>0.37739767018944664</v>
      </c>
    </row>
    <row r="44" spans="5:44">
      <c r="E44" s="3" t="s">
        <v>25</v>
      </c>
      <c r="F44" s="3" t="str">
        <f>$C$11</f>
        <v>Opex</v>
      </c>
      <c r="G44" s="3" t="s">
        <v>173</v>
      </c>
      <c r="L44" s="3" t="s">
        <v>230</v>
      </c>
      <c r="R44" s="14"/>
      <c r="T44" s="18"/>
      <c r="U44" s="18"/>
      <c r="V44" s="18"/>
      <c r="W44" s="18"/>
      <c r="X44" s="18"/>
      <c r="Y44" s="92">
        <f>Cal_SWSubmitted!Y44/SUM(Cal_SWSubmitted!Y$12,Cal_SWSubmitted!Y$20,Cal_SWSubmitted!Y$28,Cal_SWSubmitted!Y$36,Cal_SWSubmitted!Y$44)</f>
        <v>0</v>
      </c>
      <c r="Z44" s="92">
        <f>Cal_SWSubmitted!Z44/SUM(Cal_SWSubmitted!Z$12,Cal_SWSubmitted!Z$20,Cal_SWSubmitted!Z$28,Cal_SWSubmitted!Z$36,Cal_SWSubmitted!Z$44)</f>
        <v>0</v>
      </c>
      <c r="AA44" s="92">
        <f>Cal_SWSubmitted!AA44/SUM(Cal_SWSubmitted!AA$12,Cal_SWSubmitted!AA$20,Cal_SWSubmitted!AA$28,Cal_SWSubmitted!AA$36,Cal_SWSubmitted!AA$44)</f>
        <v>0</v>
      </c>
      <c r="AB44" s="92">
        <f>Cal_SWSubmitted!AB44/SUM(Cal_SWSubmitted!AB$12,Cal_SWSubmitted!AB$20,Cal_SWSubmitted!AB$28,Cal_SWSubmitted!AB$36,Cal_SWSubmitted!AB$44)</f>
        <v>0</v>
      </c>
      <c r="AC44" s="92">
        <f>Cal_SWSubmitted!AC44/SUM(Cal_SWSubmitted!AC$12,Cal_SWSubmitted!AC$20,Cal_SWSubmitted!AC$28,Cal_SWSubmitted!AC$36,Cal_SWSubmitted!AC$44)</f>
        <v>0</v>
      </c>
      <c r="AD44" s="92">
        <f>Cal_SWSubmitted!AD44/SUM(Cal_SWSubmitted!AD$12,Cal_SWSubmitted!AD$20,Cal_SWSubmitted!AD$28,Cal_SWSubmitted!AD$36,Cal_SWSubmitted!AD$44)</f>
        <v>0</v>
      </c>
      <c r="AE44" s="92">
        <f>Cal_SWSubmitted!AE44/SUM(Cal_SWSubmitted!AE$12,Cal_SWSubmitted!AE$20,Cal_SWSubmitted!AE$28,Cal_SWSubmitted!AE$36,Cal_SWSubmitted!AE$44)</f>
        <v>0.20034584976556857</v>
      </c>
      <c r="AF44" s="92">
        <f>Cal_SWSubmitted!AF44/SUM(Cal_SWSubmitted!AF$12,Cal_SWSubmitted!AF$20,Cal_SWSubmitted!AF$28,Cal_SWSubmitted!AF$36,Cal_SWSubmitted!AF$44)</f>
        <v>0</v>
      </c>
      <c r="AG44" s="92">
        <f>Cal_SWSubmitted!AG44/SUM(Cal_SWSubmitted!AG$12,Cal_SWSubmitted!AG$20,Cal_SWSubmitted!AG$28,Cal_SWSubmitted!AG$36,Cal_SWSubmitted!AG$44)</f>
        <v>0</v>
      </c>
      <c r="AH44" s="92">
        <f>Cal_SWSubmitted!AH44/SUM(Cal_SWSubmitted!AH$12,Cal_SWSubmitted!AH$20,Cal_SWSubmitted!AH$28,Cal_SWSubmitted!AH$36,Cal_SWSubmitted!AH$44)</f>
        <v>0</v>
      </c>
      <c r="AI44" s="92">
        <f>Cal_SWSubmitted!AI44/SUM(Cal_SWSubmitted!AI$12,Cal_SWSubmitted!AI$20,Cal_SWSubmitted!AI$28,Cal_SWSubmitted!AI$36,Cal_SWSubmitted!AI$44)</f>
        <v>0</v>
      </c>
      <c r="AJ44" s="92">
        <f>Cal_SWSubmitted!AJ44/SUM(Cal_SWSubmitted!AJ$12,Cal_SWSubmitted!AJ$20,Cal_SWSubmitted!AJ$28,Cal_SWSubmitted!AJ$36,Cal_SWSubmitted!AJ$44)</f>
        <v>0</v>
      </c>
      <c r="AK44" s="92">
        <f>Cal_SWSubmitted!AK44/SUM(Cal_SWSubmitted!AK$12,Cal_SWSubmitted!AK$20,Cal_SWSubmitted!AK$28,Cal_SWSubmitted!AK$36,Cal_SWSubmitted!AK$44)</f>
        <v>0</v>
      </c>
      <c r="AM44" s="18">
        <f t="shared" si="1"/>
        <v>0</v>
      </c>
      <c r="AN44" s="18">
        <f t="shared" si="5"/>
        <v>0.20034584976556857</v>
      </c>
      <c r="AO44" s="18">
        <f t="shared" si="6"/>
        <v>0</v>
      </c>
      <c r="AP44" s="106">
        <f t="shared" si="2"/>
        <v>0</v>
      </c>
      <c r="AQ44" s="18">
        <f t="shared" si="3"/>
        <v>2.5043231220696072E-2</v>
      </c>
      <c r="AR44" s="18">
        <f t="shared" si="4"/>
        <v>0</v>
      </c>
    </row>
    <row r="45" spans="5:44">
      <c r="E45" s="3" t="s">
        <v>28</v>
      </c>
      <c r="F45" s="3" t="str">
        <f t="shared" si="0"/>
        <v>Opex</v>
      </c>
      <c r="G45" s="3" t="s">
        <v>173</v>
      </c>
      <c r="L45" s="3" t="s">
        <v>230</v>
      </c>
      <c r="R45" s="14"/>
      <c r="T45" s="18"/>
      <c r="U45" s="18"/>
      <c r="V45" s="18"/>
      <c r="W45" s="18"/>
      <c r="X45" s="18"/>
      <c r="Y45" s="92">
        <f>Cal_SWSubmitted!Y45/SUM(Cal_SWSubmitted!Y$13,Cal_SWSubmitted!Y$21,Cal_SWSubmitted!Y$29,Cal_SWSubmitted!Y$37,Cal_SWSubmitted!Y$45)</f>
        <v>0</v>
      </c>
      <c r="Z45" s="92">
        <f>Cal_SWSubmitted!Z45/SUM(Cal_SWSubmitted!Z$13,Cal_SWSubmitted!Z$21,Cal_SWSubmitted!Z$29,Cal_SWSubmitted!Z$37,Cal_SWSubmitted!Z$45)</f>
        <v>0</v>
      </c>
      <c r="AA45" s="92">
        <f>Cal_SWSubmitted!AA45/SUM(Cal_SWSubmitted!AA$13,Cal_SWSubmitted!AA$21,Cal_SWSubmitted!AA$29,Cal_SWSubmitted!AA$37,Cal_SWSubmitted!AA$45)</f>
        <v>0</v>
      </c>
      <c r="AB45" s="92">
        <f>Cal_SWSubmitted!AB45/SUM(Cal_SWSubmitted!AB$13,Cal_SWSubmitted!AB$21,Cal_SWSubmitted!AB$29,Cal_SWSubmitted!AB$37,Cal_SWSubmitted!AB$45)</f>
        <v>0</v>
      </c>
      <c r="AC45" s="92">
        <f>Cal_SWSubmitted!AC45/SUM(Cal_SWSubmitted!AC$13,Cal_SWSubmitted!AC$21,Cal_SWSubmitted!AC$29,Cal_SWSubmitted!AC$37,Cal_SWSubmitted!AC$45)</f>
        <v>0</v>
      </c>
      <c r="AD45" s="92">
        <f>Cal_SWSubmitted!AD45/SUM(Cal_SWSubmitted!AD$13,Cal_SWSubmitted!AD$21,Cal_SWSubmitted!AD$29,Cal_SWSubmitted!AD$37,Cal_SWSubmitted!AD$45)</f>
        <v>0</v>
      </c>
      <c r="AE45" s="92">
        <f>Cal_SWSubmitted!AE45/SUM(Cal_SWSubmitted!AE$13,Cal_SWSubmitted!AE$21,Cal_SWSubmitted!AE$29,Cal_SWSubmitted!AE$37,Cal_SWSubmitted!AE$45)</f>
        <v>0.26047319719611367</v>
      </c>
      <c r="AF45" s="92">
        <f>Cal_SWSubmitted!AF45/SUM(Cal_SWSubmitted!AF$13,Cal_SWSubmitted!AF$21,Cal_SWSubmitted!AF$29,Cal_SWSubmitted!AF$37,Cal_SWSubmitted!AF$45)</f>
        <v>0</v>
      </c>
      <c r="AG45" s="92">
        <f>Cal_SWSubmitted!AG45/SUM(Cal_SWSubmitted!AG$13,Cal_SWSubmitted!AG$21,Cal_SWSubmitted!AG$29,Cal_SWSubmitted!AG$37,Cal_SWSubmitted!AG$45)</f>
        <v>0</v>
      </c>
      <c r="AH45" s="92">
        <f>Cal_SWSubmitted!AH45/SUM(Cal_SWSubmitted!AH$13,Cal_SWSubmitted!AH$21,Cal_SWSubmitted!AH$29,Cal_SWSubmitted!AH$37,Cal_SWSubmitted!AH$45)</f>
        <v>0</v>
      </c>
      <c r="AI45" s="92">
        <f>Cal_SWSubmitted!AI45/SUM(Cal_SWSubmitted!AI$13,Cal_SWSubmitted!AI$21,Cal_SWSubmitted!AI$29,Cal_SWSubmitted!AI$37,Cal_SWSubmitted!AI$45)</f>
        <v>0</v>
      </c>
      <c r="AJ45" s="92">
        <f>Cal_SWSubmitted!AJ45/SUM(Cal_SWSubmitted!AJ$13,Cal_SWSubmitted!AJ$21,Cal_SWSubmitted!AJ$29,Cal_SWSubmitted!AJ$37,Cal_SWSubmitted!AJ$45)</f>
        <v>0</v>
      </c>
      <c r="AK45" s="92">
        <f>Cal_SWSubmitted!AK45/SUM(Cal_SWSubmitted!AK$13,Cal_SWSubmitted!AK$21,Cal_SWSubmitted!AK$29,Cal_SWSubmitted!AK$37,Cal_SWSubmitted!AK$45)</f>
        <v>0</v>
      </c>
      <c r="AM45" s="18">
        <f t="shared" si="1"/>
        <v>0</v>
      </c>
      <c r="AN45" s="18">
        <f t="shared" si="5"/>
        <v>0.26047319719611367</v>
      </c>
      <c r="AO45" s="18">
        <f t="shared" si="6"/>
        <v>0</v>
      </c>
      <c r="AP45" s="106">
        <f t="shared" si="2"/>
        <v>0</v>
      </c>
      <c r="AQ45" s="18">
        <f t="shared" si="3"/>
        <v>3.2559149649514209E-2</v>
      </c>
      <c r="AR45" s="18">
        <f t="shared" si="4"/>
        <v>0</v>
      </c>
    </row>
    <row r="46" spans="5:44">
      <c r="E46" s="3" t="s">
        <v>30</v>
      </c>
      <c r="F46" s="3" t="str">
        <f t="shared" si="0"/>
        <v>Opex</v>
      </c>
      <c r="G46" s="3" t="s">
        <v>173</v>
      </c>
      <c r="L46" s="3" t="s">
        <v>230</v>
      </c>
      <c r="R46" s="14"/>
      <c r="T46" s="18"/>
      <c r="U46" s="18"/>
      <c r="V46" s="18"/>
      <c r="W46" s="18"/>
      <c r="X46" s="18"/>
      <c r="Y46" s="92">
        <f>Cal_SWSubmitted!Y46/SUM(Cal_SWSubmitted!Y$14,Cal_SWSubmitted!Y$22,Cal_SWSubmitted!Y$30,Cal_SWSubmitted!Y$38,Cal_SWSubmitted!Y$46)</f>
        <v>0</v>
      </c>
      <c r="Z46" s="92">
        <f>Cal_SWSubmitted!Z46/SUM(Cal_SWSubmitted!Z$14,Cal_SWSubmitted!Z$22,Cal_SWSubmitted!Z$30,Cal_SWSubmitted!Z$38,Cal_SWSubmitted!Z$46)</f>
        <v>0</v>
      </c>
      <c r="AA46" s="92">
        <f>Cal_SWSubmitted!AA46/SUM(Cal_SWSubmitted!AA$14,Cal_SWSubmitted!AA$22,Cal_SWSubmitted!AA$30,Cal_SWSubmitted!AA$38,Cal_SWSubmitted!AA$46)</f>
        <v>0</v>
      </c>
      <c r="AB46" s="92">
        <f>Cal_SWSubmitted!AB46/SUM(Cal_SWSubmitted!AB$14,Cal_SWSubmitted!AB$22,Cal_SWSubmitted!AB$30,Cal_SWSubmitted!AB$38,Cal_SWSubmitted!AB$46)</f>
        <v>0</v>
      </c>
      <c r="AC46" s="92">
        <f>Cal_SWSubmitted!AC46/SUM(Cal_SWSubmitted!AC$14,Cal_SWSubmitted!AC$22,Cal_SWSubmitted!AC$30,Cal_SWSubmitted!AC$38,Cal_SWSubmitted!AC$46)</f>
        <v>0</v>
      </c>
      <c r="AD46" s="92">
        <f>Cal_SWSubmitted!AD46/SUM(Cal_SWSubmitted!AD$14,Cal_SWSubmitted!AD$22,Cal_SWSubmitted!AD$30,Cal_SWSubmitted!AD$38,Cal_SWSubmitted!AD$46)</f>
        <v>0</v>
      </c>
      <c r="AE46" s="92">
        <f>Cal_SWSubmitted!AE46/SUM(Cal_SWSubmitted!AE$14,Cal_SWSubmitted!AE$22,Cal_SWSubmitted!AE$30,Cal_SWSubmitted!AE$38,Cal_SWSubmitted!AE$46)</f>
        <v>0.1826361876335327</v>
      </c>
      <c r="AF46" s="92">
        <f>Cal_SWSubmitted!AF46/SUM(Cal_SWSubmitted!AF$14,Cal_SWSubmitted!AF$22,Cal_SWSubmitted!AF$30,Cal_SWSubmitted!AF$38,Cal_SWSubmitted!AF$46)</f>
        <v>0</v>
      </c>
      <c r="AG46" s="92">
        <f>Cal_SWSubmitted!AG46/SUM(Cal_SWSubmitted!AG$14,Cal_SWSubmitted!AG$22,Cal_SWSubmitted!AG$30,Cal_SWSubmitted!AG$38,Cal_SWSubmitted!AG$46)</f>
        <v>0</v>
      </c>
      <c r="AH46" s="92">
        <f>Cal_SWSubmitted!AH46/SUM(Cal_SWSubmitted!AH$14,Cal_SWSubmitted!AH$22,Cal_SWSubmitted!AH$30,Cal_SWSubmitted!AH$38,Cal_SWSubmitted!AH$46)</f>
        <v>0</v>
      </c>
      <c r="AI46" s="92">
        <f>Cal_SWSubmitted!AI46/SUM(Cal_SWSubmitted!AI$14,Cal_SWSubmitted!AI$22,Cal_SWSubmitted!AI$30,Cal_SWSubmitted!AI$38,Cal_SWSubmitted!AI$46)</f>
        <v>0</v>
      </c>
      <c r="AJ46" s="92">
        <f>Cal_SWSubmitted!AJ46/SUM(Cal_SWSubmitted!AJ$14,Cal_SWSubmitted!AJ$22,Cal_SWSubmitted!AJ$30,Cal_SWSubmitted!AJ$38,Cal_SWSubmitted!AJ$46)</f>
        <v>0</v>
      </c>
      <c r="AK46" s="92">
        <f>Cal_SWSubmitted!AK46/SUM(Cal_SWSubmitted!AK$14,Cal_SWSubmitted!AK$22,Cal_SWSubmitted!AK$30,Cal_SWSubmitted!AK$38,Cal_SWSubmitted!AK$46)</f>
        <v>0</v>
      </c>
      <c r="AM46" s="18">
        <f t="shared" si="1"/>
        <v>0</v>
      </c>
      <c r="AN46" s="18">
        <f t="shared" si="5"/>
        <v>0.1826361876335327</v>
      </c>
      <c r="AO46" s="18">
        <f t="shared" si="6"/>
        <v>0</v>
      </c>
      <c r="AP46" s="106">
        <f t="shared" si="2"/>
        <v>0</v>
      </c>
      <c r="AQ46" s="18">
        <f t="shared" si="3"/>
        <v>2.2829523454191588E-2</v>
      </c>
      <c r="AR46" s="18">
        <f t="shared" si="4"/>
        <v>0</v>
      </c>
    </row>
    <row r="47" spans="5:44">
      <c r="E47" s="3" t="s">
        <v>32</v>
      </c>
      <c r="F47" s="3" t="str">
        <f t="shared" si="0"/>
        <v>Opex</v>
      </c>
      <c r="G47" s="3" t="s">
        <v>173</v>
      </c>
      <c r="L47" s="3" t="s">
        <v>230</v>
      </c>
      <c r="R47" s="14"/>
      <c r="T47" s="18"/>
      <c r="U47" s="18"/>
      <c r="V47" s="18"/>
      <c r="W47" s="18"/>
      <c r="X47" s="18"/>
      <c r="Y47" s="92">
        <f>Cal_SWSubmitted!Y47/SUM(Cal_SWSubmitted!Y$15,Cal_SWSubmitted!Y$23,Cal_SWSubmitted!Y$31,Cal_SWSubmitted!Y$39,Cal_SWSubmitted!Y$47)</f>
        <v>0</v>
      </c>
      <c r="Z47" s="92">
        <f>Cal_SWSubmitted!Z47/SUM(Cal_SWSubmitted!Z$15,Cal_SWSubmitted!Z$23,Cal_SWSubmitted!Z$31,Cal_SWSubmitted!Z$39,Cal_SWSubmitted!Z$47)</f>
        <v>0</v>
      </c>
      <c r="AA47" s="92">
        <f>Cal_SWSubmitted!AA47/SUM(Cal_SWSubmitted!AA$15,Cal_SWSubmitted!AA$23,Cal_SWSubmitted!AA$31,Cal_SWSubmitted!AA$39,Cal_SWSubmitted!AA$47)</f>
        <v>0</v>
      </c>
      <c r="AB47" s="92">
        <f>Cal_SWSubmitted!AB47/SUM(Cal_SWSubmitted!AB$15,Cal_SWSubmitted!AB$23,Cal_SWSubmitted!AB$31,Cal_SWSubmitted!AB$39,Cal_SWSubmitted!AB$47)</f>
        <v>0</v>
      </c>
      <c r="AC47" s="92">
        <f>Cal_SWSubmitted!AC47/SUM(Cal_SWSubmitted!AC$15,Cal_SWSubmitted!AC$23,Cal_SWSubmitted!AC$31,Cal_SWSubmitted!AC$39,Cal_SWSubmitted!AC$47)</f>
        <v>0</v>
      </c>
      <c r="AD47" s="92">
        <f>Cal_SWSubmitted!AD47/SUM(Cal_SWSubmitted!AD$15,Cal_SWSubmitted!AD$23,Cal_SWSubmitted!AD$31,Cal_SWSubmitted!AD$39,Cal_SWSubmitted!AD$47)</f>
        <v>0</v>
      </c>
      <c r="AE47" s="92">
        <f>Cal_SWSubmitted!AE47/SUM(Cal_SWSubmitted!AE$15,Cal_SWSubmitted!AE$23,Cal_SWSubmitted!AE$31,Cal_SWSubmitted!AE$39,Cal_SWSubmitted!AE$47)</f>
        <v>0.29044466141983444</v>
      </c>
      <c r="AF47" s="92">
        <f>Cal_SWSubmitted!AF47/SUM(Cal_SWSubmitted!AF$15,Cal_SWSubmitted!AF$23,Cal_SWSubmitted!AF$31,Cal_SWSubmitted!AF$39,Cal_SWSubmitted!AF$47)</f>
        <v>0</v>
      </c>
      <c r="AG47" s="92">
        <f>Cal_SWSubmitted!AG47/SUM(Cal_SWSubmitted!AG$15,Cal_SWSubmitted!AG$23,Cal_SWSubmitted!AG$31,Cal_SWSubmitted!AG$39,Cal_SWSubmitted!AG$47)</f>
        <v>0</v>
      </c>
      <c r="AH47" s="92">
        <f>Cal_SWSubmitted!AH47/SUM(Cal_SWSubmitted!AH$15,Cal_SWSubmitted!AH$23,Cal_SWSubmitted!AH$31,Cal_SWSubmitted!AH$39,Cal_SWSubmitted!AH$47)</f>
        <v>0</v>
      </c>
      <c r="AI47" s="92">
        <f>Cal_SWSubmitted!AI47/SUM(Cal_SWSubmitted!AI$15,Cal_SWSubmitted!AI$23,Cal_SWSubmitted!AI$31,Cal_SWSubmitted!AI$39,Cal_SWSubmitted!AI$47)</f>
        <v>0</v>
      </c>
      <c r="AJ47" s="92">
        <f>Cal_SWSubmitted!AJ47/SUM(Cal_SWSubmitted!AJ$15,Cal_SWSubmitted!AJ$23,Cal_SWSubmitted!AJ$31,Cal_SWSubmitted!AJ$39,Cal_SWSubmitted!AJ$47)</f>
        <v>0</v>
      </c>
      <c r="AK47" s="92">
        <f>Cal_SWSubmitted!AK47/SUM(Cal_SWSubmitted!AK$15,Cal_SWSubmitted!AK$23,Cal_SWSubmitted!AK$31,Cal_SWSubmitted!AK$39,Cal_SWSubmitted!AK$47)</f>
        <v>0</v>
      </c>
      <c r="AM47" s="18">
        <f t="shared" si="1"/>
        <v>0</v>
      </c>
      <c r="AN47" s="18">
        <f t="shared" si="5"/>
        <v>0.29044466141983444</v>
      </c>
      <c r="AO47" s="18">
        <f t="shared" si="6"/>
        <v>0</v>
      </c>
      <c r="AP47" s="106">
        <f t="shared" si="2"/>
        <v>0</v>
      </c>
      <c r="AQ47" s="18">
        <f t="shared" si="3"/>
        <v>3.6305582677479305E-2</v>
      </c>
      <c r="AR47" s="18">
        <f t="shared" si="4"/>
        <v>0</v>
      </c>
    </row>
    <row r="48" spans="5:44">
      <c r="E48" s="3" t="s">
        <v>34</v>
      </c>
      <c r="F48" s="3" t="str">
        <f t="shared" si="0"/>
        <v>Opex</v>
      </c>
      <c r="G48" s="3" t="s">
        <v>173</v>
      </c>
      <c r="L48" s="3" t="s">
        <v>230</v>
      </c>
      <c r="R48" s="14"/>
      <c r="T48" s="18"/>
      <c r="U48" s="18"/>
      <c r="V48" s="18"/>
      <c r="W48" s="18"/>
      <c r="X48" s="18"/>
      <c r="Y48" s="92">
        <f>Cal_SWSubmitted!Y48/SUM(Cal_SWSubmitted!Y$16,Cal_SWSubmitted!Y$24,Cal_SWSubmitted!Y$32,Cal_SWSubmitted!Y$40,Cal_SWSubmitted!Y$48)</f>
        <v>-9.5453754257091485E-3</v>
      </c>
      <c r="Z48" s="92">
        <f>Cal_SWSubmitted!Z48/SUM(Cal_SWSubmitted!Z$16,Cal_SWSubmitted!Z$24,Cal_SWSubmitted!Z$32,Cal_SWSubmitted!Z$40,Cal_SWSubmitted!Z$48)</f>
        <v>0</v>
      </c>
      <c r="AA48" s="92">
        <f>Cal_SWSubmitted!AA48/SUM(Cal_SWSubmitted!AA$16,Cal_SWSubmitted!AA$24,Cal_SWSubmitted!AA$32,Cal_SWSubmitted!AA$40,Cal_SWSubmitted!AA$48)</f>
        <v>8.9632727245015378E-2</v>
      </c>
      <c r="AB48" s="92">
        <f>Cal_SWSubmitted!AB48/SUM(Cal_SWSubmitted!AB$16,Cal_SWSubmitted!AB$24,Cal_SWSubmitted!AB$32,Cal_SWSubmitted!AB$40,Cal_SWSubmitted!AB$48)</f>
        <v>8.9391622517275476E-2</v>
      </c>
      <c r="AC48" s="92">
        <f>Cal_SWSubmitted!AC48/SUM(Cal_SWSubmitted!AC$16,Cal_SWSubmitted!AC$24,Cal_SWSubmitted!AC$32,Cal_SWSubmitted!AC$40,Cal_SWSubmitted!AC$48)</f>
        <v>7.1107656274643827E-2</v>
      </c>
      <c r="AD48" s="92">
        <f>Cal_SWSubmitted!AD48/SUM(Cal_SWSubmitted!AD$16,Cal_SWSubmitted!AD$24,Cal_SWSubmitted!AD$32,Cal_SWSubmitted!AD$40,Cal_SWSubmitted!AD$48)</f>
        <v>0.12239344658366447</v>
      </c>
      <c r="AE48" s="92">
        <f>Cal_SWSubmitted!AE48/SUM(Cal_SWSubmitted!AE$16,Cal_SWSubmitted!AE$24,Cal_SWSubmitted!AE$32,Cal_SWSubmitted!AE$40,Cal_SWSubmitted!AE$48)</f>
        <v>-5.4565277570822149E-2</v>
      </c>
      <c r="AF48" s="92">
        <f>Cal_SWSubmitted!AF48/SUM(Cal_SWSubmitted!AF$16,Cal_SWSubmitted!AF$24,Cal_SWSubmitted!AF$32,Cal_SWSubmitted!AF$40,Cal_SWSubmitted!AF$48)</f>
        <v>0.12239344658366445</v>
      </c>
      <c r="AG48" s="92">
        <f>Cal_SWSubmitted!AG48/SUM(Cal_SWSubmitted!AG$16,Cal_SWSubmitted!AG$24,Cal_SWSubmitted!AG$32,Cal_SWSubmitted!AG$40,Cal_SWSubmitted!AG$48)</f>
        <v>0.12239344658366444</v>
      </c>
      <c r="AH48" s="92">
        <f>Cal_SWSubmitted!AH48/SUM(Cal_SWSubmitted!AH$16,Cal_SWSubmitted!AH$24,Cal_SWSubmitted!AH$32,Cal_SWSubmitted!AH$40,Cal_SWSubmitted!AH$48)</f>
        <v>0.12239344658366445</v>
      </c>
      <c r="AI48" s="92">
        <f>Cal_SWSubmitted!AI48/SUM(Cal_SWSubmitted!AI$16,Cal_SWSubmitted!AI$24,Cal_SWSubmitted!AI$32,Cal_SWSubmitted!AI$40,Cal_SWSubmitted!AI$48)</f>
        <v>0.12239344658366447</v>
      </c>
      <c r="AJ48" s="92">
        <f>Cal_SWSubmitted!AJ48/SUM(Cal_SWSubmitted!AJ$16,Cal_SWSubmitted!AJ$24,Cal_SWSubmitted!AJ$32,Cal_SWSubmitted!AJ$40,Cal_SWSubmitted!AJ$48)</f>
        <v>0.12239344658366447</v>
      </c>
      <c r="AK48" s="92">
        <f>Cal_SWSubmitted!AK48/SUM(Cal_SWSubmitted!AK$16,Cal_SWSubmitted!AK$24,Cal_SWSubmitted!AK$32,Cal_SWSubmitted!AK$40,Cal_SWSubmitted!AK$48)</f>
        <v>0.12239344658366445</v>
      </c>
      <c r="AM48" s="18">
        <f t="shared" si="1"/>
        <v>0</v>
      </c>
      <c r="AN48" s="18">
        <f t="shared" si="5"/>
        <v>0.43080824620773234</v>
      </c>
      <c r="AO48" s="18">
        <f t="shared" si="6"/>
        <v>0.61196723291832222</v>
      </c>
      <c r="AP48" s="106">
        <f t="shared" si="2"/>
        <v>0</v>
      </c>
      <c r="AQ48" s="18">
        <f t="shared" si="3"/>
        <v>5.3851030775966542E-2</v>
      </c>
      <c r="AR48" s="18">
        <f t="shared" si="4"/>
        <v>0.12239344658366444</v>
      </c>
    </row>
    <row r="49" spans="3:60">
      <c r="E49" s="3" t="s">
        <v>36</v>
      </c>
      <c r="F49" s="3" t="str">
        <f t="shared" si="0"/>
        <v>Opex</v>
      </c>
      <c r="G49" s="3" t="s">
        <v>173</v>
      </c>
      <c r="L49" s="3" t="s">
        <v>230</v>
      </c>
      <c r="R49" s="14"/>
      <c r="T49" s="18"/>
      <c r="U49" s="18"/>
      <c r="V49" s="18"/>
      <c r="W49" s="18"/>
      <c r="X49" s="18"/>
      <c r="Y49" s="92">
        <f>Cal_SWSubmitted!Y49/SUM(Cal_SWSubmitted!Y$17,Cal_SWSubmitted!Y$25,Cal_SWSubmitted!Y$33,Cal_SWSubmitted!Y$41,Cal_SWSubmitted!Y$49)</f>
        <v>0</v>
      </c>
      <c r="Z49" s="92">
        <f>Cal_SWSubmitted!Z49/SUM(Cal_SWSubmitted!Z$17,Cal_SWSubmitted!Z$25,Cal_SWSubmitted!Z$33,Cal_SWSubmitted!Z$41,Cal_SWSubmitted!Z$49)</f>
        <v>0.13933415536374846</v>
      </c>
      <c r="AA49" s="92">
        <f>Cal_SWSubmitted!AA49/SUM(Cal_SWSubmitted!AA$17,Cal_SWSubmitted!AA$25,Cal_SWSubmitted!AA$33,Cal_SWSubmitted!AA$41,Cal_SWSubmitted!AA$49)</f>
        <v>0</v>
      </c>
      <c r="AB49" s="92">
        <f>Cal_SWSubmitted!AB49/SUM(Cal_SWSubmitted!AB$17,Cal_SWSubmitted!AB$25,Cal_SWSubmitted!AB$33,Cal_SWSubmitted!AB$41,Cal_SWSubmitted!AB$49)</f>
        <v>0</v>
      </c>
      <c r="AC49" s="92">
        <f>Cal_SWSubmitted!AC49/SUM(Cal_SWSubmitted!AC$17,Cal_SWSubmitted!AC$25,Cal_SWSubmitted!AC$33,Cal_SWSubmitted!AC$41,Cal_SWSubmitted!AC$49)</f>
        <v>0</v>
      </c>
      <c r="AD49" s="92">
        <f>Cal_SWSubmitted!AD49/SUM(Cal_SWSubmitted!AD$17,Cal_SWSubmitted!AD$25,Cal_SWSubmitted!AD$33,Cal_SWSubmitted!AD$41,Cal_SWSubmitted!AD$49)</f>
        <v>0.11356466876971609</v>
      </c>
      <c r="AE49" s="92">
        <f>Cal_SWSubmitted!AE49/SUM(Cal_SWSubmitted!AE$17,Cal_SWSubmitted!AE$25,Cal_SWSubmitted!AE$33,Cal_SWSubmitted!AE$41,Cal_SWSubmitted!AE$49)</f>
        <v>0.12400556533451122</v>
      </c>
      <c r="AF49" s="92">
        <f>Cal_SWSubmitted!AF49/SUM(Cal_SWSubmitted!AF$17,Cal_SWSubmitted!AF$25,Cal_SWSubmitted!AF$33,Cal_SWSubmitted!AF$41,Cal_SWSubmitted!AF$49)</f>
        <v>0.12400556533451125</v>
      </c>
      <c r="AG49" s="92">
        <f>Cal_SWSubmitted!AG49/SUM(Cal_SWSubmitted!AG$17,Cal_SWSubmitted!AG$25,Cal_SWSubmitted!AG$33,Cal_SWSubmitted!AG$41,Cal_SWSubmitted!AG$49)</f>
        <v>5.288082083662194E-2</v>
      </c>
      <c r="AH49" s="92">
        <f>Cal_SWSubmitted!AH49/SUM(Cal_SWSubmitted!AH$17,Cal_SWSubmitted!AH$25,Cal_SWSubmitted!AH$33,Cal_SWSubmitted!AH$41,Cal_SWSubmitted!AH$49)</f>
        <v>5.2880820836621947E-2</v>
      </c>
      <c r="AI49" s="92">
        <f>Cal_SWSubmitted!AI49/SUM(Cal_SWSubmitted!AI$17,Cal_SWSubmitted!AI$25,Cal_SWSubmitted!AI$33,Cal_SWSubmitted!AI$41,Cal_SWSubmitted!AI$49)</f>
        <v>5.2880820836621947E-2</v>
      </c>
      <c r="AJ49" s="92">
        <f>Cal_SWSubmitted!AJ49/SUM(Cal_SWSubmitted!AJ$17,Cal_SWSubmitted!AJ$25,Cal_SWSubmitted!AJ$33,Cal_SWSubmitted!AJ$41,Cal_SWSubmitted!AJ$49)</f>
        <v>5.288082083662194E-2</v>
      </c>
      <c r="AK49" s="92">
        <f>Cal_SWSubmitted!AK49/SUM(Cal_SWSubmitted!AK$17,Cal_SWSubmitted!AK$25,Cal_SWSubmitted!AK$33,Cal_SWSubmitted!AK$41,Cal_SWSubmitted!AK$49)</f>
        <v>5.2880820836621947E-2</v>
      </c>
      <c r="AM49" s="18">
        <f t="shared" si="1"/>
        <v>0</v>
      </c>
      <c r="AN49" s="18">
        <f t="shared" si="5"/>
        <v>0.50090995480248701</v>
      </c>
      <c r="AO49" s="18">
        <f t="shared" si="6"/>
        <v>0.26440410418310972</v>
      </c>
      <c r="AP49" s="106">
        <f t="shared" si="2"/>
        <v>0</v>
      </c>
      <c r="AQ49" s="18">
        <f t="shared" si="3"/>
        <v>6.2613744350310876E-2</v>
      </c>
      <c r="AR49" s="18">
        <f t="shared" si="4"/>
        <v>5.2880820836621947E-2</v>
      </c>
    </row>
    <row r="50" spans="3:60">
      <c r="E50" s="3" t="s">
        <v>38</v>
      </c>
      <c r="F50" s="3" t="str">
        <f t="shared" si="0"/>
        <v>Opex</v>
      </c>
      <c r="G50" s="3" t="s">
        <v>173</v>
      </c>
      <c r="L50" s="3" t="s">
        <v>230</v>
      </c>
      <c r="R50" s="14"/>
      <c r="T50" s="18"/>
      <c r="U50" s="18"/>
      <c r="V50" s="18"/>
      <c r="W50" s="18"/>
      <c r="X50" s="18"/>
      <c r="Y50" s="92">
        <f>Cal_SWSubmitted!Y50/SUM(Cal_SWSubmitted!Y$18,Cal_SWSubmitted!Y$26,Cal_SWSubmitted!Y$34,Cal_SWSubmitted!Y$42,Cal_SWSubmitted!Y$50)</f>
        <v>0</v>
      </c>
      <c r="Z50" s="92">
        <f>Cal_SWSubmitted!Z50/SUM(Cal_SWSubmitted!Z$18,Cal_SWSubmitted!Z$26,Cal_SWSubmitted!Z$34,Cal_SWSubmitted!Z$42,Cal_SWSubmitted!Z$50)</f>
        <v>0</v>
      </c>
      <c r="AA50" s="92">
        <f>Cal_SWSubmitted!AA50/SUM(Cal_SWSubmitted!AA$18,Cal_SWSubmitted!AA$26,Cal_SWSubmitted!AA$34,Cal_SWSubmitted!AA$42,Cal_SWSubmitted!AA$50)</f>
        <v>0</v>
      </c>
      <c r="AB50" s="92">
        <f>Cal_SWSubmitted!AB50/SUM(Cal_SWSubmitted!AB$18,Cal_SWSubmitted!AB$26,Cal_SWSubmitted!AB$34,Cal_SWSubmitted!AB$42,Cal_SWSubmitted!AB$50)</f>
        <v>0</v>
      </c>
      <c r="AC50" s="92">
        <f>Cal_SWSubmitted!AC50/SUM(Cal_SWSubmitted!AC$18,Cal_SWSubmitted!AC$26,Cal_SWSubmitted!AC$34,Cal_SWSubmitted!AC$42,Cal_SWSubmitted!AC$50)</f>
        <v>0</v>
      </c>
      <c r="AD50" s="92">
        <f>Cal_SWSubmitted!AD50/SUM(Cal_SWSubmitted!AD$18,Cal_SWSubmitted!AD$26,Cal_SWSubmitted!AD$34,Cal_SWSubmitted!AD$42,Cal_SWSubmitted!AD$50)</f>
        <v>0</v>
      </c>
      <c r="AE50" s="92">
        <f>Cal_SWSubmitted!AE50/SUM(Cal_SWSubmitted!AE$18,Cal_SWSubmitted!AE$26,Cal_SWSubmitted!AE$34,Cal_SWSubmitted!AE$42,Cal_SWSubmitted!AE$50)</f>
        <v>0</v>
      </c>
      <c r="AF50" s="92">
        <f>Cal_SWSubmitted!AF50/SUM(Cal_SWSubmitted!AF$18,Cal_SWSubmitted!AF$26,Cal_SWSubmitted!AF$34,Cal_SWSubmitted!AF$42,Cal_SWSubmitted!AF$50)</f>
        <v>0</v>
      </c>
      <c r="AG50" s="92">
        <f>Cal_SWSubmitted!AG50/SUM(Cal_SWSubmitted!AG$18,Cal_SWSubmitted!AG$26,Cal_SWSubmitted!AG$34,Cal_SWSubmitted!AG$42,Cal_SWSubmitted!AG$50)</f>
        <v>0</v>
      </c>
      <c r="AH50" s="92">
        <f>Cal_SWSubmitted!AH50/SUM(Cal_SWSubmitted!AH$18,Cal_SWSubmitted!AH$26,Cal_SWSubmitted!AH$34,Cal_SWSubmitted!AH$42,Cal_SWSubmitted!AH$50)</f>
        <v>0</v>
      </c>
      <c r="AI50" s="92">
        <f>Cal_SWSubmitted!AI50/SUM(Cal_SWSubmitted!AI$18,Cal_SWSubmitted!AI$26,Cal_SWSubmitted!AI$34,Cal_SWSubmitted!AI$42,Cal_SWSubmitted!AI$50)</f>
        <v>0</v>
      </c>
      <c r="AJ50" s="92">
        <f>Cal_SWSubmitted!AJ50/SUM(Cal_SWSubmitted!AJ$18,Cal_SWSubmitted!AJ$26,Cal_SWSubmitted!AJ$34,Cal_SWSubmitted!AJ$42,Cal_SWSubmitted!AJ$50)</f>
        <v>0</v>
      </c>
      <c r="AK50" s="92">
        <f>Cal_SWSubmitted!AK50/SUM(Cal_SWSubmitted!AK$18,Cal_SWSubmitted!AK$26,Cal_SWSubmitted!AK$34,Cal_SWSubmitted!AK$42,Cal_SWSubmitted!AK$50)</f>
        <v>0</v>
      </c>
      <c r="AM50" s="18">
        <f t="shared" si="1"/>
        <v>0</v>
      </c>
      <c r="AN50" s="18">
        <f t="shared" si="5"/>
        <v>0</v>
      </c>
      <c r="AO50" s="18">
        <f t="shared" si="6"/>
        <v>0</v>
      </c>
      <c r="AP50" s="106">
        <f t="shared" si="2"/>
        <v>0</v>
      </c>
      <c r="AQ50" s="18">
        <f t="shared" si="3"/>
        <v>0</v>
      </c>
      <c r="AR50" s="18">
        <f t="shared" si="4"/>
        <v>0</v>
      </c>
    </row>
    <row r="51" spans="3:60">
      <c r="E51" s="3" t="s">
        <v>40</v>
      </c>
      <c r="F51" s="3" t="str">
        <f t="shared" si="0"/>
        <v>Opex</v>
      </c>
      <c r="G51" s="3" t="s">
        <v>173</v>
      </c>
      <c r="L51" s="3" t="s">
        <v>230</v>
      </c>
      <c r="R51" s="14"/>
      <c r="T51" s="18"/>
      <c r="U51" s="18"/>
      <c r="V51" s="18"/>
      <c r="W51" s="18"/>
      <c r="X51" s="18"/>
      <c r="Y51" s="92">
        <f>Cal_SWSubmitted!Y51/SUM(Cal_SWSubmitted!Y$19,Cal_SWSubmitted!Y$27,Cal_SWSubmitted!Y$35,Cal_SWSubmitted!Y$43,Cal_SWSubmitted!Y$51)</f>
        <v>0.53653507679102208</v>
      </c>
      <c r="Z51" s="92">
        <f>Cal_SWSubmitted!Z51/SUM(Cal_SWSubmitted!Z$19,Cal_SWSubmitted!Z$27,Cal_SWSubmitted!Z$35,Cal_SWSubmitted!Z$43,Cal_SWSubmitted!Z$51)</f>
        <v>0.49743434134150538</v>
      </c>
      <c r="AA51" s="92">
        <f>Cal_SWSubmitted!AA51/SUM(Cal_SWSubmitted!AA$19,Cal_SWSubmitted!AA$27,Cal_SWSubmitted!AA$35,Cal_SWSubmitted!AA$43,Cal_SWSubmitted!AA$51)</f>
        <v>0.35191025390264363</v>
      </c>
      <c r="AB51" s="92">
        <f>Cal_SWSubmitted!AB51/SUM(Cal_SWSubmitted!AB$19,Cal_SWSubmitted!AB$27,Cal_SWSubmitted!AB$35,Cal_SWSubmitted!AB$43,Cal_SWSubmitted!AB$51)</f>
        <v>25.163826429035279</v>
      </c>
      <c r="AC51" s="92">
        <f>Cal_SWSubmitted!AC51/SUM(Cal_SWSubmitted!AC$19,Cal_SWSubmitted!AC$27,Cal_SWSubmitted!AC$35,Cal_SWSubmitted!AC$43,Cal_SWSubmitted!AC$51)</f>
        <v>0.43077219991460602</v>
      </c>
      <c r="AD51" s="92">
        <f>Cal_SWSubmitted!AD51/SUM(Cal_SWSubmitted!AD$19,Cal_SWSubmitted!AD$27,Cal_SWSubmitted!AD$35,Cal_SWSubmitted!AD$43,Cal_SWSubmitted!AD$51)</f>
        <v>0.34568885450471853</v>
      </c>
      <c r="AE51" s="92">
        <f>Cal_SWSubmitted!AE51/SUM(Cal_SWSubmitted!AE$19,Cal_SWSubmitted!AE$27,Cal_SWSubmitted!AE$35,Cal_SWSubmitted!AE$43,Cal_SWSubmitted!AE$51)</f>
        <v>0.36697134482460914</v>
      </c>
      <c r="AF51" s="92">
        <f>Cal_SWSubmitted!AF51/SUM(Cal_SWSubmitted!AF$19,Cal_SWSubmitted!AF$27,Cal_SWSubmitted!AF$35,Cal_SWSubmitted!AF$43,Cal_SWSubmitted!AF$51)</f>
        <v>0.34453416895219791</v>
      </c>
      <c r="AG51" s="92">
        <f>Cal_SWSubmitted!AG51/SUM(Cal_SWSubmitted!AG$19,Cal_SWSubmitted!AG$27,Cal_SWSubmitted!AG$35,Cal_SWSubmitted!AG$43,Cal_SWSubmitted!AG$51)</f>
        <v>0</v>
      </c>
      <c r="AH51" s="92">
        <f>Cal_SWSubmitted!AH51/SUM(Cal_SWSubmitted!AH$19,Cal_SWSubmitted!AH$27,Cal_SWSubmitted!AH$35,Cal_SWSubmitted!AH$43,Cal_SWSubmitted!AH$51)</f>
        <v>0</v>
      </c>
      <c r="AI51" s="92">
        <f>Cal_SWSubmitted!AI51/SUM(Cal_SWSubmitted!AI$19,Cal_SWSubmitted!AI$27,Cal_SWSubmitted!AI$35,Cal_SWSubmitted!AI$43,Cal_SWSubmitted!AI$51)</f>
        <v>0</v>
      </c>
      <c r="AJ51" s="92">
        <f>Cal_SWSubmitted!AJ51/SUM(Cal_SWSubmitted!AJ$19,Cal_SWSubmitted!AJ$27,Cal_SWSubmitted!AJ$35,Cal_SWSubmitted!AJ$43,Cal_SWSubmitted!AJ$51)</f>
        <v>0</v>
      </c>
      <c r="AK51" s="92">
        <f>Cal_SWSubmitted!AK51/SUM(Cal_SWSubmitted!AK$19,Cal_SWSubmitted!AK$27,Cal_SWSubmitted!AK$35,Cal_SWSubmitted!AK$43,Cal_SWSubmitted!AK$51)</f>
        <v>0</v>
      </c>
      <c r="AM51" s="18">
        <f t="shared" si="1"/>
        <v>0</v>
      </c>
      <c r="AN51" s="18">
        <f t="shared" si="5"/>
        <v>28.037672669266581</v>
      </c>
      <c r="AO51" s="18">
        <f t="shared" si="6"/>
        <v>0</v>
      </c>
      <c r="AP51" s="106">
        <f t="shared" si="2"/>
        <v>0</v>
      </c>
      <c r="AQ51" s="18">
        <f t="shared" si="3"/>
        <v>3.5047090836583226</v>
      </c>
      <c r="AR51" s="18">
        <f t="shared" si="4"/>
        <v>0</v>
      </c>
    </row>
    <row r="52" spans="3:60" s="68" customFormat="1">
      <c r="C52" s="88"/>
      <c r="D52" s="88"/>
      <c r="E52" s="88"/>
      <c r="F52" s="3"/>
      <c r="G52" s="3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70"/>
      <c r="AN52" s="70"/>
      <c r="AO52" s="70"/>
      <c r="AP52" s="70"/>
      <c r="AQ52" s="70"/>
      <c r="AR52" s="70"/>
      <c r="AS52" s="88"/>
      <c r="AT52" s="88"/>
      <c r="AU52" s="89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</row>
    <row r="53" spans="3:60">
      <c r="C53" s="11" t="s">
        <v>214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44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</row>
    <row r="54" spans="3:60">
      <c r="E54" s="3" t="s">
        <v>25</v>
      </c>
      <c r="F54" s="3" t="str">
        <f>$C$53</f>
        <v>Capex</v>
      </c>
      <c r="G54" s="3" t="s">
        <v>217</v>
      </c>
      <c r="L54" s="3" t="s">
        <v>230</v>
      </c>
      <c r="R54" s="14"/>
      <c r="T54" s="18"/>
      <c r="U54" s="18"/>
      <c r="V54" s="18"/>
      <c r="W54" s="18"/>
      <c r="X54" s="18"/>
      <c r="Y54" s="92">
        <f>Cal_SWSubmitted!Y54/SUM(Cal_SWSubmitted!Y$54,Cal_SWSubmitted!Y$62,Cal_SWSubmitted!Y$70)</f>
        <v>0</v>
      </c>
      <c r="Z54" s="92">
        <f>Cal_SWSubmitted!Z54/SUM(Cal_SWSubmitted!Z$54,Cal_SWSubmitted!Z$62,Cal_SWSubmitted!Z$70)</f>
        <v>0</v>
      </c>
      <c r="AA54" s="92">
        <f>Cal_SWSubmitted!AA54/SUM(Cal_SWSubmitted!AA$54,Cal_SWSubmitted!AA$62,Cal_SWSubmitted!AA$70)</f>
        <v>0</v>
      </c>
      <c r="AB54" s="92">
        <f>Cal_SWSubmitted!AB54/SUM(Cal_SWSubmitted!AB$54,Cal_SWSubmitted!AB$62,Cal_SWSubmitted!AB$70)</f>
        <v>0</v>
      </c>
      <c r="AC54" s="92">
        <f>Cal_SWSubmitted!AC54/SUM(Cal_SWSubmitted!AC$54,Cal_SWSubmitted!AC$62,Cal_SWSubmitted!AC$70)</f>
        <v>0</v>
      </c>
      <c r="AD54" s="92">
        <f>Cal_SWSubmitted!AD54/SUM(Cal_SWSubmitted!AD$54,Cal_SWSubmitted!AD$62,Cal_SWSubmitted!AD$70)</f>
        <v>0</v>
      </c>
      <c r="AE54" s="92">
        <f>Cal_SWSubmitted!AE54/SUM(Cal_SWSubmitted!AE$54,Cal_SWSubmitted!AE$62,Cal_SWSubmitted!AE$70)</f>
        <v>0</v>
      </c>
      <c r="AF54" s="92">
        <f>Cal_SWSubmitted!AF54/SUM(Cal_SWSubmitted!AF$54,Cal_SWSubmitted!AF$62,Cal_SWSubmitted!AF$70)</f>
        <v>0</v>
      </c>
      <c r="AG54" s="92">
        <f>Cal_SWSubmitted!AG54/SUM(Cal_SWSubmitted!AG$54,Cal_SWSubmitted!AG$62,Cal_SWSubmitted!AG$70)</f>
        <v>0</v>
      </c>
      <c r="AH54" s="92">
        <f>Cal_SWSubmitted!AH54/SUM(Cal_SWSubmitted!AH$54,Cal_SWSubmitted!AH$62,Cal_SWSubmitted!AH$70)</f>
        <v>0</v>
      </c>
      <c r="AI54" s="92">
        <f>Cal_SWSubmitted!AI54/SUM(Cal_SWSubmitted!AI$54,Cal_SWSubmitted!AI$62,Cal_SWSubmitted!AI$70)</f>
        <v>0</v>
      </c>
      <c r="AJ54" s="92">
        <f>Cal_SWSubmitted!AJ54/SUM(Cal_SWSubmitted!AJ$54,Cal_SWSubmitted!AJ$62,Cal_SWSubmitted!AJ$70)</f>
        <v>0</v>
      </c>
      <c r="AK54" s="92">
        <f>Cal_SWSubmitted!AK54/SUM(Cal_SWSubmitted!AK$54,Cal_SWSubmitted!AK$62,Cal_SWSubmitted!AK$70)</f>
        <v>0</v>
      </c>
      <c r="AM54" s="18">
        <f t="shared" si="1"/>
        <v>0</v>
      </c>
      <c r="AN54" s="18">
        <f t="shared" si="5"/>
        <v>0</v>
      </c>
      <c r="AO54" s="18">
        <f t="shared" si="6"/>
        <v>0</v>
      </c>
      <c r="AP54" s="106">
        <f t="shared" si="2"/>
        <v>0</v>
      </c>
      <c r="AQ54" s="18">
        <f t="shared" si="3"/>
        <v>0</v>
      </c>
      <c r="AR54" s="18">
        <f t="shared" si="4"/>
        <v>0</v>
      </c>
    </row>
    <row r="55" spans="3:60">
      <c r="E55" s="3" t="s">
        <v>28</v>
      </c>
      <c r="F55" s="3" t="str">
        <f t="shared" ref="F55:F77" si="7">$C$53</f>
        <v>Capex</v>
      </c>
      <c r="G55" s="3" t="s">
        <v>217</v>
      </c>
      <c r="L55" s="3" t="s">
        <v>230</v>
      </c>
      <c r="R55" s="14"/>
      <c r="T55" s="18"/>
      <c r="U55" s="18"/>
      <c r="V55" s="18"/>
      <c r="W55" s="18"/>
      <c r="X55" s="18"/>
      <c r="Y55" s="92">
        <f>Cal_SWSubmitted!Y55/SUM(Cal_SWSubmitted!Y$55,Cal_SWSubmitted!Y$63,Cal_SWSubmitted!Y$71)</f>
        <v>0</v>
      </c>
      <c r="Z55" s="92">
        <f>Cal_SWSubmitted!Z55/SUM(Cal_SWSubmitted!Z$55,Cal_SWSubmitted!Z$63,Cal_SWSubmitted!Z$71)</f>
        <v>0</v>
      </c>
      <c r="AA55" s="92">
        <f>Cal_SWSubmitted!AA55/SUM(Cal_SWSubmitted!AA$55,Cal_SWSubmitted!AA$63,Cal_SWSubmitted!AA$71)</f>
        <v>0</v>
      </c>
      <c r="AB55" s="92">
        <f>Cal_SWSubmitted!AB55/SUM(Cal_SWSubmitted!AB$55,Cal_SWSubmitted!AB$63,Cal_SWSubmitted!AB$71)</f>
        <v>0</v>
      </c>
      <c r="AC55" s="92">
        <f>Cal_SWSubmitted!AC55/SUM(Cal_SWSubmitted!AC$55,Cal_SWSubmitted!AC$63,Cal_SWSubmitted!AC$71)</f>
        <v>0</v>
      </c>
      <c r="AD55" s="92">
        <f>Cal_SWSubmitted!AD55/SUM(Cal_SWSubmitted!AD$55,Cal_SWSubmitted!AD$63,Cal_SWSubmitted!AD$71)</f>
        <v>0</v>
      </c>
      <c r="AE55" s="92">
        <f>Cal_SWSubmitted!AE55/SUM(Cal_SWSubmitted!AE$55,Cal_SWSubmitted!AE$63,Cal_SWSubmitted!AE$71)</f>
        <v>0</v>
      </c>
      <c r="AF55" s="92">
        <f>Cal_SWSubmitted!AF55/SUM(Cal_SWSubmitted!AF$55,Cal_SWSubmitted!AF$63,Cal_SWSubmitted!AF$71)</f>
        <v>0</v>
      </c>
      <c r="AG55" s="92">
        <f>Cal_SWSubmitted!AG55/SUM(Cal_SWSubmitted!AG$55,Cal_SWSubmitted!AG$63,Cal_SWSubmitted!AG$71)</f>
        <v>0</v>
      </c>
      <c r="AH55" s="92">
        <f>Cal_SWSubmitted!AH55/SUM(Cal_SWSubmitted!AH$55,Cal_SWSubmitted!AH$63,Cal_SWSubmitted!AH$71)</f>
        <v>0</v>
      </c>
      <c r="AI55" s="92">
        <f>Cal_SWSubmitted!AI55/SUM(Cal_SWSubmitted!AI$55,Cal_SWSubmitted!AI$63,Cal_SWSubmitted!AI$71)</f>
        <v>0</v>
      </c>
      <c r="AJ55" s="92">
        <f>Cal_SWSubmitted!AJ55/SUM(Cal_SWSubmitted!AJ$55,Cal_SWSubmitted!AJ$63,Cal_SWSubmitted!AJ$71)</f>
        <v>0</v>
      </c>
      <c r="AK55" s="92">
        <f>Cal_SWSubmitted!AK55/SUM(Cal_SWSubmitted!AK$55,Cal_SWSubmitted!AK$63,Cal_SWSubmitted!AK$71)</f>
        <v>0</v>
      </c>
      <c r="AM55" s="18">
        <f t="shared" si="1"/>
        <v>0</v>
      </c>
      <c r="AN55" s="18">
        <f t="shared" si="5"/>
        <v>0</v>
      </c>
      <c r="AO55" s="18">
        <f t="shared" si="6"/>
        <v>0</v>
      </c>
      <c r="AP55" s="106">
        <f t="shared" si="2"/>
        <v>0</v>
      </c>
      <c r="AQ55" s="18">
        <f t="shared" si="3"/>
        <v>0</v>
      </c>
      <c r="AR55" s="18">
        <f t="shared" si="4"/>
        <v>0</v>
      </c>
    </row>
    <row r="56" spans="3:60">
      <c r="E56" s="3" t="s">
        <v>30</v>
      </c>
      <c r="F56" s="3" t="str">
        <f t="shared" si="7"/>
        <v>Capex</v>
      </c>
      <c r="G56" s="3" t="s">
        <v>217</v>
      </c>
      <c r="L56" s="3" t="s">
        <v>230</v>
      </c>
      <c r="R56" s="14"/>
      <c r="T56" s="18"/>
      <c r="U56" s="18"/>
      <c r="V56" s="18"/>
      <c r="W56" s="18"/>
      <c r="X56" s="18"/>
      <c r="Y56" s="92">
        <f>Cal_SWSubmitted!Y56/SUM(Cal_SWSubmitted!Y$56,Cal_SWSubmitted!Y$64,Cal_SWSubmitted!Y$72)</f>
        <v>0</v>
      </c>
      <c r="Z56" s="92">
        <f>Cal_SWSubmitted!Z56/SUM(Cal_SWSubmitted!Z$56,Cal_SWSubmitted!Z$64,Cal_SWSubmitted!Z$72)</f>
        <v>0</v>
      </c>
      <c r="AA56" s="92">
        <f>Cal_SWSubmitted!AA56/SUM(Cal_SWSubmitted!AA$56,Cal_SWSubmitted!AA$64,Cal_SWSubmitted!AA$72)</f>
        <v>0</v>
      </c>
      <c r="AB56" s="92">
        <f>Cal_SWSubmitted!AB56/SUM(Cal_SWSubmitted!AB$56,Cal_SWSubmitted!AB$64,Cal_SWSubmitted!AB$72)</f>
        <v>0</v>
      </c>
      <c r="AC56" s="92">
        <f>Cal_SWSubmitted!AC56/SUM(Cal_SWSubmitted!AC$56,Cal_SWSubmitted!AC$64,Cal_SWSubmitted!AC$72)</f>
        <v>0</v>
      </c>
      <c r="AD56" s="92">
        <f>Cal_SWSubmitted!AD56/SUM(Cal_SWSubmitted!AD$56,Cal_SWSubmitted!AD$64,Cal_SWSubmitted!AD$72)</f>
        <v>0</v>
      </c>
      <c r="AE56" s="92">
        <f>Cal_SWSubmitted!AE56/SUM(Cal_SWSubmitted!AE$56,Cal_SWSubmitted!AE$64,Cal_SWSubmitted!AE$72)</f>
        <v>0</v>
      </c>
      <c r="AF56" s="92">
        <f>Cal_SWSubmitted!AF56/SUM(Cal_SWSubmitted!AF$56,Cal_SWSubmitted!AF$64,Cal_SWSubmitted!AF$72)</f>
        <v>0</v>
      </c>
      <c r="AG56" s="92">
        <f>Cal_SWSubmitted!AG56/SUM(Cal_SWSubmitted!AG$56,Cal_SWSubmitted!AG$64,Cal_SWSubmitted!AG$72)</f>
        <v>0</v>
      </c>
      <c r="AH56" s="92">
        <f>Cal_SWSubmitted!AH56/SUM(Cal_SWSubmitted!AH$56,Cal_SWSubmitted!AH$64,Cal_SWSubmitted!AH$72)</f>
        <v>0</v>
      </c>
      <c r="AI56" s="92">
        <f>Cal_SWSubmitted!AI56/SUM(Cal_SWSubmitted!AI$56,Cal_SWSubmitted!AI$64,Cal_SWSubmitted!AI$72)</f>
        <v>0</v>
      </c>
      <c r="AJ56" s="92">
        <f>Cal_SWSubmitted!AJ56/SUM(Cal_SWSubmitted!AJ$56,Cal_SWSubmitted!AJ$64,Cal_SWSubmitted!AJ$72)</f>
        <v>0</v>
      </c>
      <c r="AK56" s="92">
        <f>Cal_SWSubmitted!AK56/SUM(Cal_SWSubmitted!AK$56,Cal_SWSubmitted!AK$64,Cal_SWSubmitted!AK$72)</f>
        <v>0</v>
      </c>
      <c r="AM56" s="18">
        <f t="shared" si="1"/>
        <v>0</v>
      </c>
      <c r="AN56" s="18">
        <f t="shared" si="5"/>
        <v>0</v>
      </c>
      <c r="AO56" s="18">
        <f t="shared" si="6"/>
        <v>0</v>
      </c>
      <c r="AP56" s="106">
        <f t="shared" si="2"/>
        <v>0</v>
      </c>
      <c r="AQ56" s="18">
        <f t="shared" si="3"/>
        <v>0</v>
      </c>
      <c r="AR56" s="18">
        <f t="shared" si="4"/>
        <v>0</v>
      </c>
    </row>
    <row r="57" spans="3:60">
      <c r="E57" s="3" t="s">
        <v>32</v>
      </c>
      <c r="F57" s="3" t="str">
        <f t="shared" si="7"/>
        <v>Capex</v>
      </c>
      <c r="G57" s="3" t="s">
        <v>217</v>
      </c>
      <c r="L57" s="3" t="s">
        <v>230</v>
      </c>
      <c r="R57" s="14"/>
      <c r="T57" s="18"/>
      <c r="U57" s="18"/>
      <c r="V57" s="18"/>
      <c r="W57" s="18"/>
      <c r="X57" s="18"/>
      <c r="Y57" s="92">
        <f>Cal_SWSubmitted!Y57/SUM(Cal_SWSubmitted!Y$57,Cal_SWSubmitted!Y$65,Cal_SWSubmitted!Y$73)</f>
        <v>0</v>
      </c>
      <c r="Z57" s="92">
        <f>Cal_SWSubmitted!Z57/SUM(Cal_SWSubmitted!Z$57,Cal_SWSubmitted!Z$65,Cal_SWSubmitted!Z$73)</f>
        <v>0</v>
      </c>
      <c r="AA57" s="92">
        <f>Cal_SWSubmitted!AA57/SUM(Cal_SWSubmitted!AA$57,Cal_SWSubmitted!AA$65,Cal_SWSubmitted!AA$73)</f>
        <v>0</v>
      </c>
      <c r="AB57" s="92">
        <f>Cal_SWSubmitted!AB57/SUM(Cal_SWSubmitted!AB$57,Cal_SWSubmitted!AB$65,Cal_SWSubmitted!AB$73)</f>
        <v>0</v>
      </c>
      <c r="AC57" s="92">
        <f>Cal_SWSubmitted!AC57/SUM(Cal_SWSubmitted!AC$57,Cal_SWSubmitted!AC$65,Cal_SWSubmitted!AC$73)</f>
        <v>0</v>
      </c>
      <c r="AD57" s="92">
        <f>Cal_SWSubmitted!AD57/SUM(Cal_SWSubmitted!AD$57,Cal_SWSubmitted!AD$65,Cal_SWSubmitted!AD$73)</f>
        <v>0</v>
      </c>
      <c r="AE57" s="92">
        <f>Cal_SWSubmitted!AE57/SUM(Cal_SWSubmitted!AE$57,Cal_SWSubmitted!AE$65,Cal_SWSubmitted!AE$73)</f>
        <v>0</v>
      </c>
      <c r="AF57" s="92">
        <f>Cal_SWSubmitted!AF57/SUM(Cal_SWSubmitted!AF$57,Cal_SWSubmitted!AF$65,Cal_SWSubmitted!AF$73)</f>
        <v>0</v>
      </c>
      <c r="AG57" s="92">
        <f>Cal_SWSubmitted!AG57/SUM(Cal_SWSubmitted!AG$57,Cal_SWSubmitted!AG$65,Cal_SWSubmitted!AG$73)</f>
        <v>0</v>
      </c>
      <c r="AH57" s="92">
        <f>Cal_SWSubmitted!AH57/SUM(Cal_SWSubmitted!AH$57,Cal_SWSubmitted!AH$65,Cal_SWSubmitted!AH$73)</f>
        <v>0</v>
      </c>
      <c r="AI57" s="92">
        <f>Cal_SWSubmitted!AI57/SUM(Cal_SWSubmitted!AI$57,Cal_SWSubmitted!AI$65,Cal_SWSubmitted!AI$73)</f>
        <v>0</v>
      </c>
      <c r="AJ57" s="92">
        <f>Cal_SWSubmitted!AJ57/SUM(Cal_SWSubmitted!AJ$57,Cal_SWSubmitted!AJ$65,Cal_SWSubmitted!AJ$73)</f>
        <v>0</v>
      </c>
      <c r="AK57" s="92">
        <f>Cal_SWSubmitted!AK57/SUM(Cal_SWSubmitted!AK$57,Cal_SWSubmitted!AK$65,Cal_SWSubmitted!AK$73)</f>
        <v>0</v>
      </c>
      <c r="AM57" s="18">
        <f t="shared" si="1"/>
        <v>0</v>
      </c>
      <c r="AN57" s="18">
        <f t="shared" si="5"/>
        <v>0</v>
      </c>
      <c r="AO57" s="18">
        <f t="shared" si="6"/>
        <v>0</v>
      </c>
      <c r="AP57" s="106">
        <f t="shared" si="2"/>
        <v>0</v>
      </c>
      <c r="AQ57" s="18">
        <f t="shared" si="3"/>
        <v>0</v>
      </c>
      <c r="AR57" s="18">
        <f t="shared" si="4"/>
        <v>0</v>
      </c>
    </row>
    <row r="58" spans="3:60">
      <c r="E58" s="3" t="s">
        <v>34</v>
      </c>
      <c r="F58" s="3" t="str">
        <f t="shared" si="7"/>
        <v>Capex</v>
      </c>
      <c r="G58" s="3" t="s">
        <v>217</v>
      </c>
      <c r="L58" s="3" t="s">
        <v>230</v>
      </c>
      <c r="R58" s="14"/>
      <c r="T58" s="18"/>
      <c r="U58" s="18"/>
      <c r="V58" s="18"/>
      <c r="W58" s="18"/>
      <c r="X58" s="18"/>
      <c r="Y58" s="92">
        <f>Cal_SWSubmitted!Y58/SUM(Cal_SWSubmitted!Y$58,Cal_SWSubmitted!Y$66,Cal_SWSubmitted!Y$74)</f>
        <v>0.34322385767175623</v>
      </c>
      <c r="Z58" s="92">
        <f>Cal_SWSubmitted!Z58/SUM(Cal_SWSubmitted!Z$58,Cal_SWSubmitted!Z$66,Cal_SWSubmitted!Z$74)</f>
        <v>0.21656050955414013</v>
      </c>
      <c r="AA58" s="92">
        <f>Cal_SWSubmitted!AA58/SUM(Cal_SWSubmitted!AA$58,Cal_SWSubmitted!AA$66,Cal_SWSubmitted!AA$74)</f>
        <v>0.2344493977720436</v>
      </c>
      <c r="AB58" s="92">
        <f>Cal_SWSubmitted!AB58/SUM(Cal_SWSubmitted!AB$58,Cal_SWSubmitted!AB$66,Cal_SWSubmitted!AB$74)</f>
        <v>0.18791570013132369</v>
      </c>
      <c r="AC58" s="92">
        <f>Cal_SWSubmitted!AC58/SUM(Cal_SWSubmitted!AC$58,Cal_SWSubmitted!AC$66,Cal_SWSubmitted!AC$74)</f>
        <v>0.22009019244642966</v>
      </c>
      <c r="AD58" s="92">
        <f>Cal_SWSubmitted!AD58/SUM(Cal_SWSubmitted!AD$58,Cal_SWSubmitted!AD$66,Cal_SWSubmitted!AD$74)</f>
        <v>0.17425298641845852</v>
      </c>
      <c r="AE58" s="92">
        <f>Cal_SWSubmitted!AE58/SUM(Cal_SWSubmitted!AE$58,Cal_SWSubmitted!AE$66,Cal_SWSubmitted!AE$74)</f>
        <v>3.7977561680489241E-2</v>
      </c>
      <c r="AF58" s="92">
        <f>Cal_SWSubmitted!AF58/SUM(Cal_SWSubmitted!AF$58,Cal_SWSubmitted!AF$66,Cal_SWSubmitted!AF$74)</f>
        <v>0.17425298641845854</v>
      </c>
      <c r="AG58" s="92">
        <f>Cal_SWSubmitted!AG58/SUM(Cal_SWSubmitted!AG$58,Cal_SWSubmitted!AG$66,Cal_SWSubmitted!AG$74)</f>
        <v>0.17425298641845854</v>
      </c>
      <c r="AH58" s="92">
        <f>Cal_SWSubmitted!AH58/SUM(Cal_SWSubmitted!AH$58,Cal_SWSubmitted!AH$66,Cal_SWSubmitted!AH$74)</f>
        <v>0.17425298641845854</v>
      </c>
      <c r="AI58" s="92">
        <f>Cal_SWSubmitted!AI58/SUM(Cal_SWSubmitted!AI$58,Cal_SWSubmitted!AI$66,Cal_SWSubmitted!AI$74)</f>
        <v>0.17425298641845854</v>
      </c>
      <c r="AJ58" s="92">
        <f>Cal_SWSubmitted!AJ58/SUM(Cal_SWSubmitted!AJ$58,Cal_SWSubmitted!AJ$66,Cal_SWSubmitted!AJ$74)</f>
        <v>0.17425298641845854</v>
      </c>
      <c r="AK58" s="92">
        <f>Cal_SWSubmitted!AK58/SUM(Cal_SWSubmitted!AK$58,Cal_SWSubmitted!AK$66,Cal_SWSubmitted!AK$74)</f>
        <v>0.17425298641845852</v>
      </c>
      <c r="AM58" s="18">
        <f t="shared" si="1"/>
        <v>0</v>
      </c>
      <c r="AN58" s="18">
        <f t="shared" si="5"/>
        <v>1.5887231920930995</v>
      </c>
      <c r="AO58" s="18">
        <f t="shared" si="6"/>
        <v>0.87126493209229272</v>
      </c>
      <c r="AP58" s="106">
        <f t="shared" si="2"/>
        <v>0</v>
      </c>
      <c r="AQ58" s="18">
        <f t="shared" si="3"/>
        <v>0.19859039901163744</v>
      </c>
      <c r="AR58" s="18">
        <f t="shared" si="4"/>
        <v>0.17425298641845854</v>
      </c>
    </row>
    <row r="59" spans="3:60">
      <c r="E59" s="3" t="s">
        <v>36</v>
      </c>
      <c r="F59" s="3" t="str">
        <f t="shared" si="7"/>
        <v>Capex</v>
      </c>
      <c r="G59" s="3" t="s">
        <v>217</v>
      </c>
      <c r="L59" s="3" t="s">
        <v>230</v>
      </c>
      <c r="R59" s="14"/>
      <c r="T59" s="18"/>
      <c r="U59" s="18"/>
      <c r="V59" s="18"/>
      <c r="W59" s="18"/>
      <c r="X59" s="18"/>
      <c r="Y59" s="92">
        <f>Cal_SWSubmitted!Y59/SUM(Cal_SWSubmitted!Y$59,Cal_SWSubmitted!Y$67,Cal_SWSubmitted!Y$75)</f>
        <v>9.8136363636363647E-2</v>
      </c>
      <c r="Z59" s="92">
        <f>Cal_SWSubmitted!Z59/SUM(Cal_SWSubmitted!Z$59,Cal_SWSubmitted!Z$67,Cal_SWSubmitted!Z$75)</f>
        <v>0.47118644067796606</v>
      </c>
      <c r="AA59" s="92">
        <f>Cal_SWSubmitted!AA59/SUM(Cal_SWSubmitted!AA$59,Cal_SWSubmitted!AA$67,Cal_SWSubmitted!AA$75)</f>
        <v>0.44021510516252393</v>
      </c>
      <c r="AB59" s="92">
        <f>Cal_SWSubmitted!AB59/SUM(Cal_SWSubmitted!AB$59,Cal_SWSubmitted!AB$67,Cal_SWSubmitted!AB$75)</f>
        <v>0.59955995599559964</v>
      </c>
      <c r="AC59" s="92">
        <f>Cal_SWSubmitted!AC59/SUM(Cal_SWSubmitted!AC$59,Cal_SWSubmitted!AC$67,Cal_SWSubmitted!AC$75)</f>
        <v>0.50952380952380949</v>
      </c>
      <c r="AD59" s="92">
        <f>Cal_SWSubmitted!AD59/SUM(Cal_SWSubmitted!AD$59,Cal_SWSubmitted!AD$67,Cal_SWSubmitted!AD$75)</f>
        <v>0.43129251700680266</v>
      </c>
      <c r="AE59" s="92">
        <f>Cal_SWSubmitted!AE59/SUM(Cal_SWSubmitted!AE$59,Cal_SWSubmitted!AE$67,Cal_SWSubmitted!AE$75)</f>
        <v>0.45734120118384147</v>
      </c>
      <c r="AF59" s="92">
        <f>Cal_SWSubmitted!AF59/SUM(Cal_SWSubmitted!AF$59,Cal_SWSubmitted!AF$67,Cal_SWSubmitted!AF$75)</f>
        <v>0.45734120118384147</v>
      </c>
      <c r="AG59" s="92">
        <f>Cal_SWSubmitted!AG59/SUM(Cal_SWSubmitted!AG$59,Cal_SWSubmitted!AG$67,Cal_SWSubmitted!AG$75)</f>
        <v>0.39667458432304042</v>
      </c>
      <c r="AH59" s="92">
        <f>Cal_SWSubmitted!AH59/SUM(Cal_SWSubmitted!AH$59,Cal_SWSubmitted!AH$67,Cal_SWSubmitted!AH$75)</f>
        <v>0.39667458432304037</v>
      </c>
      <c r="AI59" s="92">
        <f>Cal_SWSubmitted!AI59/SUM(Cal_SWSubmitted!AI$59,Cal_SWSubmitted!AI$67,Cal_SWSubmitted!AI$75)</f>
        <v>0.39667458432304042</v>
      </c>
      <c r="AJ59" s="92">
        <f>Cal_SWSubmitted!AJ59/SUM(Cal_SWSubmitted!AJ$59,Cal_SWSubmitted!AJ$67,Cal_SWSubmitted!AJ$75)</f>
        <v>0.39667458432304037</v>
      </c>
      <c r="AK59" s="92">
        <f>Cal_SWSubmitted!AK59/SUM(Cal_SWSubmitted!AK$59,Cal_SWSubmitted!AK$67,Cal_SWSubmitted!AK$75)</f>
        <v>0.39667458432304042</v>
      </c>
      <c r="AM59" s="18">
        <f t="shared" si="1"/>
        <v>0</v>
      </c>
      <c r="AN59" s="18">
        <f t="shared" si="5"/>
        <v>3.4645965943707488</v>
      </c>
      <c r="AO59" s="18">
        <f t="shared" si="6"/>
        <v>1.9833729216152018</v>
      </c>
      <c r="AP59" s="106">
        <f t="shared" si="2"/>
        <v>0</v>
      </c>
      <c r="AQ59" s="18">
        <f t="shared" si="3"/>
        <v>0.43307457429634361</v>
      </c>
      <c r="AR59" s="18">
        <f t="shared" si="4"/>
        <v>0.39667458432304037</v>
      </c>
    </row>
    <row r="60" spans="3:60">
      <c r="E60" s="3" t="s">
        <v>38</v>
      </c>
      <c r="F60" s="3" t="str">
        <f t="shared" si="7"/>
        <v>Capex</v>
      </c>
      <c r="G60" s="3" t="s">
        <v>217</v>
      </c>
      <c r="L60" s="3" t="s">
        <v>230</v>
      </c>
      <c r="R60" s="14"/>
      <c r="T60" s="18"/>
      <c r="U60" s="18"/>
      <c r="V60" s="18"/>
      <c r="W60" s="18"/>
      <c r="X60" s="18"/>
      <c r="Y60" s="92">
        <f>Cal_SWSubmitted!Y60/SUM(Cal_SWSubmitted!Y$60,Cal_SWSubmitted!Y$68,Cal_SWSubmitted!Y$76)</f>
        <v>0</v>
      </c>
      <c r="Z60" s="92">
        <f>Cal_SWSubmitted!Z60/SUM(Cal_SWSubmitted!Z$60,Cal_SWSubmitted!Z$68,Cal_SWSubmitted!Z$76)</f>
        <v>0</v>
      </c>
      <c r="AA60" s="92">
        <f>Cal_SWSubmitted!AA60/SUM(Cal_SWSubmitted!AA$60,Cal_SWSubmitted!AA$68,Cal_SWSubmitted!AA$76)</f>
        <v>0</v>
      </c>
      <c r="AB60" s="92">
        <f>Cal_SWSubmitted!AB60/SUM(Cal_SWSubmitted!AB$60,Cal_SWSubmitted!AB$68,Cal_SWSubmitted!AB$76)</f>
        <v>0</v>
      </c>
      <c r="AC60" s="92">
        <f>Cal_SWSubmitted!AC60/SUM(Cal_SWSubmitted!AC$60,Cal_SWSubmitted!AC$68,Cal_SWSubmitted!AC$76)</f>
        <v>0</v>
      </c>
      <c r="AD60" s="92">
        <f>Cal_SWSubmitted!AD60/SUM(Cal_SWSubmitted!AD$60,Cal_SWSubmitted!AD$68,Cal_SWSubmitted!AD$76)</f>
        <v>0</v>
      </c>
      <c r="AE60" s="92">
        <f>Cal_SWSubmitted!AE60/SUM(Cal_SWSubmitted!AE$60,Cal_SWSubmitted!AE$68,Cal_SWSubmitted!AE$76)</f>
        <v>0</v>
      </c>
      <c r="AF60" s="92">
        <f>Cal_SWSubmitted!AF60/SUM(Cal_SWSubmitted!AF$60,Cal_SWSubmitted!AF$68,Cal_SWSubmitted!AF$76)</f>
        <v>0</v>
      </c>
      <c r="AG60" s="92">
        <f>Cal_SWSubmitted!AG60/SUM(Cal_SWSubmitted!AG$60,Cal_SWSubmitted!AG$68,Cal_SWSubmitted!AG$76)</f>
        <v>0</v>
      </c>
      <c r="AH60" s="92">
        <f>Cal_SWSubmitted!AH60/SUM(Cal_SWSubmitted!AH$60,Cal_SWSubmitted!AH$68,Cal_SWSubmitted!AH$76)</f>
        <v>0</v>
      </c>
      <c r="AI60" s="92">
        <f>Cal_SWSubmitted!AI60/SUM(Cal_SWSubmitted!AI$60,Cal_SWSubmitted!AI$68,Cal_SWSubmitted!AI$76)</f>
        <v>0</v>
      </c>
      <c r="AJ60" s="92">
        <f>Cal_SWSubmitted!AJ60/SUM(Cal_SWSubmitted!AJ$60,Cal_SWSubmitted!AJ$68,Cal_SWSubmitted!AJ$76)</f>
        <v>0</v>
      </c>
      <c r="AK60" s="92">
        <f>Cal_SWSubmitted!AK60/SUM(Cal_SWSubmitted!AK$60,Cal_SWSubmitted!AK$68,Cal_SWSubmitted!AK$76)</f>
        <v>0</v>
      </c>
      <c r="AM60" s="18">
        <f t="shared" si="1"/>
        <v>0</v>
      </c>
      <c r="AN60" s="18">
        <f t="shared" si="5"/>
        <v>0</v>
      </c>
      <c r="AO60" s="18">
        <f t="shared" si="6"/>
        <v>0</v>
      </c>
      <c r="AP60" s="106">
        <f t="shared" si="2"/>
        <v>0</v>
      </c>
      <c r="AQ60" s="18">
        <f t="shared" si="3"/>
        <v>0</v>
      </c>
      <c r="AR60" s="18">
        <f t="shared" si="4"/>
        <v>0</v>
      </c>
    </row>
    <row r="61" spans="3:60">
      <c r="E61" s="3" t="s">
        <v>40</v>
      </c>
      <c r="F61" s="3" t="str">
        <f t="shared" si="7"/>
        <v>Capex</v>
      </c>
      <c r="G61" s="3" t="s">
        <v>217</v>
      </c>
      <c r="L61" s="3" t="s">
        <v>230</v>
      </c>
      <c r="R61" s="14"/>
      <c r="T61" s="18"/>
      <c r="U61" s="18"/>
      <c r="V61" s="18"/>
      <c r="W61" s="18"/>
      <c r="X61" s="18"/>
      <c r="Y61" s="92">
        <f>Cal_SWSubmitted!Y61/SUM(Cal_SWSubmitted!Y$61,Cal_SWSubmitted!Y$69,Cal_SWSubmitted!Y$77)</f>
        <v>0.12064404280891325</v>
      </c>
      <c r="Z61" s="92">
        <f>Cal_SWSubmitted!Z61/SUM(Cal_SWSubmitted!Z$61,Cal_SWSubmitted!Z$69,Cal_SWSubmitted!Z$77)</f>
        <v>-2.0692375850113708E-2</v>
      </c>
      <c r="AA61" s="92">
        <f>Cal_SWSubmitted!AA61/SUM(Cal_SWSubmitted!AA$61,Cal_SWSubmitted!AA$69,Cal_SWSubmitted!AA$77)</f>
        <v>5.8705668062530678E-2</v>
      </c>
      <c r="AB61" s="92">
        <f>Cal_SWSubmitted!AB61/SUM(Cal_SWSubmitted!AB$61,Cal_SWSubmitted!AB$69,Cal_SWSubmitted!AB$77)</f>
        <v>0.12670124743431074</v>
      </c>
      <c r="AC61" s="92">
        <f>Cal_SWSubmitted!AC61/SUM(Cal_SWSubmitted!AC$61,Cal_SWSubmitted!AC$69,Cal_SWSubmitted!AC$77)</f>
        <v>0.20682161349537093</v>
      </c>
      <c r="AD61" s="92">
        <f>Cal_SWSubmitted!AD61/SUM(Cal_SWSubmitted!AD$61,Cal_SWSubmitted!AD$69,Cal_SWSubmitted!AD$77)</f>
        <v>0.1614975483862704</v>
      </c>
      <c r="AE61" s="92">
        <f>Cal_SWSubmitted!AE61/SUM(Cal_SWSubmitted!AE$61,Cal_SWSubmitted!AE$69,Cal_SWSubmitted!AE$77)</f>
        <v>0.16199507451459427</v>
      </c>
      <c r="AF61" s="92">
        <f>Cal_SWSubmitted!AF61/SUM(Cal_SWSubmitted!AF$61,Cal_SWSubmitted!AF$69,Cal_SWSubmitted!AF$77)</f>
        <v>0.1614975483862704</v>
      </c>
      <c r="AG61" s="92">
        <f>Cal_SWSubmitted!AG61/SUM(Cal_SWSubmitted!AG$61,Cal_SWSubmitted!AG$69,Cal_SWSubmitted!AG$77)</f>
        <v>8.8768784121387945E-2</v>
      </c>
      <c r="AH61" s="92">
        <f>Cal_SWSubmitted!AH61/SUM(Cal_SWSubmitted!AH$61,Cal_SWSubmitted!AH$69,Cal_SWSubmitted!AH$77)</f>
        <v>8.2687479084469301E-2</v>
      </c>
      <c r="AI61" s="92">
        <f>Cal_SWSubmitted!AI61/SUM(Cal_SWSubmitted!AI$61,Cal_SWSubmitted!AI$69,Cal_SWSubmitted!AI$77)</f>
        <v>7.9424157803379261E-2</v>
      </c>
      <c r="AJ61" s="92">
        <f>Cal_SWSubmitted!AJ61/SUM(Cal_SWSubmitted!AJ$61,Cal_SWSubmitted!AJ$69,Cal_SWSubmitted!AJ$77)</f>
        <v>8.0792901530275948E-2</v>
      </c>
      <c r="AK61" s="92">
        <f>Cal_SWSubmitted!AK61/SUM(Cal_SWSubmitted!AK$61,Cal_SWSubmitted!AK$69,Cal_SWSubmitted!AK$77)</f>
        <v>8.1727048600158753E-2</v>
      </c>
      <c r="AM61" s="18">
        <f t="shared" si="1"/>
        <v>0</v>
      </c>
      <c r="AN61" s="18">
        <f t="shared" si="5"/>
        <v>0.97717036723814699</v>
      </c>
      <c r="AO61" s="18">
        <f t="shared" si="6"/>
        <v>0.41340037113967121</v>
      </c>
      <c r="AP61" s="106">
        <f t="shared" si="2"/>
        <v>0</v>
      </c>
      <c r="AQ61" s="18">
        <f t="shared" si="3"/>
        <v>0.12214629590476837</v>
      </c>
      <c r="AR61" s="18">
        <f t="shared" si="4"/>
        <v>8.2680074227934247E-2</v>
      </c>
    </row>
    <row r="62" spans="3:60">
      <c r="E62" s="3" t="s">
        <v>25</v>
      </c>
      <c r="F62" s="3" t="str">
        <f>$C$53</f>
        <v>Capex</v>
      </c>
      <c r="G62" s="3" t="s">
        <v>216</v>
      </c>
      <c r="L62" s="3" t="s">
        <v>230</v>
      </c>
      <c r="R62" s="14"/>
      <c r="T62" s="18"/>
      <c r="U62" s="18"/>
      <c r="V62" s="18"/>
      <c r="W62" s="18"/>
      <c r="X62" s="18"/>
      <c r="Y62" s="92">
        <f>Cal_SWSubmitted!Y62/SUM(Cal_SWSubmitted!Y$54,Cal_SWSubmitted!Y$62,Cal_SWSubmitted!Y$70)</f>
        <v>1</v>
      </c>
      <c r="Z62" s="92">
        <f>Cal_SWSubmitted!Z62/SUM(Cal_SWSubmitted!Z$54,Cal_SWSubmitted!Z$62,Cal_SWSubmitted!Z$70)</f>
        <v>1</v>
      </c>
      <c r="AA62" s="92">
        <f>Cal_SWSubmitted!AA62/SUM(Cal_SWSubmitted!AA$54,Cal_SWSubmitted!AA$62,Cal_SWSubmitted!AA$70)</f>
        <v>1</v>
      </c>
      <c r="AB62" s="92">
        <f>Cal_SWSubmitted!AB62/SUM(Cal_SWSubmitted!AB$54,Cal_SWSubmitted!AB$62,Cal_SWSubmitted!AB$70)</f>
        <v>1</v>
      </c>
      <c r="AC62" s="92">
        <f>Cal_SWSubmitted!AC62/SUM(Cal_SWSubmitted!AC$54,Cal_SWSubmitted!AC$62,Cal_SWSubmitted!AC$70)</f>
        <v>1</v>
      </c>
      <c r="AD62" s="92">
        <f>Cal_SWSubmitted!AD62/SUM(Cal_SWSubmitted!AD$54,Cal_SWSubmitted!AD$62,Cal_SWSubmitted!AD$70)</f>
        <v>1</v>
      </c>
      <c r="AE62" s="92">
        <f>Cal_SWSubmitted!AE62/SUM(Cal_SWSubmitted!AE$54,Cal_SWSubmitted!AE$62,Cal_SWSubmitted!AE$70)</f>
        <v>1</v>
      </c>
      <c r="AF62" s="92">
        <f>Cal_SWSubmitted!AF62/SUM(Cal_SWSubmitted!AF$54,Cal_SWSubmitted!AF$62,Cal_SWSubmitted!AF$70)</f>
        <v>1</v>
      </c>
      <c r="AG62" s="92">
        <f>Cal_SWSubmitted!AG62/SUM(Cal_SWSubmitted!AG$54,Cal_SWSubmitted!AG$62,Cal_SWSubmitted!AG$70)</f>
        <v>1</v>
      </c>
      <c r="AH62" s="92">
        <f>Cal_SWSubmitted!AH62/SUM(Cal_SWSubmitted!AH$54,Cal_SWSubmitted!AH$62,Cal_SWSubmitted!AH$70)</f>
        <v>1</v>
      </c>
      <c r="AI62" s="92">
        <f>Cal_SWSubmitted!AI62/SUM(Cal_SWSubmitted!AI$54,Cal_SWSubmitted!AI$62,Cal_SWSubmitted!AI$70)</f>
        <v>1</v>
      </c>
      <c r="AJ62" s="92">
        <f>Cal_SWSubmitted!AJ62/SUM(Cal_SWSubmitted!AJ$54,Cal_SWSubmitted!AJ$62,Cal_SWSubmitted!AJ$70)</f>
        <v>1</v>
      </c>
      <c r="AK62" s="92">
        <f>Cal_SWSubmitted!AK62/SUM(Cal_SWSubmitted!AK$54,Cal_SWSubmitted!AK$62,Cal_SWSubmitted!AK$70)</f>
        <v>1</v>
      </c>
      <c r="AM62" s="18">
        <f t="shared" si="1"/>
        <v>0</v>
      </c>
      <c r="AN62" s="18">
        <f t="shared" si="5"/>
        <v>8</v>
      </c>
      <c r="AO62" s="18">
        <f t="shared" si="6"/>
        <v>5</v>
      </c>
      <c r="AP62" s="106">
        <f t="shared" si="2"/>
        <v>0</v>
      </c>
      <c r="AQ62" s="18">
        <f t="shared" si="3"/>
        <v>1</v>
      </c>
      <c r="AR62" s="18">
        <f t="shared" si="4"/>
        <v>1</v>
      </c>
    </row>
    <row r="63" spans="3:60">
      <c r="E63" s="3" t="s">
        <v>28</v>
      </c>
      <c r="F63" s="3" t="str">
        <f t="shared" si="7"/>
        <v>Capex</v>
      </c>
      <c r="G63" s="3" t="s">
        <v>216</v>
      </c>
      <c r="L63" s="3" t="s">
        <v>230</v>
      </c>
      <c r="R63" s="14"/>
      <c r="T63" s="18"/>
      <c r="U63" s="18"/>
      <c r="V63" s="18"/>
      <c r="W63" s="18"/>
      <c r="X63" s="18"/>
      <c r="Y63" s="92">
        <f>Cal_SWSubmitted!Y63/SUM(Cal_SWSubmitted!Y$55,Cal_SWSubmitted!Y$63,Cal_SWSubmitted!Y$71)</f>
        <v>1</v>
      </c>
      <c r="Z63" s="92">
        <f>Cal_SWSubmitted!Z63/SUM(Cal_SWSubmitted!Z$55,Cal_SWSubmitted!Z$63,Cal_SWSubmitted!Z$71)</f>
        <v>1</v>
      </c>
      <c r="AA63" s="92">
        <f>Cal_SWSubmitted!AA63/SUM(Cal_SWSubmitted!AA$55,Cal_SWSubmitted!AA$63,Cal_SWSubmitted!AA$71)</f>
        <v>1</v>
      </c>
      <c r="AB63" s="92">
        <f>Cal_SWSubmitted!AB63/SUM(Cal_SWSubmitted!AB$55,Cal_SWSubmitted!AB$63,Cal_SWSubmitted!AB$71)</f>
        <v>1</v>
      </c>
      <c r="AC63" s="92">
        <f>Cal_SWSubmitted!AC63/SUM(Cal_SWSubmitted!AC$55,Cal_SWSubmitted!AC$63,Cal_SWSubmitted!AC$71)</f>
        <v>1</v>
      </c>
      <c r="AD63" s="92">
        <f>Cal_SWSubmitted!AD63/SUM(Cal_SWSubmitted!AD$55,Cal_SWSubmitted!AD$63,Cal_SWSubmitted!AD$71)</f>
        <v>1</v>
      </c>
      <c r="AE63" s="92">
        <f>Cal_SWSubmitted!AE63/SUM(Cal_SWSubmitted!AE$55,Cal_SWSubmitted!AE$63,Cal_SWSubmitted!AE$71)</f>
        <v>1</v>
      </c>
      <c r="AF63" s="92">
        <f>Cal_SWSubmitted!AF63/SUM(Cal_SWSubmitted!AF$55,Cal_SWSubmitted!AF$63,Cal_SWSubmitted!AF$71)</f>
        <v>1</v>
      </c>
      <c r="AG63" s="92">
        <f>Cal_SWSubmitted!AG63/SUM(Cal_SWSubmitted!AG$55,Cal_SWSubmitted!AG$63,Cal_SWSubmitted!AG$71)</f>
        <v>1</v>
      </c>
      <c r="AH63" s="92">
        <f>Cal_SWSubmitted!AH63/SUM(Cal_SWSubmitted!AH$55,Cal_SWSubmitted!AH$63,Cal_SWSubmitted!AH$71)</f>
        <v>1</v>
      </c>
      <c r="AI63" s="92">
        <f>Cal_SWSubmitted!AI63/SUM(Cal_SWSubmitted!AI$55,Cal_SWSubmitted!AI$63,Cal_SWSubmitted!AI$71)</f>
        <v>1</v>
      </c>
      <c r="AJ63" s="92">
        <f>Cal_SWSubmitted!AJ63/SUM(Cal_SWSubmitted!AJ$55,Cal_SWSubmitted!AJ$63,Cal_SWSubmitted!AJ$71)</f>
        <v>1</v>
      </c>
      <c r="AK63" s="92">
        <f>Cal_SWSubmitted!AK63/SUM(Cal_SWSubmitted!AK$55,Cal_SWSubmitted!AK$63,Cal_SWSubmitted!AK$71)</f>
        <v>1</v>
      </c>
      <c r="AM63" s="18">
        <f t="shared" si="1"/>
        <v>0</v>
      </c>
      <c r="AN63" s="18">
        <f t="shared" si="5"/>
        <v>8</v>
      </c>
      <c r="AO63" s="18">
        <f t="shared" si="6"/>
        <v>5</v>
      </c>
      <c r="AP63" s="106">
        <f t="shared" si="2"/>
        <v>0</v>
      </c>
      <c r="AQ63" s="18">
        <f t="shared" si="3"/>
        <v>1</v>
      </c>
      <c r="AR63" s="18">
        <f t="shared" si="4"/>
        <v>1</v>
      </c>
    </row>
    <row r="64" spans="3:60">
      <c r="E64" s="3" t="s">
        <v>30</v>
      </c>
      <c r="F64" s="3" t="str">
        <f t="shared" si="7"/>
        <v>Capex</v>
      </c>
      <c r="G64" s="3" t="s">
        <v>216</v>
      </c>
      <c r="L64" s="3" t="s">
        <v>230</v>
      </c>
      <c r="R64" s="14"/>
      <c r="T64" s="18"/>
      <c r="U64" s="18"/>
      <c r="V64" s="18"/>
      <c r="W64" s="18"/>
      <c r="X64" s="18"/>
      <c r="Y64" s="92">
        <f>Cal_SWSubmitted!Y64/SUM(Cal_SWSubmitted!Y$56,Cal_SWSubmitted!Y$64,Cal_SWSubmitted!Y$72)</f>
        <v>1</v>
      </c>
      <c r="Z64" s="92">
        <f>Cal_SWSubmitted!Z64/SUM(Cal_SWSubmitted!Z$56,Cal_SWSubmitted!Z$64,Cal_SWSubmitted!Z$72)</f>
        <v>1</v>
      </c>
      <c r="AA64" s="92">
        <f>Cal_SWSubmitted!AA64/SUM(Cal_SWSubmitted!AA$56,Cal_SWSubmitted!AA$64,Cal_SWSubmitted!AA$72)</f>
        <v>1</v>
      </c>
      <c r="AB64" s="92">
        <f>Cal_SWSubmitted!AB64/SUM(Cal_SWSubmitted!AB$56,Cal_SWSubmitted!AB$64,Cal_SWSubmitted!AB$72)</f>
        <v>1</v>
      </c>
      <c r="AC64" s="92">
        <f>Cal_SWSubmitted!AC64/SUM(Cal_SWSubmitted!AC$56,Cal_SWSubmitted!AC$64,Cal_SWSubmitted!AC$72)</f>
        <v>1</v>
      </c>
      <c r="AD64" s="92">
        <f>Cal_SWSubmitted!AD64/SUM(Cal_SWSubmitted!AD$56,Cal_SWSubmitted!AD$64,Cal_SWSubmitted!AD$72)</f>
        <v>1</v>
      </c>
      <c r="AE64" s="92">
        <f>Cal_SWSubmitted!AE64/SUM(Cal_SWSubmitted!AE$56,Cal_SWSubmitted!AE$64,Cal_SWSubmitted!AE$72)</f>
        <v>1</v>
      </c>
      <c r="AF64" s="92">
        <f>Cal_SWSubmitted!AF64/SUM(Cal_SWSubmitted!AF$56,Cal_SWSubmitted!AF$64,Cal_SWSubmitted!AF$72)</f>
        <v>1</v>
      </c>
      <c r="AG64" s="92">
        <f>Cal_SWSubmitted!AG64/SUM(Cal_SWSubmitted!AG$56,Cal_SWSubmitted!AG$64,Cal_SWSubmitted!AG$72)</f>
        <v>1</v>
      </c>
      <c r="AH64" s="92">
        <f>Cal_SWSubmitted!AH64/SUM(Cal_SWSubmitted!AH$56,Cal_SWSubmitted!AH$64,Cal_SWSubmitted!AH$72)</f>
        <v>1</v>
      </c>
      <c r="AI64" s="92">
        <f>Cal_SWSubmitted!AI64/SUM(Cal_SWSubmitted!AI$56,Cal_SWSubmitted!AI$64,Cal_SWSubmitted!AI$72)</f>
        <v>1</v>
      </c>
      <c r="AJ64" s="92">
        <f>Cal_SWSubmitted!AJ64/SUM(Cal_SWSubmitted!AJ$56,Cal_SWSubmitted!AJ$64,Cal_SWSubmitted!AJ$72)</f>
        <v>1</v>
      </c>
      <c r="AK64" s="92">
        <f>Cal_SWSubmitted!AK64/SUM(Cal_SWSubmitted!AK$56,Cal_SWSubmitted!AK$64,Cal_SWSubmitted!AK$72)</f>
        <v>1</v>
      </c>
      <c r="AM64" s="18">
        <f t="shared" si="1"/>
        <v>0</v>
      </c>
      <c r="AN64" s="18">
        <f t="shared" si="5"/>
        <v>8</v>
      </c>
      <c r="AO64" s="18">
        <f t="shared" si="6"/>
        <v>5</v>
      </c>
      <c r="AP64" s="106">
        <f t="shared" si="2"/>
        <v>0</v>
      </c>
      <c r="AQ64" s="18">
        <f t="shared" si="3"/>
        <v>1</v>
      </c>
      <c r="AR64" s="18">
        <f t="shared" si="4"/>
        <v>1</v>
      </c>
    </row>
    <row r="65" spans="3:60">
      <c r="E65" s="3" t="s">
        <v>32</v>
      </c>
      <c r="F65" s="3" t="str">
        <f t="shared" si="7"/>
        <v>Capex</v>
      </c>
      <c r="G65" s="3" t="s">
        <v>216</v>
      </c>
      <c r="L65" s="3" t="s">
        <v>230</v>
      </c>
      <c r="R65" s="14"/>
      <c r="T65" s="18"/>
      <c r="U65" s="18"/>
      <c r="V65" s="18"/>
      <c r="W65" s="18"/>
      <c r="X65" s="18"/>
      <c r="Y65" s="92">
        <f>Cal_SWSubmitted!Y65/SUM(Cal_SWSubmitted!Y$57,Cal_SWSubmitted!Y$65,Cal_SWSubmitted!Y$73)</f>
        <v>1</v>
      </c>
      <c r="Z65" s="92">
        <f>Cal_SWSubmitted!Z65/SUM(Cal_SWSubmitted!Z$57,Cal_SWSubmitted!Z$65,Cal_SWSubmitted!Z$73)</f>
        <v>1</v>
      </c>
      <c r="AA65" s="92">
        <f>Cal_SWSubmitted!AA65/SUM(Cal_SWSubmitted!AA$57,Cal_SWSubmitted!AA$65,Cal_SWSubmitted!AA$73)</f>
        <v>1</v>
      </c>
      <c r="AB65" s="92">
        <f>Cal_SWSubmitted!AB65/SUM(Cal_SWSubmitted!AB$57,Cal_SWSubmitted!AB$65,Cal_SWSubmitted!AB$73)</f>
        <v>1</v>
      </c>
      <c r="AC65" s="92">
        <f>Cal_SWSubmitted!AC65/SUM(Cal_SWSubmitted!AC$57,Cal_SWSubmitted!AC$65,Cal_SWSubmitted!AC$73)</f>
        <v>1</v>
      </c>
      <c r="AD65" s="92">
        <f>Cal_SWSubmitted!AD65/SUM(Cal_SWSubmitted!AD$57,Cal_SWSubmitted!AD$65,Cal_SWSubmitted!AD$73)</f>
        <v>1</v>
      </c>
      <c r="AE65" s="92">
        <f>Cal_SWSubmitted!AE65/SUM(Cal_SWSubmitted!AE$57,Cal_SWSubmitted!AE$65,Cal_SWSubmitted!AE$73)</f>
        <v>1</v>
      </c>
      <c r="AF65" s="92">
        <f>Cal_SWSubmitted!AF65/SUM(Cal_SWSubmitted!AF$57,Cal_SWSubmitted!AF$65,Cal_SWSubmitted!AF$73)</f>
        <v>1</v>
      </c>
      <c r="AG65" s="92">
        <f>Cal_SWSubmitted!AG65/SUM(Cal_SWSubmitted!AG$57,Cal_SWSubmitted!AG$65,Cal_SWSubmitted!AG$73)</f>
        <v>1</v>
      </c>
      <c r="AH65" s="92">
        <f>Cal_SWSubmitted!AH65/SUM(Cal_SWSubmitted!AH$57,Cal_SWSubmitted!AH$65,Cal_SWSubmitted!AH$73)</f>
        <v>1</v>
      </c>
      <c r="AI65" s="92">
        <f>Cal_SWSubmitted!AI65/SUM(Cal_SWSubmitted!AI$57,Cal_SWSubmitted!AI$65,Cal_SWSubmitted!AI$73)</f>
        <v>1</v>
      </c>
      <c r="AJ65" s="92">
        <f>Cal_SWSubmitted!AJ65/SUM(Cal_SWSubmitted!AJ$57,Cal_SWSubmitted!AJ$65,Cal_SWSubmitted!AJ$73)</f>
        <v>1</v>
      </c>
      <c r="AK65" s="92">
        <f>Cal_SWSubmitted!AK65/SUM(Cal_SWSubmitted!AK$57,Cal_SWSubmitted!AK$65,Cal_SWSubmitted!AK$73)</f>
        <v>1</v>
      </c>
      <c r="AM65" s="18">
        <f t="shared" si="1"/>
        <v>0</v>
      </c>
      <c r="AN65" s="18">
        <f t="shared" si="5"/>
        <v>8</v>
      </c>
      <c r="AO65" s="18">
        <f t="shared" si="6"/>
        <v>5</v>
      </c>
      <c r="AP65" s="106">
        <f t="shared" si="2"/>
        <v>0</v>
      </c>
      <c r="AQ65" s="18">
        <f t="shared" si="3"/>
        <v>1</v>
      </c>
      <c r="AR65" s="18">
        <f t="shared" si="4"/>
        <v>1</v>
      </c>
    </row>
    <row r="66" spans="3:60">
      <c r="E66" s="3" t="s">
        <v>34</v>
      </c>
      <c r="F66" s="3" t="str">
        <f t="shared" si="7"/>
        <v>Capex</v>
      </c>
      <c r="G66" s="3" t="s">
        <v>216</v>
      </c>
      <c r="L66" s="3" t="s">
        <v>230</v>
      </c>
      <c r="R66" s="14"/>
      <c r="T66" s="18"/>
      <c r="U66" s="18"/>
      <c r="V66" s="18"/>
      <c r="W66" s="18"/>
      <c r="X66" s="18"/>
      <c r="Y66" s="92">
        <f>Cal_SWSubmitted!Y66/SUM(Cal_SWSubmitted!Y$58,Cal_SWSubmitted!Y$66,Cal_SWSubmitted!Y$74)</f>
        <v>0.65677614232824377</v>
      </c>
      <c r="Z66" s="92">
        <f>Cal_SWSubmitted!Z66/SUM(Cal_SWSubmitted!Z$58,Cal_SWSubmitted!Z$66,Cal_SWSubmitted!Z$74)</f>
        <v>0.78343949044585981</v>
      </c>
      <c r="AA66" s="92">
        <f>Cal_SWSubmitted!AA66/SUM(Cal_SWSubmitted!AA$58,Cal_SWSubmitted!AA$66,Cal_SWSubmitted!AA$74)</f>
        <v>0.75958171537018548</v>
      </c>
      <c r="AB66" s="92">
        <f>Cal_SWSubmitted!AB66/SUM(Cal_SWSubmitted!AB$58,Cal_SWSubmitted!AB$66,Cal_SWSubmitted!AB$74)</f>
        <v>0.90028937413299348</v>
      </c>
      <c r="AC66" s="92">
        <f>Cal_SWSubmitted!AC66/SUM(Cal_SWSubmitted!AC$58,Cal_SWSubmitted!AC$66,Cal_SWSubmitted!AC$74)</f>
        <v>0.82969027253051808</v>
      </c>
      <c r="AD66" s="92">
        <f>Cal_SWSubmitted!AD66/SUM(Cal_SWSubmitted!AD$58,Cal_SWSubmitted!AD$66,Cal_SWSubmitted!AD$74)</f>
        <v>1.0864214502331051</v>
      </c>
      <c r="AE66" s="92">
        <f>Cal_SWSubmitted!AE66/SUM(Cal_SWSubmitted!AE$58,Cal_SWSubmitted!AE$66,Cal_SWSubmitted!AE$74)</f>
        <v>0.97711601144571714</v>
      </c>
      <c r="AF66" s="92">
        <f>Cal_SWSubmitted!AF66/SUM(Cal_SWSubmitted!AF$58,Cal_SWSubmitted!AF$66,Cal_SWSubmitted!AF$74)</f>
        <v>1.0864214502331051</v>
      </c>
      <c r="AG66" s="92">
        <f>Cal_SWSubmitted!AG66/SUM(Cal_SWSubmitted!AG$58,Cal_SWSubmitted!AG$66,Cal_SWSubmitted!AG$74)</f>
        <v>1.0864214502331051</v>
      </c>
      <c r="AH66" s="92">
        <f>Cal_SWSubmitted!AH66/SUM(Cal_SWSubmitted!AH$58,Cal_SWSubmitted!AH$66,Cal_SWSubmitted!AH$74)</f>
        <v>1.0864214502331053</v>
      </c>
      <c r="AI66" s="92">
        <f>Cal_SWSubmitted!AI66/SUM(Cal_SWSubmitted!AI$58,Cal_SWSubmitted!AI$66,Cal_SWSubmitted!AI$74)</f>
        <v>1.0864214502331051</v>
      </c>
      <c r="AJ66" s="92">
        <f>Cal_SWSubmitted!AJ66/SUM(Cal_SWSubmitted!AJ$58,Cal_SWSubmitted!AJ$66,Cal_SWSubmitted!AJ$74)</f>
        <v>1.0864214502331053</v>
      </c>
      <c r="AK66" s="92">
        <f>Cal_SWSubmitted!AK66/SUM(Cal_SWSubmitted!AK$58,Cal_SWSubmitted!AK$66,Cal_SWSubmitted!AK$74)</f>
        <v>1.0864214502331049</v>
      </c>
      <c r="AM66" s="18">
        <f t="shared" si="1"/>
        <v>0</v>
      </c>
      <c r="AN66" s="18">
        <f t="shared" si="5"/>
        <v>7.0797359067197281</v>
      </c>
      <c r="AO66" s="18">
        <f t="shared" si="6"/>
        <v>5.4321072511655251</v>
      </c>
      <c r="AP66" s="106">
        <f t="shared" si="2"/>
        <v>0</v>
      </c>
      <c r="AQ66" s="18">
        <f t="shared" si="3"/>
        <v>0.88496698833996601</v>
      </c>
      <c r="AR66" s="18">
        <f t="shared" si="4"/>
        <v>1.0864214502331051</v>
      </c>
    </row>
    <row r="67" spans="3:60">
      <c r="E67" s="3" t="s">
        <v>36</v>
      </c>
      <c r="F67" s="3" t="str">
        <f t="shared" si="7"/>
        <v>Capex</v>
      </c>
      <c r="G67" s="3" t="s">
        <v>216</v>
      </c>
      <c r="L67" s="3" t="s">
        <v>230</v>
      </c>
      <c r="R67" s="14"/>
      <c r="T67" s="18"/>
      <c r="U67" s="18"/>
      <c r="V67" s="18"/>
      <c r="W67" s="18"/>
      <c r="X67" s="18"/>
      <c r="Y67" s="92">
        <f>Cal_SWSubmitted!Y67/SUM(Cal_SWSubmitted!Y$59,Cal_SWSubmitted!Y$67,Cal_SWSubmitted!Y$75)</f>
        <v>0.90186363636363631</v>
      </c>
      <c r="Z67" s="92">
        <f>Cal_SWSubmitted!Z67/SUM(Cal_SWSubmitted!Z$59,Cal_SWSubmitted!Z$67,Cal_SWSubmitted!Z$75)</f>
        <v>0.52881355932203389</v>
      </c>
      <c r="AA67" s="92">
        <f>Cal_SWSubmitted!AA67/SUM(Cal_SWSubmitted!AA$59,Cal_SWSubmitted!AA$67,Cal_SWSubmitted!AA$75)</f>
        <v>0.55978489483747607</v>
      </c>
      <c r="AB67" s="92">
        <f>Cal_SWSubmitted!AB67/SUM(Cal_SWSubmitted!AB$59,Cal_SWSubmitted!AB$67,Cal_SWSubmitted!AB$75)</f>
        <v>0.40044004400440042</v>
      </c>
      <c r="AC67" s="92">
        <f>Cal_SWSubmitted!AC67/SUM(Cal_SWSubmitted!AC$59,Cal_SWSubmitted!AC$67,Cal_SWSubmitted!AC$75)</f>
        <v>0.49047619047619045</v>
      </c>
      <c r="AD67" s="92">
        <f>Cal_SWSubmitted!AD67/SUM(Cal_SWSubmitted!AD$59,Cal_SWSubmitted!AD$67,Cal_SWSubmitted!AD$75)</f>
        <v>0.47619047619047611</v>
      </c>
      <c r="AE67" s="92">
        <f>Cal_SWSubmitted!AE67/SUM(Cal_SWSubmitted!AE$59,Cal_SWSubmitted!AE$67,Cal_SWSubmitted!AE$75)</f>
        <v>0.4414684437858501</v>
      </c>
      <c r="AF67" s="92">
        <f>Cal_SWSubmitted!AF67/SUM(Cal_SWSubmitted!AF$59,Cal_SWSubmitted!AF$67,Cal_SWSubmitted!AF$75)</f>
        <v>0.4414684437858501</v>
      </c>
      <c r="AG67" s="92">
        <f>Cal_SWSubmitted!AG67/SUM(Cal_SWSubmitted!AG$59,Cal_SWSubmitted!AG$67,Cal_SWSubmitted!AG$75)</f>
        <v>0.48456057007125891</v>
      </c>
      <c r="AH67" s="92">
        <f>Cal_SWSubmitted!AH67/SUM(Cal_SWSubmitted!AH$59,Cal_SWSubmitted!AH$67,Cal_SWSubmitted!AH$75)</f>
        <v>0.48456057007125886</v>
      </c>
      <c r="AI67" s="92">
        <f>Cal_SWSubmitted!AI67/SUM(Cal_SWSubmitted!AI$59,Cal_SWSubmitted!AI$67,Cal_SWSubmitted!AI$75)</f>
        <v>0.48456057007125891</v>
      </c>
      <c r="AJ67" s="92">
        <f>Cal_SWSubmitted!AJ67/SUM(Cal_SWSubmitted!AJ$59,Cal_SWSubmitted!AJ$67,Cal_SWSubmitted!AJ$75)</f>
        <v>0.48456057007125886</v>
      </c>
      <c r="AK67" s="92">
        <f>Cal_SWSubmitted!AK67/SUM(Cal_SWSubmitted!AK$59,Cal_SWSubmitted!AK$67,Cal_SWSubmitted!AK$75)</f>
        <v>0.48456057007125886</v>
      </c>
      <c r="AM67" s="18">
        <f t="shared" si="1"/>
        <v>0</v>
      </c>
      <c r="AN67" s="18">
        <f t="shared" si="5"/>
        <v>4.2405056887659134</v>
      </c>
      <c r="AO67" s="18">
        <f t="shared" si="6"/>
        <v>2.4228028503562942</v>
      </c>
      <c r="AP67" s="106">
        <f t="shared" si="2"/>
        <v>0</v>
      </c>
      <c r="AQ67" s="18">
        <f t="shared" si="3"/>
        <v>0.53006321109573917</v>
      </c>
      <c r="AR67" s="18">
        <f t="shared" si="4"/>
        <v>0.48456057007125886</v>
      </c>
    </row>
    <row r="68" spans="3:60">
      <c r="E68" s="3" t="s">
        <v>38</v>
      </c>
      <c r="F68" s="3" t="str">
        <f t="shared" si="7"/>
        <v>Capex</v>
      </c>
      <c r="G68" s="3" t="s">
        <v>216</v>
      </c>
      <c r="L68" s="3" t="s">
        <v>230</v>
      </c>
      <c r="R68" s="14"/>
      <c r="T68" s="18"/>
      <c r="U68" s="18"/>
      <c r="V68" s="18"/>
      <c r="W68" s="18"/>
      <c r="X68" s="18"/>
      <c r="Y68" s="92">
        <f>Cal_SWSubmitted!Y68/SUM(Cal_SWSubmitted!Y$60,Cal_SWSubmitted!Y$68,Cal_SWSubmitted!Y$76)</f>
        <v>1</v>
      </c>
      <c r="Z68" s="92">
        <f>Cal_SWSubmitted!Z68/SUM(Cal_SWSubmitted!Z$60,Cal_SWSubmitted!Z$68,Cal_SWSubmitted!Z$76)</f>
        <v>1</v>
      </c>
      <c r="AA68" s="92">
        <f>Cal_SWSubmitted!AA68/SUM(Cal_SWSubmitted!AA$60,Cal_SWSubmitted!AA$68,Cal_SWSubmitted!AA$76)</f>
        <v>1</v>
      </c>
      <c r="AB68" s="92">
        <f>Cal_SWSubmitted!AB68/SUM(Cal_SWSubmitted!AB$60,Cal_SWSubmitted!AB$68,Cal_SWSubmitted!AB$76)</f>
        <v>1</v>
      </c>
      <c r="AC68" s="92">
        <f>Cal_SWSubmitted!AC68/SUM(Cal_SWSubmitted!AC$60,Cal_SWSubmitted!AC$68,Cal_SWSubmitted!AC$76)</f>
        <v>1</v>
      </c>
      <c r="AD68" s="92">
        <f>Cal_SWSubmitted!AD68/SUM(Cal_SWSubmitted!AD$60,Cal_SWSubmitted!AD$68,Cal_SWSubmitted!AD$76)</f>
        <v>1</v>
      </c>
      <c r="AE68" s="92">
        <f>Cal_SWSubmitted!AE68/SUM(Cal_SWSubmitted!AE$60,Cal_SWSubmitted!AE$68,Cal_SWSubmitted!AE$76)</f>
        <v>1</v>
      </c>
      <c r="AF68" s="92">
        <f>Cal_SWSubmitted!AF68/SUM(Cal_SWSubmitted!AF$60,Cal_SWSubmitted!AF$68,Cal_SWSubmitted!AF$76)</f>
        <v>1</v>
      </c>
      <c r="AG68" s="92">
        <f>Cal_SWSubmitted!AG68/SUM(Cal_SWSubmitted!AG$60,Cal_SWSubmitted!AG$68,Cal_SWSubmitted!AG$76)</f>
        <v>1</v>
      </c>
      <c r="AH68" s="92">
        <f>Cal_SWSubmitted!AH68/SUM(Cal_SWSubmitted!AH$60,Cal_SWSubmitted!AH$68,Cal_SWSubmitted!AH$76)</f>
        <v>1</v>
      </c>
      <c r="AI68" s="92">
        <f>Cal_SWSubmitted!AI68/SUM(Cal_SWSubmitted!AI$60,Cal_SWSubmitted!AI$68,Cal_SWSubmitted!AI$76)</f>
        <v>1</v>
      </c>
      <c r="AJ68" s="92">
        <f>Cal_SWSubmitted!AJ68/SUM(Cal_SWSubmitted!AJ$60,Cal_SWSubmitted!AJ$68,Cal_SWSubmitted!AJ$76)</f>
        <v>1</v>
      </c>
      <c r="AK68" s="92">
        <f>Cal_SWSubmitted!AK68/SUM(Cal_SWSubmitted!AK$60,Cal_SWSubmitted!AK$68,Cal_SWSubmitted!AK$76)</f>
        <v>1</v>
      </c>
      <c r="AM68" s="18">
        <f t="shared" si="1"/>
        <v>0</v>
      </c>
      <c r="AN68" s="18">
        <f t="shared" si="5"/>
        <v>8</v>
      </c>
      <c r="AO68" s="18">
        <f t="shared" si="6"/>
        <v>5</v>
      </c>
      <c r="AP68" s="106">
        <f t="shared" si="2"/>
        <v>0</v>
      </c>
      <c r="AQ68" s="18">
        <f t="shared" si="3"/>
        <v>1</v>
      </c>
      <c r="AR68" s="18">
        <f t="shared" si="4"/>
        <v>1</v>
      </c>
    </row>
    <row r="69" spans="3:60">
      <c r="E69" s="3" t="s">
        <v>40</v>
      </c>
      <c r="F69" s="3" t="str">
        <f t="shared" si="7"/>
        <v>Capex</v>
      </c>
      <c r="G69" s="3" t="s">
        <v>216</v>
      </c>
      <c r="L69" s="3" t="s">
        <v>230</v>
      </c>
      <c r="R69" s="14"/>
      <c r="T69" s="18"/>
      <c r="U69" s="18"/>
      <c r="V69" s="18"/>
      <c r="W69" s="18"/>
      <c r="X69" s="18"/>
      <c r="Y69" s="92">
        <f>Cal_SWSubmitted!Y69/SUM(Cal_SWSubmitted!Y$61,Cal_SWSubmitted!Y$69,Cal_SWSubmitted!Y$77)</f>
        <v>0.86856745832237392</v>
      </c>
      <c r="Z69" s="92">
        <f>Cal_SWSubmitted!Z69/SUM(Cal_SWSubmitted!Z$61,Cal_SWSubmitted!Z$69,Cal_SWSubmitted!Z$77)</f>
        <v>1.0216310619772997</v>
      </c>
      <c r="AA69" s="92">
        <f>Cal_SWSubmitted!AA69/SUM(Cal_SWSubmitted!AA$61,Cal_SWSubmitted!AA$69,Cal_SWSubmitted!AA$77)</f>
        <v>0.93526297988695151</v>
      </c>
      <c r="AB69" s="92">
        <f>Cal_SWSubmitted!AB69/SUM(Cal_SWSubmitted!AB$61,Cal_SWSubmitted!AB$69,Cal_SWSubmitted!AB$77)</f>
        <v>0.86084637344995918</v>
      </c>
      <c r="AC69" s="92">
        <f>Cal_SWSubmitted!AC69/SUM(Cal_SWSubmitted!AC$61,Cal_SWSubmitted!AC$69,Cal_SWSubmitted!AC$77)</f>
        <v>0.74153452860012292</v>
      </c>
      <c r="AD69" s="92">
        <f>Cal_SWSubmitted!AD69/SUM(Cal_SWSubmitted!AD$61,Cal_SWSubmitted!AD$69,Cal_SWSubmitted!AD$77)</f>
        <v>0.82858331142859376</v>
      </c>
      <c r="AE69" s="92">
        <f>Cal_SWSubmitted!AE69/SUM(Cal_SWSubmitted!AE$61,Cal_SWSubmitted!AE$69,Cal_SWSubmitted!AE$77)</f>
        <v>0.83555534426407629</v>
      </c>
      <c r="AF69" s="92">
        <f>Cal_SWSubmitted!AF69/SUM(Cal_SWSubmitted!AF$61,Cal_SWSubmitted!AF$69,Cal_SWSubmitted!AF$77)</f>
        <v>0.82858331142859376</v>
      </c>
      <c r="AG69" s="92">
        <f>Cal_SWSubmitted!AG69/SUM(Cal_SWSubmitted!AG$61,Cal_SWSubmitted!AG$69,Cal_SWSubmitted!AG$77)</f>
        <v>0.911231215878612</v>
      </c>
      <c r="AH69" s="92">
        <f>Cal_SWSubmitted!AH69/SUM(Cal_SWSubmitted!AH$61,Cal_SWSubmitted!AH$69,Cal_SWSubmitted!AH$77)</f>
        <v>0.91731252091553062</v>
      </c>
      <c r="AI69" s="92">
        <f>Cal_SWSubmitted!AI69/SUM(Cal_SWSubmitted!AI$61,Cal_SWSubmitted!AI$69,Cal_SWSubmitted!AI$77)</f>
        <v>0.9205758421966207</v>
      </c>
      <c r="AJ69" s="92">
        <f>Cal_SWSubmitted!AJ69/SUM(Cal_SWSubmitted!AJ$61,Cal_SWSubmitted!AJ$69,Cal_SWSubmitted!AJ$77)</f>
        <v>0.91920709846972404</v>
      </c>
      <c r="AK69" s="92">
        <f>Cal_SWSubmitted!AK69/SUM(Cal_SWSubmitted!AK$61,Cal_SWSubmitted!AK$69,Cal_SWSubmitted!AK$77)</f>
        <v>0.91827295139984122</v>
      </c>
      <c r="AM69" s="18">
        <f t="shared" si="1"/>
        <v>0</v>
      </c>
      <c r="AN69" s="18">
        <f t="shared" si="5"/>
        <v>6.9205643693579724</v>
      </c>
      <c r="AO69" s="18">
        <f t="shared" si="6"/>
        <v>4.5865996288603288</v>
      </c>
      <c r="AP69" s="106">
        <f t="shared" si="2"/>
        <v>0</v>
      </c>
      <c r="AQ69" s="18">
        <f t="shared" si="3"/>
        <v>0.86507054616974655</v>
      </c>
      <c r="AR69" s="18">
        <f t="shared" si="4"/>
        <v>0.91731992577206578</v>
      </c>
    </row>
    <row r="70" spans="3:60">
      <c r="E70" s="3" t="s">
        <v>25</v>
      </c>
      <c r="F70" s="3" t="str">
        <f>$C$53</f>
        <v>Capex</v>
      </c>
      <c r="G70" s="3" t="s">
        <v>221</v>
      </c>
      <c r="L70" s="3" t="s">
        <v>230</v>
      </c>
      <c r="R70" s="14"/>
      <c r="T70" s="18"/>
      <c r="U70" s="18"/>
      <c r="V70" s="18"/>
      <c r="W70" s="18"/>
      <c r="X70" s="18"/>
      <c r="Y70" s="92">
        <f>Cal_SWSubmitted!Y70/SUM(Cal_SWSubmitted!Y$54,Cal_SWSubmitted!Y$62,Cal_SWSubmitted!Y$70)</f>
        <v>0</v>
      </c>
      <c r="Z70" s="92">
        <f>Cal_SWSubmitted!Z70/SUM(Cal_SWSubmitted!Z$54,Cal_SWSubmitted!Z$62,Cal_SWSubmitted!Z$70)</f>
        <v>0</v>
      </c>
      <c r="AA70" s="92">
        <f>Cal_SWSubmitted!AA70/SUM(Cal_SWSubmitted!AA$54,Cal_SWSubmitted!AA$62,Cal_SWSubmitted!AA$70)</f>
        <v>0</v>
      </c>
      <c r="AB70" s="92">
        <f>Cal_SWSubmitted!AB70/SUM(Cal_SWSubmitted!AB$54,Cal_SWSubmitted!AB$62,Cal_SWSubmitted!AB$70)</f>
        <v>0</v>
      </c>
      <c r="AC70" s="92">
        <f>Cal_SWSubmitted!AC70/SUM(Cal_SWSubmitted!AC$54,Cal_SWSubmitted!AC$62,Cal_SWSubmitted!AC$70)</f>
        <v>0</v>
      </c>
      <c r="AD70" s="92">
        <f>Cal_SWSubmitted!AD70/SUM(Cal_SWSubmitted!AD$54,Cal_SWSubmitted!AD$62,Cal_SWSubmitted!AD$70)</f>
        <v>0</v>
      </c>
      <c r="AE70" s="92">
        <f>Cal_SWSubmitted!AE70/SUM(Cal_SWSubmitted!AE$54,Cal_SWSubmitted!AE$62,Cal_SWSubmitted!AE$70)</f>
        <v>0</v>
      </c>
      <c r="AF70" s="92">
        <f>Cal_SWSubmitted!AF70/SUM(Cal_SWSubmitted!AF$54,Cal_SWSubmitted!AF$62,Cal_SWSubmitted!AF$70)</f>
        <v>0</v>
      </c>
      <c r="AG70" s="92">
        <f>Cal_SWSubmitted!AG70/SUM(Cal_SWSubmitted!AG$54,Cal_SWSubmitted!AG$62,Cal_SWSubmitted!AG$70)</f>
        <v>0</v>
      </c>
      <c r="AH70" s="92">
        <f>Cal_SWSubmitted!AH70/SUM(Cal_SWSubmitted!AH$54,Cal_SWSubmitted!AH$62,Cal_SWSubmitted!AH$70)</f>
        <v>0</v>
      </c>
      <c r="AI70" s="92">
        <f>Cal_SWSubmitted!AI70/SUM(Cal_SWSubmitted!AI$54,Cal_SWSubmitted!AI$62,Cal_SWSubmitted!AI$70)</f>
        <v>0</v>
      </c>
      <c r="AJ70" s="92">
        <f>Cal_SWSubmitted!AJ70/SUM(Cal_SWSubmitted!AJ$54,Cal_SWSubmitted!AJ$62,Cal_SWSubmitted!AJ$70)</f>
        <v>0</v>
      </c>
      <c r="AK70" s="92">
        <f>Cal_SWSubmitted!AK70/SUM(Cal_SWSubmitted!AK$54,Cal_SWSubmitted!AK$62,Cal_SWSubmitted!AK$70)</f>
        <v>0</v>
      </c>
      <c r="AM70" s="18">
        <f t="shared" si="1"/>
        <v>0</v>
      </c>
      <c r="AN70" s="18">
        <f t="shared" si="5"/>
        <v>0</v>
      </c>
      <c r="AO70" s="18">
        <f t="shared" si="6"/>
        <v>0</v>
      </c>
      <c r="AP70" s="106">
        <f t="shared" si="2"/>
        <v>0</v>
      </c>
      <c r="AQ70" s="18">
        <f t="shared" si="3"/>
        <v>0</v>
      </c>
      <c r="AR70" s="18">
        <f t="shared" si="4"/>
        <v>0</v>
      </c>
    </row>
    <row r="71" spans="3:60">
      <c r="E71" s="3" t="s">
        <v>28</v>
      </c>
      <c r="F71" s="3" t="str">
        <f t="shared" si="7"/>
        <v>Capex</v>
      </c>
      <c r="G71" s="3" t="s">
        <v>221</v>
      </c>
      <c r="L71" s="3" t="s">
        <v>230</v>
      </c>
      <c r="R71" s="14"/>
      <c r="T71" s="18"/>
      <c r="U71" s="18"/>
      <c r="V71" s="18"/>
      <c r="W71" s="18"/>
      <c r="X71" s="18"/>
      <c r="Y71" s="92">
        <f>Cal_SWSubmitted!Y71/SUM(Cal_SWSubmitted!Y$55,Cal_SWSubmitted!Y$63,Cal_SWSubmitted!Y$71)</f>
        <v>0</v>
      </c>
      <c r="Z71" s="92">
        <f>Cal_SWSubmitted!Z71/SUM(Cal_SWSubmitted!Z$55,Cal_SWSubmitted!Z$63,Cal_SWSubmitted!Z$71)</f>
        <v>0</v>
      </c>
      <c r="AA71" s="92">
        <f>Cal_SWSubmitted!AA71/SUM(Cal_SWSubmitted!AA$55,Cal_SWSubmitted!AA$63,Cal_SWSubmitted!AA$71)</f>
        <v>0</v>
      </c>
      <c r="AB71" s="92">
        <f>Cal_SWSubmitted!AB71/SUM(Cal_SWSubmitted!AB$55,Cal_SWSubmitted!AB$63,Cal_SWSubmitted!AB$71)</f>
        <v>0</v>
      </c>
      <c r="AC71" s="92">
        <f>Cal_SWSubmitted!AC71/SUM(Cal_SWSubmitted!AC$55,Cal_SWSubmitted!AC$63,Cal_SWSubmitted!AC$71)</f>
        <v>0</v>
      </c>
      <c r="AD71" s="92">
        <f>Cal_SWSubmitted!AD71/SUM(Cal_SWSubmitted!AD$55,Cal_SWSubmitted!AD$63,Cal_SWSubmitted!AD$71)</f>
        <v>0</v>
      </c>
      <c r="AE71" s="92">
        <f>Cal_SWSubmitted!AE71/SUM(Cal_SWSubmitted!AE$55,Cal_SWSubmitted!AE$63,Cal_SWSubmitted!AE$71)</f>
        <v>0</v>
      </c>
      <c r="AF71" s="92">
        <f>Cal_SWSubmitted!AF71/SUM(Cal_SWSubmitted!AF$55,Cal_SWSubmitted!AF$63,Cal_SWSubmitted!AF$71)</f>
        <v>0</v>
      </c>
      <c r="AG71" s="92">
        <f>Cal_SWSubmitted!AG71/SUM(Cal_SWSubmitted!AG$55,Cal_SWSubmitted!AG$63,Cal_SWSubmitted!AG$71)</f>
        <v>0</v>
      </c>
      <c r="AH71" s="92">
        <f>Cal_SWSubmitted!AH71/SUM(Cal_SWSubmitted!AH$55,Cal_SWSubmitted!AH$63,Cal_SWSubmitted!AH$71)</f>
        <v>0</v>
      </c>
      <c r="AI71" s="92">
        <f>Cal_SWSubmitted!AI71/SUM(Cal_SWSubmitted!AI$55,Cal_SWSubmitted!AI$63,Cal_SWSubmitted!AI$71)</f>
        <v>0</v>
      </c>
      <c r="AJ71" s="92">
        <f>Cal_SWSubmitted!AJ71/SUM(Cal_SWSubmitted!AJ$55,Cal_SWSubmitted!AJ$63,Cal_SWSubmitted!AJ$71)</f>
        <v>0</v>
      </c>
      <c r="AK71" s="92">
        <f>Cal_SWSubmitted!AK71/SUM(Cal_SWSubmitted!AK$55,Cal_SWSubmitted!AK$63,Cal_SWSubmitted!AK$71)</f>
        <v>0</v>
      </c>
      <c r="AM71" s="18">
        <f t="shared" si="1"/>
        <v>0</v>
      </c>
      <c r="AN71" s="18">
        <f t="shared" si="5"/>
        <v>0</v>
      </c>
      <c r="AO71" s="18">
        <f t="shared" si="6"/>
        <v>0</v>
      </c>
      <c r="AP71" s="106">
        <f t="shared" si="2"/>
        <v>0</v>
      </c>
      <c r="AQ71" s="18">
        <f t="shared" si="3"/>
        <v>0</v>
      </c>
      <c r="AR71" s="18">
        <f t="shared" si="4"/>
        <v>0</v>
      </c>
    </row>
    <row r="72" spans="3:60">
      <c r="E72" s="3" t="s">
        <v>30</v>
      </c>
      <c r="F72" s="3" t="str">
        <f t="shared" si="7"/>
        <v>Capex</v>
      </c>
      <c r="G72" s="3" t="s">
        <v>221</v>
      </c>
      <c r="L72" s="3" t="s">
        <v>230</v>
      </c>
      <c r="R72" s="14"/>
      <c r="T72" s="18"/>
      <c r="U72" s="18"/>
      <c r="V72" s="18"/>
      <c r="W72" s="18"/>
      <c r="X72" s="18"/>
      <c r="Y72" s="92">
        <f>Cal_SWSubmitted!Y72/SUM(Cal_SWSubmitted!Y$56,Cal_SWSubmitted!Y$64,Cal_SWSubmitted!Y$72)</f>
        <v>0</v>
      </c>
      <c r="Z72" s="92">
        <f>Cal_SWSubmitted!Z72/SUM(Cal_SWSubmitted!Z$56,Cal_SWSubmitted!Z$64,Cal_SWSubmitted!Z$72)</f>
        <v>0</v>
      </c>
      <c r="AA72" s="92">
        <f>Cal_SWSubmitted!AA72/SUM(Cal_SWSubmitted!AA$56,Cal_SWSubmitted!AA$64,Cal_SWSubmitted!AA$72)</f>
        <v>0</v>
      </c>
      <c r="AB72" s="92">
        <f>Cal_SWSubmitted!AB72/SUM(Cal_SWSubmitted!AB$56,Cal_SWSubmitted!AB$64,Cal_SWSubmitted!AB$72)</f>
        <v>0</v>
      </c>
      <c r="AC72" s="92">
        <f>Cal_SWSubmitted!AC72/SUM(Cal_SWSubmitted!AC$56,Cal_SWSubmitted!AC$64,Cal_SWSubmitted!AC$72)</f>
        <v>0</v>
      </c>
      <c r="AD72" s="92">
        <f>Cal_SWSubmitted!AD72/SUM(Cal_SWSubmitted!AD$56,Cal_SWSubmitted!AD$64,Cal_SWSubmitted!AD$72)</f>
        <v>0</v>
      </c>
      <c r="AE72" s="92">
        <f>Cal_SWSubmitted!AE72/SUM(Cal_SWSubmitted!AE$56,Cal_SWSubmitted!AE$64,Cal_SWSubmitted!AE$72)</f>
        <v>0</v>
      </c>
      <c r="AF72" s="92">
        <f>Cal_SWSubmitted!AF72/SUM(Cal_SWSubmitted!AF$56,Cal_SWSubmitted!AF$64,Cal_SWSubmitted!AF$72)</f>
        <v>0</v>
      </c>
      <c r="AG72" s="92">
        <f>Cal_SWSubmitted!AG72/SUM(Cal_SWSubmitted!AG$56,Cal_SWSubmitted!AG$64,Cal_SWSubmitted!AG$72)</f>
        <v>0</v>
      </c>
      <c r="AH72" s="92">
        <f>Cal_SWSubmitted!AH72/SUM(Cal_SWSubmitted!AH$56,Cal_SWSubmitted!AH$64,Cal_SWSubmitted!AH$72)</f>
        <v>0</v>
      </c>
      <c r="AI72" s="92">
        <f>Cal_SWSubmitted!AI72/SUM(Cal_SWSubmitted!AI$56,Cal_SWSubmitted!AI$64,Cal_SWSubmitted!AI$72)</f>
        <v>0</v>
      </c>
      <c r="AJ72" s="92">
        <f>Cal_SWSubmitted!AJ72/SUM(Cal_SWSubmitted!AJ$56,Cal_SWSubmitted!AJ$64,Cal_SWSubmitted!AJ$72)</f>
        <v>0</v>
      </c>
      <c r="AK72" s="92">
        <f>Cal_SWSubmitted!AK72/SUM(Cal_SWSubmitted!AK$56,Cal_SWSubmitted!AK$64,Cal_SWSubmitted!AK$72)</f>
        <v>0</v>
      </c>
      <c r="AM72" s="18">
        <f t="shared" si="1"/>
        <v>0</v>
      </c>
      <c r="AN72" s="18">
        <f t="shared" si="5"/>
        <v>0</v>
      </c>
      <c r="AO72" s="18">
        <f t="shared" si="6"/>
        <v>0</v>
      </c>
      <c r="AP72" s="106">
        <f t="shared" si="2"/>
        <v>0</v>
      </c>
      <c r="AQ72" s="18">
        <f t="shared" si="3"/>
        <v>0</v>
      </c>
      <c r="AR72" s="18">
        <f t="shared" si="4"/>
        <v>0</v>
      </c>
    </row>
    <row r="73" spans="3:60">
      <c r="E73" s="3" t="s">
        <v>32</v>
      </c>
      <c r="F73" s="3" t="str">
        <f t="shared" si="7"/>
        <v>Capex</v>
      </c>
      <c r="G73" s="3" t="s">
        <v>221</v>
      </c>
      <c r="L73" s="3" t="s">
        <v>230</v>
      </c>
      <c r="R73" s="14"/>
      <c r="T73" s="18"/>
      <c r="U73" s="18"/>
      <c r="V73" s="18"/>
      <c r="W73" s="18"/>
      <c r="X73" s="18"/>
      <c r="Y73" s="92">
        <f>Cal_SWSubmitted!Y73/SUM(Cal_SWSubmitted!Y$57,Cal_SWSubmitted!Y$65,Cal_SWSubmitted!Y$73)</f>
        <v>0</v>
      </c>
      <c r="Z73" s="92">
        <f>Cal_SWSubmitted!Z73/SUM(Cal_SWSubmitted!Z$57,Cal_SWSubmitted!Z$65,Cal_SWSubmitted!Z$73)</f>
        <v>0</v>
      </c>
      <c r="AA73" s="92">
        <f>Cal_SWSubmitted!AA73/SUM(Cal_SWSubmitted!AA$57,Cal_SWSubmitted!AA$65,Cal_SWSubmitted!AA$73)</f>
        <v>0</v>
      </c>
      <c r="AB73" s="92">
        <f>Cal_SWSubmitted!AB73/SUM(Cal_SWSubmitted!AB$57,Cal_SWSubmitted!AB$65,Cal_SWSubmitted!AB$73)</f>
        <v>0</v>
      </c>
      <c r="AC73" s="92">
        <f>Cal_SWSubmitted!AC73/SUM(Cal_SWSubmitted!AC$57,Cal_SWSubmitted!AC$65,Cal_SWSubmitted!AC$73)</f>
        <v>0</v>
      </c>
      <c r="AD73" s="92">
        <f>Cal_SWSubmitted!AD73/SUM(Cal_SWSubmitted!AD$57,Cal_SWSubmitted!AD$65,Cal_SWSubmitted!AD$73)</f>
        <v>0</v>
      </c>
      <c r="AE73" s="92">
        <f>Cal_SWSubmitted!AE73/SUM(Cal_SWSubmitted!AE$57,Cal_SWSubmitted!AE$65,Cal_SWSubmitted!AE$73)</f>
        <v>0</v>
      </c>
      <c r="AF73" s="92">
        <f>Cal_SWSubmitted!AF73/SUM(Cal_SWSubmitted!AF$57,Cal_SWSubmitted!AF$65,Cal_SWSubmitted!AF$73)</f>
        <v>0</v>
      </c>
      <c r="AG73" s="92">
        <f>Cal_SWSubmitted!AG73/SUM(Cal_SWSubmitted!AG$57,Cal_SWSubmitted!AG$65,Cal_SWSubmitted!AG$73)</f>
        <v>0</v>
      </c>
      <c r="AH73" s="92">
        <f>Cal_SWSubmitted!AH73/SUM(Cal_SWSubmitted!AH$57,Cal_SWSubmitted!AH$65,Cal_SWSubmitted!AH$73)</f>
        <v>0</v>
      </c>
      <c r="AI73" s="92">
        <f>Cal_SWSubmitted!AI73/SUM(Cal_SWSubmitted!AI$57,Cal_SWSubmitted!AI$65,Cal_SWSubmitted!AI$73)</f>
        <v>0</v>
      </c>
      <c r="AJ73" s="92">
        <f>Cal_SWSubmitted!AJ73/SUM(Cal_SWSubmitted!AJ$57,Cal_SWSubmitted!AJ$65,Cal_SWSubmitted!AJ$73)</f>
        <v>0</v>
      </c>
      <c r="AK73" s="92">
        <f>Cal_SWSubmitted!AK73/SUM(Cal_SWSubmitted!AK$57,Cal_SWSubmitted!AK$65,Cal_SWSubmitted!AK$73)</f>
        <v>0</v>
      </c>
      <c r="AM73" s="18">
        <f t="shared" si="1"/>
        <v>0</v>
      </c>
      <c r="AN73" s="18">
        <f t="shared" si="5"/>
        <v>0</v>
      </c>
      <c r="AO73" s="18">
        <f t="shared" si="6"/>
        <v>0</v>
      </c>
      <c r="AP73" s="106">
        <f t="shared" si="2"/>
        <v>0</v>
      </c>
      <c r="AQ73" s="18">
        <f t="shared" si="3"/>
        <v>0</v>
      </c>
      <c r="AR73" s="18">
        <f t="shared" si="4"/>
        <v>0</v>
      </c>
    </row>
    <row r="74" spans="3:60">
      <c r="E74" s="3" t="s">
        <v>34</v>
      </c>
      <c r="F74" s="3" t="str">
        <f t="shared" si="7"/>
        <v>Capex</v>
      </c>
      <c r="G74" s="3" t="s">
        <v>221</v>
      </c>
      <c r="L74" s="3" t="s">
        <v>230</v>
      </c>
      <c r="R74" s="14"/>
      <c r="T74" s="18"/>
      <c r="U74" s="18"/>
      <c r="V74" s="18"/>
      <c r="W74" s="18"/>
      <c r="X74" s="18"/>
      <c r="Y74" s="92">
        <f>Cal_SWSubmitted!Y74/SUM(Cal_SWSubmitted!Y$58,Cal_SWSubmitted!Y$66,Cal_SWSubmitted!Y$74)</f>
        <v>0</v>
      </c>
      <c r="Z74" s="92">
        <f>Cal_SWSubmitted!Z74/SUM(Cal_SWSubmitted!Z$58,Cal_SWSubmitted!Z$66,Cal_SWSubmitted!Z$74)</f>
        <v>0</v>
      </c>
      <c r="AA74" s="92">
        <f>Cal_SWSubmitted!AA74/SUM(Cal_SWSubmitted!AA$58,Cal_SWSubmitted!AA$66,Cal_SWSubmitted!AA$74)</f>
        <v>5.9688868577708904E-3</v>
      </c>
      <c r="AB74" s="92">
        <f>Cal_SWSubmitted!AB74/SUM(Cal_SWSubmitted!AB$58,Cal_SWSubmitted!AB$66,Cal_SWSubmitted!AB$74)</f>
        <v>-8.8205074264317229E-2</v>
      </c>
      <c r="AC74" s="92">
        <f>Cal_SWSubmitted!AC74/SUM(Cal_SWSubmitted!AC$58,Cal_SWSubmitted!AC$66,Cal_SWSubmitted!AC$74)</f>
        <v>-4.978046497694761E-2</v>
      </c>
      <c r="AD74" s="92">
        <f>Cal_SWSubmitted!AD74/SUM(Cal_SWSubmitted!AD$58,Cal_SWSubmitted!AD$66,Cal_SWSubmitted!AD$74)</f>
        <v>-0.26067443665156365</v>
      </c>
      <c r="AE74" s="92">
        <f>Cal_SWSubmitted!AE74/SUM(Cal_SWSubmitted!AE$58,Cal_SWSubmitted!AE$66,Cal_SWSubmitted!AE$74)</f>
        <v>-1.5093573126206308E-2</v>
      </c>
      <c r="AF74" s="92">
        <f>Cal_SWSubmitted!AF74/SUM(Cal_SWSubmitted!AF$58,Cal_SWSubmitted!AF$66,Cal_SWSubmitted!AF$74)</f>
        <v>-0.26067443665156365</v>
      </c>
      <c r="AG74" s="92">
        <f>Cal_SWSubmitted!AG74/SUM(Cal_SWSubmitted!AG$58,Cal_SWSubmitted!AG$66,Cal_SWSubmitted!AG$74)</f>
        <v>-0.26067443665156365</v>
      </c>
      <c r="AH74" s="92">
        <f>Cal_SWSubmitted!AH74/SUM(Cal_SWSubmitted!AH$58,Cal_SWSubmitted!AH$66,Cal_SWSubmitted!AH$74)</f>
        <v>-0.2606744366515637</v>
      </c>
      <c r="AI74" s="92">
        <f>Cal_SWSubmitted!AI74/SUM(Cal_SWSubmitted!AI$58,Cal_SWSubmitted!AI$66,Cal_SWSubmitted!AI$74)</f>
        <v>-0.26067443665156365</v>
      </c>
      <c r="AJ74" s="92">
        <f>Cal_SWSubmitted!AJ74/SUM(Cal_SWSubmitted!AJ$58,Cal_SWSubmitted!AJ$66,Cal_SWSubmitted!AJ$74)</f>
        <v>-0.26067443665156365</v>
      </c>
      <c r="AK74" s="92">
        <f>Cal_SWSubmitted!AK74/SUM(Cal_SWSubmitted!AK$58,Cal_SWSubmitted!AK$66,Cal_SWSubmitted!AK$74)</f>
        <v>-0.26067443665156359</v>
      </c>
      <c r="AM74" s="18">
        <f t="shared" si="1"/>
        <v>0</v>
      </c>
      <c r="AN74" s="18">
        <f t="shared" si="5"/>
        <v>-0.6684590988128275</v>
      </c>
      <c r="AO74" s="18">
        <f t="shared" si="6"/>
        <v>-1.3033721832578182</v>
      </c>
      <c r="AP74" s="106">
        <f t="shared" si="2"/>
        <v>0</v>
      </c>
      <c r="AQ74" s="18">
        <f t="shared" si="3"/>
        <v>-8.3557387351603438E-2</v>
      </c>
      <c r="AR74" s="18">
        <f t="shared" si="4"/>
        <v>-0.26067443665156365</v>
      </c>
    </row>
    <row r="75" spans="3:60">
      <c r="E75" s="3" t="s">
        <v>36</v>
      </c>
      <c r="F75" s="3" t="str">
        <f t="shared" si="7"/>
        <v>Capex</v>
      </c>
      <c r="G75" s="3" t="s">
        <v>221</v>
      </c>
      <c r="L75" s="3" t="s">
        <v>230</v>
      </c>
      <c r="R75" s="14"/>
      <c r="T75" s="18"/>
      <c r="U75" s="18"/>
      <c r="V75" s="18"/>
      <c r="W75" s="18"/>
      <c r="X75" s="18"/>
      <c r="Y75" s="92">
        <f>Cal_SWSubmitted!Y75/SUM(Cal_SWSubmitted!Y$59,Cal_SWSubmitted!Y$67,Cal_SWSubmitted!Y$75)</f>
        <v>0</v>
      </c>
      <c r="Z75" s="92">
        <f>Cal_SWSubmitted!Z75/SUM(Cal_SWSubmitted!Z$59,Cal_SWSubmitted!Z$67,Cal_SWSubmitted!Z$75)</f>
        <v>0</v>
      </c>
      <c r="AA75" s="92">
        <f>Cal_SWSubmitted!AA75/SUM(Cal_SWSubmitted!AA$59,Cal_SWSubmitted!AA$67,Cal_SWSubmitted!AA$75)</f>
        <v>0</v>
      </c>
      <c r="AB75" s="92">
        <f>Cal_SWSubmitted!AB75/SUM(Cal_SWSubmitted!AB$59,Cal_SWSubmitted!AB$67,Cal_SWSubmitted!AB$75)</f>
        <v>0</v>
      </c>
      <c r="AC75" s="92">
        <f>Cal_SWSubmitted!AC75/SUM(Cal_SWSubmitted!AC$59,Cal_SWSubmitted!AC$67,Cal_SWSubmitted!AC$75)</f>
        <v>0</v>
      </c>
      <c r="AD75" s="92">
        <f>Cal_SWSubmitted!AD75/SUM(Cal_SWSubmitted!AD$59,Cal_SWSubmitted!AD$67,Cal_SWSubmitted!AD$75)</f>
        <v>9.2517006802721083E-2</v>
      </c>
      <c r="AE75" s="92">
        <f>Cal_SWSubmitted!AE75/SUM(Cal_SWSubmitted!AE$59,Cal_SWSubmitted!AE$67,Cal_SWSubmitted!AE$75)</f>
        <v>0.10119035503030846</v>
      </c>
      <c r="AF75" s="92">
        <f>Cal_SWSubmitted!AF75/SUM(Cal_SWSubmitted!AF$59,Cal_SWSubmitted!AF$67,Cal_SWSubmitted!AF$75)</f>
        <v>0.10119035503030845</v>
      </c>
      <c r="AG75" s="92">
        <f>Cal_SWSubmitted!AG75/SUM(Cal_SWSubmitted!AG$59,Cal_SWSubmitted!AG$67,Cal_SWSubmitted!AG$75)</f>
        <v>0.11876484560570073</v>
      </c>
      <c r="AH75" s="92">
        <f>Cal_SWSubmitted!AH75/SUM(Cal_SWSubmitted!AH$59,Cal_SWSubmitted!AH$67,Cal_SWSubmitted!AH$75)</f>
        <v>0.11876484560570072</v>
      </c>
      <c r="AI75" s="92">
        <f>Cal_SWSubmitted!AI75/SUM(Cal_SWSubmitted!AI$59,Cal_SWSubmitted!AI$67,Cal_SWSubmitted!AI$75)</f>
        <v>0.11876484560570073</v>
      </c>
      <c r="AJ75" s="92">
        <f>Cal_SWSubmitted!AJ75/SUM(Cal_SWSubmitted!AJ$59,Cal_SWSubmitted!AJ$67,Cal_SWSubmitted!AJ$75)</f>
        <v>0.11876484560570072</v>
      </c>
      <c r="AK75" s="92">
        <f>Cal_SWSubmitted!AK75/SUM(Cal_SWSubmitted!AK$59,Cal_SWSubmitted!AK$67,Cal_SWSubmitted!AK$75)</f>
        <v>0.11876484560570071</v>
      </c>
      <c r="AM75" s="18">
        <f t="shared" si="1"/>
        <v>0</v>
      </c>
      <c r="AN75" s="18">
        <f t="shared" si="5"/>
        <v>0.29489771686333799</v>
      </c>
      <c r="AO75" s="18">
        <f t="shared" si="6"/>
        <v>0.59382422802850354</v>
      </c>
      <c r="AP75" s="106">
        <f t="shared" si="2"/>
        <v>0</v>
      </c>
      <c r="AQ75" s="18">
        <f t="shared" si="3"/>
        <v>3.6862214607917249E-2</v>
      </c>
      <c r="AR75" s="18">
        <f t="shared" si="4"/>
        <v>0.11876484560570071</v>
      </c>
    </row>
    <row r="76" spans="3:60">
      <c r="E76" s="3" t="s">
        <v>38</v>
      </c>
      <c r="F76" s="3" t="str">
        <f t="shared" si="7"/>
        <v>Capex</v>
      </c>
      <c r="G76" s="3" t="s">
        <v>221</v>
      </c>
      <c r="L76" s="3" t="s">
        <v>230</v>
      </c>
      <c r="R76" s="14"/>
      <c r="T76" s="18"/>
      <c r="U76" s="18"/>
      <c r="V76" s="18"/>
      <c r="W76" s="18"/>
      <c r="X76" s="18"/>
      <c r="Y76" s="92">
        <f>Cal_SWSubmitted!Y76/SUM(Cal_SWSubmitted!Y$60,Cal_SWSubmitted!Y$68,Cal_SWSubmitted!Y$76)</f>
        <v>0</v>
      </c>
      <c r="Z76" s="92">
        <f>Cal_SWSubmitted!Z76/SUM(Cal_SWSubmitted!Z$60,Cal_SWSubmitted!Z$68,Cal_SWSubmitted!Z$76)</f>
        <v>0</v>
      </c>
      <c r="AA76" s="92">
        <f>Cal_SWSubmitted!AA76/SUM(Cal_SWSubmitted!AA$60,Cal_SWSubmitted!AA$68,Cal_SWSubmitted!AA$76)</f>
        <v>0</v>
      </c>
      <c r="AB76" s="92">
        <f>Cal_SWSubmitted!AB76/SUM(Cal_SWSubmitted!AB$60,Cal_SWSubmitted!AB$68,Cal_SWSubmitted!AB$76)</f>
        <v>0</v>
      </c>
      <c r="AC76" s="92">
        <f>Cal_SWSubmitted!AC76/SUM(Cal_SWSubmitted!AC$60,Cal_SWSubmitted!AC$68,Cal_SWSubmitted!AC$76)</f>
        <v>0</v>
      </c>
      <c r="AD76" s="92">
        <f>Cal_SWSubmitted!AD76/SUM(Cal_SWSubmitted!AD$60,Cal_SWSubmitted!AD$68,Cal_SWSubmitted!AD$76)</f>
        <v>0</v>
      </c>
      <c r="AE76" s="92">
        <f>Cal_SWSubmitted!AE76/SUM(Cal_SWSubmitted!AE$60,Cal_SWSubmitted!AE$68,Cal_SWSubmitted!AE$76)</f>
        <v>0</v>
      </c>
      <c r="AF76" s="92">
        <f>Cal_SWSubmitted!AF76/SUM(Cal_SWSubmitted!AF$60,Cal_SWSubmitted!AF$68,Cal_SWSubmitted!AF$76)</f>
        <v>0</v>
      </c>
      <c r="AG76" s="92">
        <f>Cal_SWSubmitted!AG76/SUM(Cal_SWSubmitted!AG$60,Cal_SWSubmitted!AG$68,Cal_SWSubmitted!AG$76)</f>
        <v>0</v>
      </c>
      <c r="AH76" s="92">
        <f>Cal_SWSubmitted!AH76/SUM(Cal_SWSubmitted!AH$60,Cal_SWSubmitted!AH$68,Cal_SWSubmitted!AH$76)</f>
        <v>0</v>
      </c>
      <c r="AI76" s="92">
        <f>Cal_SWSubmitted!AI76/SUM(Cal_SWSubmitted!AI$60,Cal_SWSubmitted!AI$68,Cal_SWSubmitted!AI$76)</f>
        <v>0</v>
      </c>
      <c r="AJ76" s="92">
        <f>Cal_SWSubmitted!AJ76/SUM(Cal_SWSubmitted!AJ$60,Cal_SWSubmitted!AJ$68,Cal_SWSubmitted!AJ$76)</f>
        <v>0</v>
      </c>
      <c r="AK76" s="92">
        <f>Cal_SWSubmitted!AK76/SUM(Cal_SWSubmitted!AK$60,Cal_SWSubmitted!AK$68,Cal_SWSubmitted!AK$76)</f>
        <v>0</v>
      </c>
      <c r="AM76" s="18">
        <f t="shared" si="1"/>
        <v>0</v>
      </c>
      <c r="AN76" s="18">
        <f t="shared" si="5"/>
        <v>0</v>
      </c>
      <c r="AO76" s="18">
        <f t="shared" si="6"/>
        <v>0</v>
      </c>
      <c r="AP76" s="106">
        <f t="shared" si="2"/>
        <v>0</v>
      </c>
      <c r="AQ76" s="18">
        <f t="shared" si="3"/>
        <v>0</v>
      </c>
      <c r="AR76" s="18">
        <f t="shared" si="4"/>
        <v>0</v>
      </c>
    </row>
    <row r="77" spans="3:60">
      <c r="E77" s="3" t="s">
        <v>40</v>
      </c>
      <c r="F77" s="3" t="str">
        <f t="shared" si="7"/>
        <v>Capex</v>
      </c>
      <c r="G77" s="3" t="s">
        <v>221</v>
      </c>
      <c r="L77" s="3" t="s">
        <v>230</v>
      </c>
      <c r="R77" s="14"/>
      <c r="T77" s="18"/>
      <c r="U77" s="18"/>
      <c r="V77" s="18"/>
      <c r="W77" s="18"/>
      <c r="X77" s="18"/>
      <c r="Y77" s="92">
        <f>Cal_SWSubmitted!Y77/SUM(Cal_SWSubmitted!Y$61,Cal_SWSubmitted!Y$69,Cal_SWSubmitted!Y$77)</f>
        <v>1.0788498868712871E-2</v>
      </c>
      <c r="Z77" s="92">
        <f>Cal_SWSubmitted!Z77/SUM(Cal_SWSubmitted!Z$61,Cal_SWSubmitted!Z$69,Cal_SWSubmitted!Z$77)</f>
        <v>-9.386861271858802E-4</v>
      </c>
      <c r="AA77" s="92">
        <f>Cal_SWSubmitted!AA77/SUM(Cal_SWSubmitted!AA$61,Cal_SWSubmitted!AA$69,Cal_SWSubmitted!AA$77)</f>
        <v>6.0313520505176675E-3</v>
      </c>
      <c r="AB77" s="92">
        <f>Cal_SWSubmitted!AB77/SUM(Cal_SWSubmitted!AB$61,Cal_SWSubmitted!AB$69,Cal_SWSubmitted!AB$77)</f>
        <v>1.2452379115730093E-2</v>
      </c>
      <c r="AC77" s="92">
        <f>Cal_SWSubmitted!AC77/SUM(Cal_SWSubmitted!AC$61,Cal_SWSubmitted!AC$69,Cal_SWSubmitted!AC$77)</f>
        <v>5.1643857904506103E-2</v>
      </c>
      <c r="AD77" s="92">
        <f>Cal_SWSubmitted!AD77/SUM(Cal_SWSubmitted!AD$61,Cal_SWSubmitted!AD$69,Cal_SWSubmitted!AD$77)</f>
        <v>9.9191401851358892E-3</v>
      </c>
      <c r="AE77" s="92">
        <f>Cal_SWSubmitted!AE77/SUM(Cal_SWSubmitted!AE$61,Cal_SWSubmitted!AE$69,Cal_SWSubmitted!AE$77)</f>
        <v>2.4495812213292819E-3</v>
      </c>
      <c r="AF77" s="92">
        <f>Cal_SWSubmitted!AF77/SUM(Cal_SWSubmitted!AF$61,Cal_SWSubmitted!AF$69,Cal_SWSubmitted!AF$77)</f>
        <v>9.9191401851358874E-3</v>
      </c>
      <c r="AG77" s="92">
        <f>Cal_SWSubmitted!AG77/SUM(Cal_SWSubmitted!AG$61,Cal_SWSubmitted!AG$69,Cal_SWSubmitted!AG$77)</f>
        <v>0</v>
      </c>
      <c r="AH77" s="92">
        <f>Cal_SWSubmitted!AH77/SUM(Cal_SWSubmitted!AH$61,Cal_SWSubmitted!AH$69,Cal_SWSubmitted!AH$77)</f>
        <v>0</v>
      </c>
      <c r="AI77" s="92">
        <f>Cal_SWSubmitted!AI77/SUM(Cal_SWSubmitted!AI$61,Cal_SWSubmitted!AI$69,Cal_SWSubmitted!AI$77)</f>
        <v>0</v>
      </c>
      <c r="AJ77" s="92">
        <f>Cal_SWSubmitted!AJ77/SUM(Cal_SWSubmitted!AJ$61,Cal_SWSubmitted!AJ$69,Cal_SWSubmitted!AJ$77)</f>
        <v>0</v>
      </c>
      <c r="AK77" s="92">
        <f>Cal_SWSubmitted!AK77/SUM(Cal_SWSubmitted!AK$61,Cal_SWSubmitted!AK$69,Cal_SWSubmitted!AK$77)</f>
        <v>0</v>
      </c>
      <c r="AM77" s="18">
        <f t="shared" ref="AM77" si="8">SUM(T77:X77)</f>
        <v>0</v>
      </c>
      <c r="AN77" s="18">
        <f t="shared" si="5"/>
        <v>0.10226526340388191</v>
      </c>
      <c r="AO77" s="18">
        <f t="shared" si="6"/>
        <v>0</v>
      </c>
      <c r="AP77" s="106">
        <f t="shared" ref="AP77:AP87" si="9">IFERROR(AVERAGE(T77:X77),0)</f>
        <v>0</v>
      </c>
      <c r="AQ77" s="18">
        <f t="shared" ref="AQ77" si="10">AVERAGE(Y77:AF77)</f>
        <v>1.2783157925485239E-2</v>
      </c>
      <c r="AR77" s="18">
        <f t="shared" ref="AR77" si="11">AVERAGE(AG77:AK77)</f>
        <v>0</v>
      </c>
    </row>
    <row r="78" spans="3:60" s="68" customFormat="1">
      <c r="R78" s="69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M78" s="70"/>
      <c r="AN78" s="70"/>
      <c r="AO78" s="70"/>
      <c r="AP78" s="70"/>
      <c r="AQ78" s="70"/>
      <c r="AR78" s="70"/>
      <c r="AU78" s="71"/>
    </row>
    <row r="79" spans="3:60">
      <c r="C79" s="11" t="s">
        <v>251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44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</row>
    <row r="80" spans="3:60">
      <c r="E80" s="3" t="s">
        <v>25</v>
      </c>
      <c r="F80" s="3" t="s">
        <v>222</v>
      </c>
      <c r="G80" s="3" t="s">
        <v>222</v>
      </c>
      <c r="L80" s="3" t="s">
        <v>230</v>
      </c>
      <c r="R80" s="14"/>
      <c r="T80" s="18"/>
      <c r="U80" s="18"/>
      <c r="V80" s="18"/>
      <c r="W80" s="18"/>
      <c r="X80" s="18"/>
      <c r="Y80" s="92">
        <f>Cal_SWSubmitted!Y80/Cal_SWSubmitted!Y80</f>
        <v>1</v>
      </c>
      <c r="Z80" s="92">
        <f>Cal_SWSubmitted!Z80/Cal_SWSubmitted!Z80</f>
        <v>1</v>
      </c>
      <c r="AA80" s="92">
        <f>Cal_SWSubmitted!AA80/Cal_SWSubmitted!AA80</f>
        <v>1</v>
      </c>
      <c r="AB80" s="92">
        <f>Cal_SWSubmitted!AB80/Cal_SWSubmitted!AB80</f>
        <v>1</v>
      </c>
      <c r="AC80" s="92">
        <f>Cal_SWSubmitted!AC80/Cal_SWSubmitted!AC80</f>
        <v>1</v>
      </c>
      <c r="AD80" s="92">
        <f>Cal_SWSubmitted!AD80/Cal_SWSubmitted!AD80</f>
        <v>1</v>
      </c>
      <c r="AE80" s="92">
        <f>Cal_SWSubmitted!AE80/Cal_SWSubmitted!AE80</f>
        <v>1</v>
      </c>
      <c r="AF80" s="92">
        <f>Cal_SWSubmitted!AF80/Cal_SWSubmitted!AF80</f>
        <v>1</v>
      </c>
      <c r="AG80" s="92">
        <f>Cal_SWSubmitted!AG80/Cal_SWSubmitted!AG80</f>
        <v>1</v>
      </c>
      <c r="AH80" s="92">
        <f>Cal_SWSubmitted!AH80/Cal_SWSubmitted!AH80</f>
        <v>1</v>
      </c>
      <c r="AI80" s="92">
        <f>Cal_SWSubmitted!AI80/Cal_SWSubmitted!AI80</f>
        <v>1</v>
      </c>
      <c r="AJ80" s="92">
        <f>Cal_SWSubmitted!AJ80/Cal_SWSubmitted!AJ80</f>
        <v>1</v>
      </c>
      <c r="AK80" s="92">
        <f>Cal_SWSubmitted!AK80/Cal_SWSubmitted!AK80</f>
        <v>1</v>
      </c>
      <c r="AM80" s="18">
        <f>SUM(T80:X80)</f>
        <v>0</v>
      </c>
      <c r="AN80" s="18">
        <f>SUM(Y80:AF80)</f>
        <v>8</v>
      </c>
      <c r="AO80" s="18">
        <f>SUM(AG80:AK80)</f>
        <v>5</v>
      </c>
      <c r="AP80" s="106">
        <f t="shared" si="9"/>
        <v>0</v>
      </c>
      <c r="AQ80" s="18">
        <f>AVERAGE(Y80:AF80)</f>
        <v>1</v>
      </c>
      <c r="AR80" s="18">
        <f>AVERAGE(AG80:AK80)</f>
        <v>1</v>
      </c>
    </row>
    <row r="81" spans="2:60">
      <c r="E81" s="3" t="s">
        <v>28</v>
      </c>
      <c r="F81" s="3" t="s">
        <v>222</v>
      </c>
      <c r="G81" s="3" t="s">
        <v>222</v>
      </c>
      <c r="L81" s="3" t="s">
        <v>230</v>
      </c>
      <c r="R81" s="14"/>
      <c r="T81" s="18"/>
      <c r="U81" s="18"/>
      <c r="V81" s="18"/>
      <c r="W81" s="18"/>
      <c r="X81" s="18"/>
      <c r="Y81" s="92">
        <f>Cal_SWSubmitted!Y81/Cal_SWSubmitted!Y81</f>
        <v>1</v>
      </c>
      <c r="Z81" s="92">
        <f>Cal_SWSubmitted!Z81/Cal_SWSubmitted!Z81</f>
        <v>1</v>
      </c>
      <c r="AA81" s="92">
        <f>Cal_SWSubmitted!AA81/Cal_SWSubmitted!AA81</f>
        <v>1</v>
      </c>
      <c r="AB81" s="92">
        <f>Cal_SWSubmitted!AB81/Cal_SWSubmitted!AB81</f>
        <v>1</v>
      </c>
      <c r="AC81" s="92">
        <f>Cal_SWSubmitted!AC81/Cal_SWSubmitted!AC81</f>
        <v>1</v>
      </c>
      <c r="AD81" s="92">
        <f>Cal_SWSubmitted!AD81/Cal_SWSubmitted!AD81</f>
        <v>1</v>
      </c>
      <c r="AE81" s="92">
        <f>Cal_SWSubmitted!AE81/Cal_SWSubmitted!AE81</f>
        <v>1</v>
      </c>
      <c r="AF81" s="92">
        <f>Cal_SWSubmitted!AF81/Cal_SWSubmitted!AF81</f>
        <v>1</v>
      </c>
      <c r="AG81" s="92">
        <f>Cal_SWSubmitted!AG81/Cal_SWSubmitted!AG81</f>
        <v>1</v>
      </c>
      <c r="AH81" s="92">
        <f>Cal_SWSubmitted!AH81/Cal_SWSubmitted!AH81</f>
        <v>1</v>
      </c>
      <c r="AI81" s="92">
        <f>Cal_SWSubmitted!AI81/Cal_SWSubmitted!AI81</f>
        <v>1</v>
      </c>
      <c r="AJ81" s="92">
        <f>Cal_SWSubmitted!AJ81/Cal_SWSubmitted!AJ81</f>
        <v>1</v>
      </c>
      <c r="AK81" s="92">
        <f>Cal_SWSubmitted!AK81/Cal_SWSubmitted!AK81</f>
        <v>1</v>
      </c>
      <c r="AM81" s="18">
        <f t="shared" ref="AM81:AM87" si="12">SUM(T81:X81)</f>
        <v>0</v>
      </c>
      <c r="AN81" s="18">
        <f t="shared" ref="AN81:AN87" si="13">SUM(Y81:AF81)</f>
        <v>8</v>
      </c>
      <c r="AO81" s="18">
        <f t="shared" ref="AO81:AO87" si="14">SUM(AG81:AK81)</f>
        <v>5</v>
      </c>
      <c r="AP81" s="106">
        <f t="shared" si="9"/>
        <v>0</v>
      </c>
      <c r="AQ81" s="18">
        <f t="shared" ref="AQ81:AQ87" si="15">AVERAGE(Y81:AF81)</f>
        <v>1</v>
      </c>
      <c r="AR81" s="18">
        <f t="shared" ref="AR81:AR87" si="16">AVERAGE(AG81:AK81)</f>
        <v>1</v>
      </c>
    </row>
    <row r="82" spans="2:60">
      <c r="E82" s="3" t="s">
        <v>30</v>
      </c>
      <c r="F82" s="3" t="s">
        <v>222</v>
      </c>
      <c r="G82" s="3" t="s">
        <v>222</v>
      </c>
      <c r="L82" s="3" t="s">
        <v>230</v>
      </c>
      <c r="R82" s="14"/>
      <c r="T82" s="18"/>
      <c r="U82" s="18"/>
      <c r="V82" s="18"/>
      <c r="W82" s="18"/>
      <c r="X82" s="18"/>
      <c r="Y82" s="92">
        <f>Cal_SWSubmitted!Y82/Cal_SWSubmitted!Y82</f>
        <v>1</v>
      </c>
      <c r="Z82" s="92">
        <f>Cal_SWSubmitted!Z82/Cal_SWSubmitted!Z82</f>
        <v>1</v>
      </c>
      <c r="AA82" s="92">
        <f>Cal_SWSubmitted!AA82/Cal_SWSubmitted!AA82</f>
        <v>1</v>
      </c>
      <c r="AB82" s="92">
        <f>Cal_SWSubmitted!AB82/Cal_SWSubmitted!AB82</f>
        <v>1</v>
      </c>
      <c r="AC82" s="92">
        <f>Cal_SWSubmitted!AC82/Cal_SWSubmitted!AC82</f>
        <v>1</v>
      </c>
      <c r="AD82" s="92">
        <f>Cal_SWSubmitted!AD82/Cal_SWSubmitted!AD82</f>
        <v>1</v>
      </c>
      <c r="AE82" s="92">
        <f>Cal_SWSubmitted!AE82/Cal_SWSubmitted!AE82</f>
        <v>1</v>
      </c>
      <c r="AF82" s="92">
        <f>Cal_SWSubmitted!AF82/Cal_SWSubmitted!AF82</f>
        <v>1</v>
      </c>
      <c r="AG82" s="92">
        <f>Cal_SWSubmitted!AG82/Cal_SWSubmitted!AG82</f>
        <v>1</v>
      </c>
      <c r="AH82" s="92">
        <f>Cal_SWSubmitted!AH82/Cal_SWSubmitted!AH82</f>
        <v>1</v>
      </c>
      <c r="AI82" s="92">
        <f>Cal_SWSubmitted!AI82/Cal_SWSubmitted!AI82</f>
        <v>1</v>
      </c>
      <c r="AJ82" s="92">
        <f>Cal_SWSubmitted!AJ82/Cal_SWSubmitted!AJ82</f>
        <v>1</v>
      </c>
      <c r="AK82" s="92">
        <f>Cal_SWSubmitted!AK82/Cal_SWSubmitted!AK82</f>
        <v>1</v>
      </c>
      <c r="AM82" s="18">
        <f t="shared" si="12"/>
        <v>0</v>
      </c>
      <c r="AN82" s="18">
        <f t="shared" si="13"/>
        <v>8</v>
      </c>
      <c r="AO82" s="18">
        <f t="shared" si="14"/>
        <v>5</v>
      </c>
      <c r="AP82" s="106">
        <f t="shared" si="9"/>
        <v>0</v>
      </c>
      <c r="AQ82" s="18">
        <f t="shared" si="15"/>
        <v>1</v>
      </c>
      <c r="AR82" s="18">
        <f t="shared" si="16"/>
        <v>1</v>
      </c>
    </row>
    <row r="83" spans="2:60">
      <c r="E83" s="3" t="s">
        <v>32</v>
      </c>
      <c r="F83" s="3" t="s">
        <v>222</v>
      </c>
      <c r="G83" s="3" t="s">
        <v>222</v>
      </c>
      <c r="L83" s="3" t="s">
        <v>230</v>
      </c>
      <c r="R83" s="14"/>
      <c r="T83" s="18"/>
      <c r="U83" s="18"/>
      <c r="V83" s="18"/>
      <c r="W83" s="18"/>
      <c r="X83" s="18"/>
      <c r="Y83" s="92">
        <f>Cal_SWSubmitted!Y83/Cal_SWSubmitted!Y83</f>
        <v>1</v>
      </c>
      <c r="Z83" s="92">
        <f>Cal_SWSubmitted!Z83/Cal_SWSubmitted!Z83</f>
        <v>1</v>
      </c>
      <c r="AA83" s="92">
        <f>Cal_SWSubmitted!AA83/Cal_SWSubmitted!AA83</f>
        <v>1</v>
      </c>
      <c r="AB83" s="92">
        <f>Cal_SWSubmitted!AB83/Cal_SWSubmitted!AB83</f>
        <v>1</v>
      </c>
      <c r="AC83" s="92">
        <f>Cal_SWSubmitted!AC83/Cal_SWSubmitted!AC83</f>
        <v>1</v>
      </c>
      <c r="AD83" s="92">
        <f>Cal_SWSubmitted!AD83/Cal_SWSubmitted!AD83</f>
        <v>1</v>
      </c>
      <c r="AE83" s="92">
        <f>Cal_SWSubmitted!AE83/Cal_SWSubmitted!AE83</f>
        <v>1</v>
      </c>
      <c r="AF83" s="92">
        <f>Cal_SWSubmitted!AF83/Cal_SWSubmitted!AF83</f>
        <v>1</v>
      </c>
      <c r="AG83" s="92">
        <f>Cal_SWSubmitted!AG83/Cal_SWSubmitted!AG83</f>
        <v>1</v>
      </c>
      <c r="AH83" s="92">
        <f>Cal_SWSubmitted!AH83/Cal_SWSubmitted!AH83</f>
        <v>1</v>
      </c>
      <c r="AI83" s="92">
        <f>Cal_SWSubmitted!AI83/Cal_SWSubmitted!AI83</f>
        <v>1</v>
      </c>
      <c r="AJ83" s="92">
        <f>Cal_SWSubmitted!AJ83/Cal_SWSubmitted!AJ83</f>
        <v>1</v>
      </c>
      <c r="AK83" s="92">
        <f>Cal_SWSubmitted!AK83/Cal_SWSubmitted!AK83</f>
        <v>1</v>
      </c>
      <c r="AM83" s="18">
        <f t="shared" si="12"/>
        <v>0</v>
      </c>
      <c r="AN83" s="18">
        <f t="shared" si="13"/>
        <v>8</v>
      </c>
      <c r="AO83" s="18">
        <f t="shared" si="14"/>
        <v>5</v>
      </c>
      <c r="AP83" s="106">
        <f t="shared" si="9"/>
        <v>0</v>
      </c>
      <c r="AQ83" s="18">
        <f t="shared" si="15"/>
        <v>1</v>
      </c>
      <c r="AR83" s="18">
        <f t="shared" si="16"/>
        <v>1</v>
      </c>
    </row>
    <row r="84" spans="2:60">
      <c r="E84" s="3" t="s">
        <v>34</v>
      </c>
      <c r="F84" s="3" t="s">
        <v>222</v>
      </c>
      <c r="G84" s="3" t="s">
        <v>222</v>
      </c>
      <c r="L84" s="3" t="s">
        <v>230</v>
      </c>
      <c r="R84" s="14"/>
      <c r="T84" s="18"/>
      <c r="U84" s="18"/>
      <c r="V84" s="18"/>
      <c r="W84" s="18"/>
      <c r="X84" s="18"/>
      <c r="Y84" s="92">
        <f>Cal_SWSubmitted!Y84/Cal_SWSubmitted!Y84</f>
        <v>1</v>
      </c>
      <c r="Z84" s="92">
        <f>Cal_SWSubmitted!Z84/Cal_SWSubmitted!Z84</f>
        <v>1</v>
      </c>
      <c r="AA84" s="92">
        <f>Cal_SWSubmitted!AA84/Cal_SWSubmitted!AA84</f>
        <v>1</v>
      </c>
      <c r="AB84" s="92">
        <f>Cal_SWSubmitted!AB84/Cal_SWSubmitted!AB84</f>
        <v>1</v>
      </c>
      <c r="AC84" s="92">
        <f>Cal_SWSubmitted!AC84/Cal_SWSubmitted!AC84</f>
        <v>1</v>
      </c>
      <c r="AD84" s="92">
        <f>Cal_SWSubmitted!AD84/Cal_SWSubmitted!AD84</f>
        <v>1</v>
      </c>
      <c r="AE84" s="92">
        <f>Cal_SWSubmitted!AE84/Cal_SWSubmitted!AE84</f>
        <v>1</v>
      </c>
      <c r="AF84" s="92">
        <f>Cal_SWSubmitted!AF84/Cal_SWSubmitted!AF84</f>
        <v>1</v>
      </c>
      <c r="AG84" s="92">
        <f>Cal_SWSubmitted!AG84/Cal_SWSubmitted!AG84</f>
        <v>1</v>
      </c>
      <c r="AH84" s="92">
        <f>Cal_SWSubmitted!AH84/Cal_SWSubmitted!AH84</f>
        <v>1</v>
      </c>
      <c r="AI84" s="92">
        <f>Cal_SWSubmitted!AI84/Cal_SWSubmitted!AI84</f>
        <v>1</v>
      </c>
      <c r="AJ84" s="92">
        <f>Cal_SWSubmitted!AJ84/Cal_SWSubmitted!AJ84</f>
        <v>1</v>
      </c>
      <c r="AK84" s="92">
        <f>Cal_SWSubmitted!AK84/Cal_SWSubmitted!AK84</f>
        <v>1</v>
      </c>
      <c r="AM84" s="18">
        <f t="shared" si="12"/>
        <v>0</v>
      </c>
      <c r="AN84" s="18">
        <f t="shared" si="13"/>
        <v>8</v>
      </c>
      <c r="AO84" s="18">
        <f t="shared" si="14"/>
        <v>5</v>
      </c>
      <c r="AP84" s="106">
        <f t="shared" si="9"/>
        <v>0</v>
      </c>
      <c r="AQ84" s="18">
        <f t="shared" si="15"/>
        <v>1</v>
      </c>
      <c r="AR84" s="18">
        <f t="shared" si="16"/>
        <v>1</v>
      </c>
    </row>
    <row r="85" spans="2:60">
      <c r="E85" s="3" t="s">
        <v>36</v>
      </c>
      <c r="F85" s="3" t="s">
        <v>222</v>
      </c>
      <c r="G85" s="3" t="s">
        <v>222</v>
      </c>
      <c r="L85" s="3" t="s">
        <v>230</v>
      </c>
      <c r="R85" s="14"/>
      <c r="T85" s="18"/>
      <c r="U85" s="18"/>
      <c r="V85" s="18"/>
      <c r="W85" s="18"/>
      <c r="X85" s="18"/>
      <c r="Y85" s="92">
        <f>Cal_SWSubmitted!Y85/Cal_SWSubmitted!Y85</f>
        <v>1</v>
      </c>
      <c r="Z85" s="92">
        <f>Cal_SWSubmitted!Z85/Cal_SWSubmitted!Z85</f>
        <v>1</v>
      </c>
      <c r="AA85" s="92">
        <f>Cal_SWSubmitted!AA85/Cal_SWSubmitted!AA85</f>
        <v>1</v>
      </c>
      <c r="AB85" s="92">
        <f>Cal_SWSubmitted!AB85/Cal_SWSubmitted!AB85</f>
        <v>1</v>
      </c>
      <c r="AC85" s="92">
        <f>Cal_SWSubmitted!AC85/Cal_SWSubmitted!AC85</f>
        <v>1</v>
      </c>
      <c r="AD85" s="92">
        <f>Cal_SWSubmitted!AD85/Cal_SWSubmitted!AD85</f>
        <v>1</v>
      </c>
      <c r="AE85" s="92">
        <f>Cal_SWSubmitted!AE85/Cal_SWSubmitted!AE85</f>
        <v>1</v>
      </c>
      <c r="AF85" s="92">
        <f>Cal_SWSubmitted!AF85/Cal_SWSubmitted!AF85</f>
        <v>1</v>
      </c>
      <c r="AG85" s="92">
        <f>Cal_SWSubmitted!AG85/Cal_SWSubmitted!AG85</f>
        <v>1</v>
      </c>
      <c r="AH85" s="92">
        <f>Cal_SWSubmitted!AH85/Cal_SWSubmitted!AH85</f>
        <v>1</v>
      </c>
      <c r="AI85" s="92">
        <f>Cal_SWSubmitted!AI85/Cal_SWSubmitted!AI85</f>
        <v>1</v>
      </c>
      <c r="AJ85" s="92">
        <f>Cal_SWSubmitted!AJ85/Cal_SWSubmitted!AJ85</f>
        <v>1</v>
      </c>
      <c r="AK85" s="92">
        <f>Cal_SWSubmitted!AK85/Cal_SWSubmitted!AK85</f>
        <v>1</v>
      </c>
      <c r="AM85" s="18">
        <f t="shared" si="12"/>
        <v>0</v>
      </c>
      <c r="AN85" s="18">
        <f t="shared" si="13"/>
        <v>8</v>
      </c>
      <c r="AO85" s="18">
        <f t="shared" si="14"/>
        <v>5</v>
      </c>
      <c r="AP85" s="106">
        <f t="shared" si="9"/>
        <v>0</v>
      </c>
      <c r="AQ85" s="18">
        <f t="shared" si="15"/>
        <v>1</v>
      </c>
      <c r="AR85" s="18">
        <f t="shared" si="16"/>
        <v>1</v>
      </c>
    </row>
    <row r="86" spans="2:60">
      <c r="E86" s="3" t="s">
        <v>38</v>
      </c>
      <c r="F86" s="3" t="s">
        <v>222</v>
      </c>
      <c r="G86" s="3" t="s">
        <v>222</v>
      </c>
      <c r="L86" s="3" t="s">
        <v>230</v>
      </c>
      <c r="R86" s="14"/>
      <c r="T86" s="18"/>
      <c r="U86" s="18"/>
      <c r="V86" s="18"/>
      <c r="W86" s="18"/>
      <c r="X86" s="18"/>
      <c r="Y86" s="92">
        <f>Cal_SWSubmitted!Y86/Cal_SWSubmitted!Y86</f>
        <v>1</v>
      </c>
      <c r="Z86" s="92">
        <f>Cal_SWSubmitted!Z86/Cal_SWSubmitted!Z86</f>
        <v>1</v>
      </c>
      <c r="AA86" s="92">
        <f>Cal_SWSubmitted!AA86/Cal_SWSubmitted!AA86</f>
        <v>1</v>
      </c>
      <c r="AB86" s="92">
        <f>Cal_SWSubmitted!AB86/Cal_SWSubmitted!AB86</f>
        <v>1</v>
      </c>
      <c r="AC86" s="92">
        <f>Cal_SWSubmitted!AC86/Cal_SWSubmitted!AC86</f>
        <v>1</v>
      </c>
      <c r="AD86" s="92">
        <f>Cal_SWSubmitted!AD86/Cal_SWSubmitted!AD86</f>
        <v>1</v>
      </c>
      <c r="AE86" s="92">
        <f>Cal_SWSubmitted!AE86/Cal_SWSubmitted!AE86</f>
        <v>1</v>
      </c>
      <c r="AF86" s="92">
        <f>Cal_SWSubmitted!AF86/Cal_SWSubmitted!AF86</f>
        <v>1</v>
      </c>
      <c r="AG86" s="92">
        <f>Cal_SWSubmitted!AG86/Cal_SWSubmitted!AG86</f>
        <v>1</v>
      </c>
      <c r="AH86" s="92">
        <f>Cal_SWSubmitted!AH86/Cal_SWSubmitted!AH86</f>
        <v>1</v>
      </c>
      <c r="AI86" s="92">
        <f>Cal_SWSubmitted!AI86/Cal_SWSubmitted!AI86</f>
        <v>1</v>
      </c>
      <c r="AJ86" s="92">
        <f>Cal_SWSubmitted!AJ86/Cal_SWSubmitted!AJ86</f>
        <v>1</v>
      </c>
      <c r="AK86" s="92">
        <f>Cal_SWSubmitted!AK86/Cal_SWSubmitted!AK86</f>
        <v>1</v>
      </c>
      <c r="AM86" s="18">
        <f t="shared" si="12"/>
        <v>0</v>
      </c>
      <c r="AN86" s="18">
        <f t="shared" si="13"/>
        <v>8</v>
      </c>
      <c r="AO86" s="18">
        <f t="shared" si="14"/>
        <v>5</v>
      </c>
      <c r="AP86" s="106">
        <f t="shared" si="9"/>
        <v>0</v>
      </c>
      <c r="AQ86" s="18">
        <f t="shared" si="15"/>
        <v>1</v>
      </c>
      <c r="AR86" s="18">
        <f t="shared" si="16"/>
        <v>1</v>
      </c>
    </row>
    <row r="87" spans="2:60">
      <c r="E87" s="3" t="s">
        <v>40</v>
      </c>
      <c r="F87" s="3" t="s">
        <v>222</v>
      </c>
      <c r="G87" s="3" t="s">
        <v>222</v>
      </c>
      <c r="L87" s="3" t="s">
        <v>230</v>
      </c>
      <c r="R87" s="14"/>
      <c r="T87" s="18"/>
      <c r="U87" s="18"/>
      <c r="V87" s="18"/>
      <c r="W87" s="18"/>
      <c r="X87" s="18"/>
      <c r="Y87" s="92">
        <f>Cal_SWSubmitted!Y87/Cal_SWSubmitted!Y87</f>
        <v>1</v>
      </c>
      <c r="Z87" s="92">
        <f>Cal_SWSubmitted!Z87/Cal_SWSubmitted!Z87</f>
        <v>1</v>
      </c>
      <c r="AA87" s="92">
        <f>Cal_SWSubmitted!AA87/Cal_SWSubmitted!AA87</f>
        <v>1</v>
      </c>
      <c r="AB87" s="92">
        <f>Cal_SWSubmitted!AB87/Cal_SWSubmitted!AB87</f>
        <v>1</v>
      </c>
      <c r="AC87" s="92">
        <f>Cal_SWSubmitted!AC87/Cal_SWSubmitted!AC87</f>
        <v>1</v>
      </c>
      <c r="AD87" s="92">
        <f>Cal_SWSubmitted!AD87/Cal_SWSubmitted!AD87</f>
        <v>1</v>
      </c>
      <c r="AE87" s="92">
        <f>Cal_SWSubmitted!AE87/Cal_SWSubmitted!AE87</f>
        <v>1</v>
      </c>
      <c r="AF87" s="92">
        <f>Cal_SWSubmitted!AF87/Cal_SWSubmitted!AF87</f>
        <v>1</v>
      </c>
      <c r="AG87" s="92">
        <f>Cal_SWSubmitted!AG87/Cal_SWSubmitted!AG87</f>
        <v>1</v>
      </c>
      <c r="AH87" s="92">
        <f>Cal_SWSubmitted!AH87/Cal_SWSubmitted!AH87</f>
        <v>1</v>
      </c>
      <c r="AI87" s="92">
        <f>Cal_SWSubmitted!AI87/Cal_SWSubmitted!AI87</f>
        <v>1</v>
      </c>
      <c r="AJ87" s="92">
        <f>Cal_SWSubmitted!AJ87/Cal_SWSubmitted!AJ87</f>
        <v>1</v>
      </c>
      <c r="AK87" s="92">
        <f>Cal_SWSubmitted!AK87/Cal_SWSubmitted!AK87</f>
        <v>1</v>
      </c>
      <c r="AM87" s="18">
        <f t="shared" si="12"/>
        <v>0</v>
      </c>
      <c r="AN87" s="18">
        <f t="shared" si="13"/>
        <v>8</v>
      </c>
      <c r="AO87" s="18">
        <f t="shared" si="14"/>
        <v>5</v>
      </c>
      <c r="AP87" s="106">
        <f t="shared" si="9"/>
        <v>0</v>
      </c>
      <c r="AQ87" s="18">
        <f t="shared" si="15"/>
        <v>1</v>
      </c>
      <c r="AR87" s="18">
        <f t="shared" si="16"/>
        <v>1</v>
      </c>
    </row>
    <row r="88" spans="2:60" s="68" customFormat="1">
      <c r="R88" s="69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M88" s="70"/>
      <c r="AN88" s="70"/>
      <c r="AO88" s="70"/>
      <c r="AP88" s="70"/>
      <c r="AQ88" s="70"/>
      <c r="AR88" s="70"/>
      <c r="AU88" s="71"/>
    </row>
    <row r="89" spans="2:60" ht="15">
      <c r="B89" s="10" t="s">
        <v>256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41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2:60" s="68" customFormat="1" ht="15"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7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</row>
    <row r="91" spans="2:60">
      <c r="C91" s="11" t="s">
        <v>172</v>
      </c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44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</row>
    <row r="92" spans="2:60">
      <c r="E92" s="3" t="s">
        <v>25</v>
      </c>
      <c r="F92" s="3" t="str">
        <f>$C$11</f>
        <v>Opex</v>
      </c>
      <c r="G92" s="3" t="s">
        <v>192</v>
      </c>
      <c r="L92" s="3" t="s">
        <v>230</v>
      </c>
      <c r="R92" s="14"/>
      <c r="T92" s="18"/>
      <c r="U92" s="18"/>
      <c r="V92" s="18"/>
      <c r="W92" s="18"/>
      <c r="X92" s="18"/>
      <c r="Y92" s="92">
        <f>Cal_SWSubmitted!Y12/Cal_SWSubmitted!Y$90</f>
        <v>0</v>
      </c>
      <c r="Z92" s="92">
        <f>Cal_SWSubmitted!Z12/Cal_SWSubmitted!Z$90</f>
        <v>0</v>
      </c>
      <c r="AA92" s="92">
        <f>Cal_SWSubmitted!AA12/Cal_SWSubmitted!AA$90</f>
        <v>0</v>
      </c>
      <c r="AB92" s="92">
        <f>Cal_SWSubmitted!AB12/Cal_SWSubmitted!AB$90</f>
        <v>0</v>
      </c>
      <c r="AC92" s="92">
        <f>Cal_SWSubmitted!AC12/Cal_SWSubmitted!AC$90</f>
        <v>0</v>
      </c>
      <c r="AD92" s="92">
        <f>Cal_SWSubmitted!AD12/Cal_SWSubmitted!AD$90</f>
        <v>0</v>
      </c>
      <c r="AE92" s="92">
        <f>Cal_SWSubmitted!AE12/Cal_SWSubmitted!AE$90</f>
        <v>0</v>
      </c>
      <c r="AF92" s="92">
        <f>Cal_SWSubmitted!AF12/Cal_SWSubmitted!AF$90</f>
        <v>0</v>
      </c>
      <c r="AG92" s="92">
        <f>Cal_SWSubmitted!AG12/Cal_SWSubmitted!AG$90</f>
        <v>0</v>
      </c>
      <c r="AH92" s="92">
        <f>Cal_SWSubmitted!AH12/Cal_SWSubmitted!AH$90</f>
        <v>0</v>
      </c>
      <c r="AI92" s="92">
        <f>Cal_SWSubmitted!AI12/Cal_SWSubmitted!AI$90</f>
        <v>0</v>
      </c>
      <c r="AJ92" s="92">
        <f>Cal_SWSubmitted!AJ12/Cal_SWSubmitted!AJ$90</f>
        <v>0</v>
      </c>
      <c r="AK92" s="92">
        <f>Cal_SWSubmitted!AK12/Cal_SWSubmitted!AK$90</f>
        <v>0</v>
      </c>
      <c r="AM92" s="18">
        <f>SUM(T92:X92)</f>
        <v>0</v>
      </c>
      <c r="AN92" s="18">
        <f>SUM(Y92:AF92)</f>
        <v>0</v>
      </c>
      <c r="AO92" s="18">
        <f>SUM(AG92:AK92)</f>
        <v>0</v>
      </c>
      <c r="AP92" s="106">
        <f t="shared" ref="AP92:AP131" si="17">IFERROR(AVERAGE(T92:X92),0)</f>
        <v>0</v>
      </c>
      <c r="AQ92" s="18">
        <f>AVERAGE(Y92:AF92)</f>
        <v>0</v>
      </c>
      <c r="AR92" s="18">
        <f>AVERAGE(AG92:AK92)</f>
        <v>0</v>
      </c>
    </row>
    <row r="93" spans="2:60">
      <c r="E93" s="3" t="s">
        <v>28</v>
      </c>
      <c r="F93" s="3" t="str">
        <f t="shared" ref="F93:F131" si="18">$C$11</f>
        <v>Opex</v>
      </c>
      <c r="G93" s="3" t="s">
        <v>192</v>
      </c>
      <c r="L93" s="3" t="s">
        <v>230</v>
      </c>
      <c r="R93" s="14"/>
      <c r="T93" s="18"/>
      <c r="U93" s="18"/>
      <c r="V93" s="18"/>
      <c r="W93" s="18"/>
      <c r="X93" s="18"/>
      <c r="Y93" s="92">
        <f>Cal_SWSubmitted!Y13/Cal_SWSubmitted!Y$91</f>
        <v>0</v>
      </c>
      <c r="Z93" s="92">
        <f>Cal_SWSubmitted!Z13/Cal_SWSubmitted!Z$91</f>
        <v>0</v>
      </c>
      <c r="AA93" s="92">
        <f>Cal_SWSubmitted!AA13/Cal_SWSubmitted!AA$91</f>
        <v>0</v>
      </c>
      <c r="AB93" s="92">
        <f>Cal_SWSubmitted!AB13/Cal_SWSubmitted!AB$91</f>
        <v>0</v>
      </c>
      <c r="AC93" s="92">
        <f>Cal_SWSubmitted!AC13/Cal_SWSubmitted!AC$91</f>
        <v>0</v>
      </c>
      <c r="AD93" s="92">
        <f>Cal_SWSubmitted!AD13/Cal_SWSubmitted!AD$91</f>
        <v>0</v>
      </c>
      <c r="AE93" s="92">
        <f>Cal_SWSubmitted!AE13/Cal_SWSubmitted!AE$91</f>
        <v>0</v>
      </c>
      <c r="AF93" s="92">
        <f>Cal_SWSubmitted!AF13/Cal_SWSubmitted!AF$91</f>
        <v>0</v>
      </c>
      <c r="AG93" s="92">
        <f>Cal_SWSubmitted!AG13/Cal_SWSubmitted!AG$91</f>
        <v>0</v>
      </c>
      <c r="AH93" s="92">
        <f>Cal_SWSubmitted!AH13/Cal_SWSubmitted!AH$91</f>
        <v>0</v>
      </c>
      <c r="AI93" s="92">
        <f>Cal_SWSubmitted!AI13/Cal_SWSubmitted!AI$91</f>
        <v>0</v>
      </c>
      <c r="AJ93" s="92">
        <f>Cal_SWSubmitted!AJ13/Cal_SWSubmitted!AJ$91</f>
        <v>0</v>
      </c>
      <c r="AK93" s="92">
        <f>Cal_SWSubmitted!AK13/Cal_SWSubmitted!AK$91</f>
        <v>0</v>
      </c>
      <c r="AM93" s="18">
        <f t="shared" ref="AM93:AM131" si="19">SUM(T93:X93)</f>
        <v>0</v>
      </c>
      <c r="AN93" s="18">
        <f>SUM(Y93:AF93)</f>
        <v>0</v>
      </c>
      <c r="AO93" s="18">
        <f>SUM(AG93:AK93)</f>
        <v>0</v>
      </c>
      <c r="AP93" s="106">
        <f t="shared" si="17"/>
        <v>0</v>
      </c>
      <c r="AQ93" s="18">
        <f t="shared" ref="AQ93:AQ131" si="20">AVERAGE(Y93:AF93)</f>
        <v>0</v>
      </c>
      <c r="AR93" s="18">
        <f t="shared" ref="AR93:AR131" si="21">AVERAGE(AG93:AK93)</f>
        <v>0</v>
      </c>
    </row>
    <row r="94" spans="2:60">
      <c r="E94" s="3" t="s">
        <v>30</v>
      </c>
      <c r="F94" s="3" t="str">
        <f t="shared" si="18"/>
        <v>Opex</v>
      </c>
      <c r="G94" s="3" t="s">
        <v>192</v>
      </c>
      <c r="L94" s="3" t="s">
        <v>230</v>
      </c>
      <c r="R94" s="14"/>
      <c r="T94" s="18"/>
      <c r="U94" s="18"/>
      <c r="V94" s="18"/>
      <c r="W94" s="18"/>
      <c r="X94" s="18"/>
      <c r="Y94" s="92">
        <f>Cal_SWSubmitted!Y14/Cal_SWSubmitted!Y$92</f>
        <v>0</v>
      </c>
      <c r="Z94" s="92">
        <f>Cal_SWSubmitted!Z14/Cal_SWSubmitted!Z$92</f>
        <v>0</v>
      </c>
      <c r="AA94" s="92">
        <f>Cal_SWSubmitted!AA14/Cal_SWSubmitted!AA$92</f>
        <v>0</v>
      </c>
      <c r="AB94" s="92">
        <f>Cal_SWSubmitted!AB14/Cal_SWSubmitted!AB$92</f>
        <v>0</v>
      </c>
      <c r="AC94" s="92">
        <f>Cal_SWSubmitted!AC14/Cal_SWSubmitted!AC$92</f>
        <v>0</v>
      </c>
      <c r="AD94" s="92">
        <f>Cal_SWSubmitted!AD14/Cal_SWSubmitted!AD$92</f>
        <v>0</v>
      </c>
      <c r="AE94" s="92">
        <f>Cal_SWSubmitted!AE14/Cal_SWSubmitted!AE$92</f>
        <v>0</v>
      </c>
      <c r="AF94" s="92">
        <f>Cal_SWSubmitted!AF14/Cal_SWSubmitted!AF$92</f>
        <v>0</v>
      </c>
      <c r="AG94" s="92">
        <f>Cal_SWSubmitted!AG14/Cal_SWSubmitted!AG$92</f>
        <v>0</v>
      </c>
      <c r="AH94" s="92">
        <f>Cal_SWSubmitted!AH14/Cal_SWSubmitted!AH$92</f>
        <v>0</v>
      </c>
      <c r="AI94" s="92">
        <f>Cal_SWSubmitted!AI14/Cal_SWSubmitted!AI$92</f>
        <v>0</v>
      </c>
      <c r="AJ94" s="92">
        <f>Cal_SWSubmitted!AJ14/Cal_SWSubmitted!AJ$92</f>
        <v>0</v>
      </c>
      <c r="AK94" s="92">
        <f>Cal_SWSubmitted!AK14/Cal_SWSubmitted!AK$92</f>
        <v>0</v>
      </c>
      <c r="AM94" s="18">
        <f t="shared" si="19"/>
        <v>0</v>
      </c>
      <c r="AN94" s="18">
        <f t="shared" ref="AN94:AN131" si="22">SUM(Y94:AF94)</f>
        <v>0</v>
      </c>
      <c r="AO94" s="18">
        <f t="shared" ref="AO94:AO131" si="23">SUM(AG94:AK94)</f>
        <v>0</v>
      </c>
      <c r="AP94" s="106">
        <f t="shared" si="17"/>
        <v>0</v>
      </c>
      <c r="AQ94" s="18">
        <f t="shared" si="20"/>
        <v>0</v>
      </c>
      <c r="AR94" s="18">
        <f t="shared" si="21"/>
        <v>0</v>
      </c>
    </row>
    <row r="95" spans="2:60">
      <c r="E95" s="3" t="s">
        <v>32</v>
      </c>
      <c r="F95" s="3" t="str">
        <f t="shared" si="18"/>
        <v>Opex</v>
      </c>
      <c r="G95" s="3" t="s">
        <v>192</v>
      </c>
      <c r="L95" s="3" t="s">
        <v>230</v>
      </c>
      <c r="R95" s="14"/>
      <c r="T95" s="18"/>
      <c r="U95" s="18"/>
      <c r="V95" s="18"/>
      <c r="W95" s="18"/>
      <c r="X95" s="18"/>
      <c r="Y95" s="92">
        <f>Cal_SWSubmitted!Y15/Cal_SWSubmitted!Y$93</f>
        <v>0</v>
      </c>
      <c r="Z95" s="92">
        <f>Cal_SWSubmitted!Z15/Cal_SWSubmitted!Z$93</f>
        <v>0</v>
      </c>
      <c r="AA95" s="92">
        <f>Cal_SWSubmitted!AA15/Cal_SWSubmitted!AA$93</f>
        <v>0</v>
      </c>
      <c r="AB95" s="92">
        <f>Cal_SWSubmitted!AB15/Cal_SWSubmitted!AB$93</f>
        <v>0</v>
      </c>
      <c r="AC95" s="92">
        <f>Cal_SWSubmitted!AC15/Cal_SWSubmitted!AC$93</f>
        <v>0</v>
      </c>
      <c r="AD95" s="92">
        <f>Cal_SWSubmitted!AD15/Cal_SWSubmitted!AD$93</f>
        <v>0</v>
      </c>
      <c r="AE95" s="92">
        <f>Cal_SWSubmitted!AE15/Cal_SWSubmitted!AE$93</f>
        <v>2.069086266080156E-2</v>
      </c>
      <c r="AF95" s="92">
        <f>Cal_SWSubmitted!AF15/Cal_SWSubmitted!AF$93</f>
        <v>0</v>
      </c>
      <c r="AG95" s="92">
        <f>Cal_SWSubmitted!AG15/Cal_SWSubmitted!AG$93</f>
        <v>0</v>
      </c>
      <c r="AH95" s="92">
        <f>Cal_SWSubmitted!AH15/Cal_SWSubmitted!AH$93</f>
        <v>0</v>
      </c>
      <c r="AI95" s="92">
        <f>Cal_SWSubmitted!AI15/Cal_SWSubmitted!AI$93</f>
        <v>0</v>
      </c>
      <c r="AJ95" s="92">
        <f>Cal_SWSubmitted!AJ15/Cal_SWSubmitted!AJ$93</f>
        <v>0</v>
      </c>
      <c r="AK95" s="92">
        <f>Cal_SWSubmitted!AK15/Cal_SWSubmitted!AK$93</f>
        <v>0</v>
      </c>
      <c r="AM95" s="18">
        <f t="shared" si="19"/>
        <v>0</v>
      </c>
      <c r="AN95" s="18">
        <f t="shared" si="22"/>
        <v>2.069086266080156E-2</v>
      </c>
      <c r="AO95" s="18">
        <f t="shared" si="23"/>
        <v>0</v>
      </c>
      <c r="AP95" s="106">
        <f t="shared" si="17"/>
        <v>0</v>
      </c>
      <c r="AQ95" s="18">
        <f t="shared" si="20"/>
        <v>2.586357832600195E-3</v>
      </c>
      <c r="AR95" s="18">
        <f t="shared" si="21"/>
        <v>0</v>
      </c>
    </row>
    <row r="96" spans="2:60">
      <c r="E96" s="3" t="s">
        <v>34</v>
      </c>
      <c r="F96" s="3" t="str">
        <f t="shared" si="18"/>
        <v>Opex</v>
      </c>
      <c r="G96" s="3" t="s">
        <v>192</v>
      </c>
      <c r="L96" s="3" t="s">
        <v>230</v>
      </c>
      <c r="R96" s="14"/>
      <c r="T96" s="18"/>
      <c r="U96" s="18"/>
      <c r="V96" s="18"/>
      <c r="W96" s="18"/>
      <c r="X96" s="18"/>
      <c r="Y96" s="92">
        <f>Cal_SWSubmitted!Y16/Cal_SWSubmitted!Y$94</f>
        <v>0</v>
      </c>
      <c r="Z96" s="92">
        <f>Cal_SWSubmitted!Z16/Cal_SWSubmitted!Z$94</f>
        <v>0.66566523605150218</v>
      </c>
      <c r="AA96" s="92">
        <f>Cal_SWSubmitted!AA16/Cal_SWSubmitted!AA$94</f>
        <v>0.50535161431414199</v>
      </c>
      <c r="AB96" s="92">
        <f>Cal_SWSubmitted!AB16/Cal_SWSubmitted!AB$94</f>
        <v>0.43628015494884603</v>
      </c>
      <c r="AC96" s="92">
        <f>Cal_SWSubmitted!AC16/Cal_SWSubmitted!AC$94</f>
        <v>0.394774295320798</v>
      </c>
      <c r="AD96" s="92">
        <f>Cal_SWSubmitted!AD16/Cal_SWSubmitted!AD$94</f>
        <v>0.37317983287469841</v>
      </c>
      <c r="AE96" s="92">
        <f>Cal_SWSubmitted!AE16/Cal_SWSubmitted!AE$94</f>
        <v>0.35303366765446248</v>
      </c>
      <c r="AF96" s="92">
        <f>Cal_SWSubmitted!AF16/Cal_SWSubmitted!AF$94</f>
        <v>0.37317983287469852</v>
      </c>
      <c r="AG96" s="92">
        <f>Cal_SWSubmitted!AG16/Cal_SWSubmitted!AG$94</f>
        <v>0.37317983287469841</v>
      </c>
      <c r="AH96" s="92">
        <f>Cal_SWSubmitted!AH16/Cal_SWSubmitted!AH$94</f>
        <v>0.37317983287469847</v>
      </c>
      <c r="AI96" s="92">
        <f>Cal_SWSubmitted!AI16/Cal_SWSubmitted!AI$94</f>
        <v>0.37317983287469847</v>
      </c>
      <c r="AJ96" s="92">
        <f>Cal_SWSubmitted!AJ16/Cal_SWSubmitted!AJ$94</f>
        <v>0.37317983287469847</v>
      </c>
      <c r="AK96" s="92">
        <f>Cal_SWSubmitted!AK16/Cal_SWSubmitted!AK$94</f>
        <v>0.37317983287469847</v>
      </c>
      <c r="AM96" s="18">
        <f t="shared" si="19"/>
        <v>0</v>
      </c>
      <c r="AN96" s="18">
        <f t="shared" si="22"/>
        <v>3.1014646340391474</v>
      </c>
      <c r="AO96" s="18">
        <f t="shared" si="23"/>
        <v>1.8658991643734923</v>
      </c>
      <c r="AP96" s="106">
        <f t="shared" si="17"/>
        <v>0</v>
      </c>
      <c r="AQ96" s="18">
        <f t="shared" si="20"/>
        <v>0.38768307925489343</v>
      </c>
      <c r="AR96" s="18">
        <f t="shared" si="21"/>
        <v>0.37317983287469847</v>
      </c>
    </row>
    <row r="97" spans="5:44">
      <c r="E97" s="3" t="s">
        <v>36</v>
      </c>
      <c r="F97" s="3" t="str">
        <f t="shared" si="18"/>
        <v>Opex</v>
      </c>
      <c r="G97" s="3" t="s">
        <v>192</v>
      </c>
      <c r="L97" s="3" t="s">
        <v>230</v>
      </c>
      <c r="R97" s="14"/>
      <c r="T97" s="18"/>
      <c r="U97" s="18"/>
      <c r="V97" s="18"/>
      <c r="W97" s="18"/>
      <c r="X97" s="18"/>
      <c r="Y97" s="92">
        <f>Cal_SWSubmitted!Y17/Cal_SWSubmitted!Y$95</f>
        <v>0.26787830896878712</v>
      </c>
      <c r="Z97" s="92">
        <f>Cal_SWSubmitted!Z17/Cal_SWSubmitted!Z$95</f>
        <v>0.18025914634146339</v>
      </c>
      <c r="AA97" s="92">
        <f>Cal_SWSubmitted!AA17/Cal_SWSubmitted!AA$95</f>
        <v>0.29933110367892979</v>
      </c>
      <c r="AB97" s="92">
        <f>Cal_SWSubmitted!AB17/Cal_SWSubmitted!AB$95</f>
        <v>0.29850746268656719</v>
      </c>
      <c r="AC97" s="92">
        <f>Cal_SWSubmitted!AC17/Cal_SWSubmitted!AC$95</f>
        <v>0.34160820291419319</v>
      </c>
      <c r="AD97" s="92">
        <f>Cal_SWSubmitted!AD17/Cal_SWSubmitted!AD$95</f>
        <v>0.11695906432748539</v>
      </c>
      <c r="AE97" s="92">
        <f>Cal_SWSubmitted!AE17/Cal_SWSubmitted!AE$95</f>
        <v>9.199950884430548E-2</v>
      </c>
      <c r="AF97" s="92">
        <f>Cal_SWSubmitted!AF17/Cal_SWSubmitted!AF$95</f>
        <v>9.1813307299323535E-2</v>
      </c>
      <c r="AG97" s="92">
        <f>Cal_SWSubmitted!AG17/Cal_SWSubmitted!AG$95</f>
        <v>0.13096893620355085</v>
      </c>
      <c r="AH97" s="92">
        <f>Cal_SWSubmitted!AH17/Cal_SWSubmitted!AH$95</f>
        <v>0.13066777446431441</v>
      </c>
      <c r="AI97" s="92">
        <f>Cal_SWSubmitted!AI17/Cal_SWSubmitted!AI$95</f>
        <v>0.13083982824646151</v>
      </c>
      <c r="AJ97" s="92">
        <f>Cal_SWSubmitted!AJ17/Cal_SWSubmitted!AJ$95</f>
        <v>0.13218636260128452</v>
      </c>
      <c r="AK97" s="92">
        <f>Cal_SWSubmitted!AK17/Cal_SWSubmitted!AK$95</f>
        <v>0.13123075963309769</v>
      </c>
      <c r="AM97" s="18">
        <f t="shared" si="19"/>
        <v>0</v>
      </c>
      <c r="AN97" s="18">
        <f t="shared" si="22"/>
        <v>1.6883561050610549</v>
      </c>
      <c r="AO97" s="18">
        <f t="shared" si="23"/>
        <v>0.65589366114870895</v>
      </c>
      <c r="AP97" s="106">
        <f t="shared" si="17"/>
        <v>0</v>
      </c>
      <c r="AQ97" s="18">
        <f t="shared" si="20"/>
        <v>0.21104451313263187</v>
      </c>
      <c r="AR97" s="18">
        <f t="shared" si="21"/>
        <v>0.1311787322297418</v>
      </c>
    </row>
    <row r="98" spans="5:44">
      <c r="E98" s="3" t="s">
        <v>38</v>
      </c>
      <c r="F98" s="3" t="str">
        <f t="shared" si="18"/>
        <v>Opex</v>
      </c>
      <c r="G98" s="3" t="s">
        <v>192</v>
      </c>
      <c r="L98" s="3" t="s">
        <v>230</v>
      </c>
      <c r="R98" s="14"/>
      <c r="T98" s="18"/>
      <c r="U98" s="18"/>
      <c r="V98" s="18"/>
      <c r="W98" s="18"/>
      <c r="X98" s="18"/>
      <c r="Y98" s="92">
        <f>Cal_SWSubmitted!Y18/Cal_SWSubmitted!Y$96</f>
        <v>0</v>
      </c>
      <c r="Z98" s="92">
        <f>Cal_SWSubmitted!Z18/Cal_SWSubmitted!Z$96</f>
        <v>0</v>
      </c>
      <c r="AA98" s="92">
        <f>Cal_SWSubmitted!AA18/Cal_SWSubmitted!AA$96</f>
        <v>0</v>
      </c>
      <c r="AB98" s="92">
        <f>Cal_SWSubmitted!AB18/Cal_SWSubmitted!AB$96</f>
        <v>0</v>
      </c>
      <c r="AC98" s="92">
        <f>Cal_SWSubmitted!AC18/Cal_SWSubmitted!AC$96</f>
        <v>0</v>
      </c>
      <c r="AD98" s="92">
        <f>Cal_SWSubmitted!AD18/Cal_SWSubmitted!AD$96</f>
        <v>0</v>
      </c>
      <c r="AE98" s="92">
        <f>Cal_SWSubmitted!AE18/Cal_SWSubmitted!AE$96</f>
        <v>0</v>
      </c>
      <c r="AF98" s="92">
        <f>Cal_SWSubmitted!AF18/Cal_SWSubmitted!AF$96</f>
        <v>0</v>
      </c>
      <c r="AG98" s="92">
        <f>Cal_SWSubmitted!AG18/Cal_SWSubmitted!AG$96</f>
        <v>0</v>
      </c>
      <c r="AH98" s="92">
        <f>Cal_SWSubmitted!AH18/Cal_SWSubmitted!AH$96</f>
        <v>0</v>
      </c>
      <c r="AI98" s="92">
        <f>Cal_SWSubmitted!AI18/Cal_SWSubmitted!AI$96</f>
        <v>0</v>
      </c>
      <c r="AJ98" s="92">
        <f>Cal_SWSubmitted!AJ18/Cal_SWSubmitted!AJ$96</f>
        <v>0</v>
      </c>
      <c r="AK98" s="92">
        <f>Cal_SWSubmitted!AK18/Cal_SWSubmitted!AK$96</f>
        <v>0</v>
      </c>
      <c r="AM98" s="18">
        <f t="shared" si="19"/>
        <v>0</v>
      </c>
      <c r="AN98" s="18">
        <f t="shared" si="22"/>
        <v>0</v>
      </c>
      <c r="AO98" s="18">
        <f t="shared" si="23"/>
        <v>0</v>
      </c>
      <c r="AP98" s="106">
        <f t="shared" si="17"/>
        <v>0</v>
      </c>
      <c r="AQ98" s="18">
        <f t="shared" si="20"/>
        <v>0</v>
      </c>
      <c r="AR98" s="18">
        <f t="shared" si="21"/>
        <v>0</v>
      </c>
    </row>
    <row r="99" spans="5:44">
      <c r="E99" s="3" t="s">
        <v>40</v>
      </c>
      <c r="F99" s="3" t="str">
        <f t="shared" si="18"/>
        <v>Opex</v>
      </c>
      <c r="G99" s="3" t="s">
        <v>192</v>
      </c>
      <c r="L99" s="3" t="s">
        <v>230</v>
      </c>
      <c r="R99" s="14"/>
      <c r="T99" s="18"/>
      <c r="U99" s="18"/>
      <c r="V99" s="18"/>
      <c r="W99" s="18"/>
      <c r="X99" s="18"/>
      <c r="Y99" s="92">
        <f>Cal_SWSubmitted!Y19/Cal_SWSubmitted!Y$97</f>
        <v>0</v>
      </c>
      <c r="Z99" s="92">
        <f>Cal_SWSubmitted!Z19/Cal_SWSubmitted!Z$97</f>
        <v>0</v>
      </c>
      <c r="AA99" s="92">
        <f>Cal_SWSubmitted!AA19/Cal_SWSubmitted!AA$97</f>
        <v>0</v>
      </c>
      <c r="AB99" s="92">
        <f>Cal_SWSubmitted!AB19/Cal_SWSubmitted!AB$97</f>
        <v>-4.5810194611587865E-6</v>
      </c>
      <c r="AC99" s="92">
        <f>Cal_SWSubmitted!AC19/Cal_SWSubmitted!AC$97</f>
        <v>9.4356566886807361E-4</v>
      </c>
      <c r="AD99" s="92">
        <f>Cal_SWSubmitted!AD19/Cal_SWSubmitted!AD$97</f>
        <v>-5.2052579140395407E-4</v>
      </c>
      <c r="AE99" s="92">
        <f>Cal_SWSubmitted!AE19/Cal_SWSubmitted!AE$97</f>
        <v>3.9095361483922297E-4</v>
      </c>
      <c r="AF99" s="92">
        <f>Cal_SWSubmitted!AF19/Cal_SWSubmitted!AF$97</f>
        <v>0</v>
      </c>
      <c r="AG99" s="92">
        <f>Cal_SWSubmitted!AG19/Cal_SWSubmitted!AG$97</f>
        <v>0</v>
      </c>
      <c r="AH99" s="92">
        <f>Cal_SWSubmitted!AH19/Cal_SWSubmitted!AH$97</f>
        <v>0</v>
      </c>
      <c r="AI99" s="92">
        <f>Cal_SWSubmitted!AI19/Cal_SWSubmitted!AI$97</f>
        <v>0</v>
      </c>
      <c r="AJ99" s="92">
        <f>Cal_SWSubmitted!AJ19/Cal_SWSubmitted!AJ$97</f>
        <v>0</v>
      </c>
      <c r="AK99" s="92">
        <f>Cal_SWSubmitted!AK19/Cal_SWSubmitted!AK$97</f>
        <v>0</v>
      </c>
      <c r="AM99" s="18">
        <f t="shared" si="19"/>
        <v>0</v>
      </c>
      <c r="AN99" s="18">
        <f t="shared" si="22"/>
        <v>8.0941247284218383E-4</v>
      </c>
      <c r="AO99" s="18">
        <f t="shared" si="23"/>
        <v>0</v>
      </c>
      <c r="AP99" s="106">
        <f t="shared" si="17"/>
        <v>0</v>
      </c>
      <c r="AQ99" s="18">
        <f t="shared" si="20"/>
        <v>1.0117655910527298E-4</v>
      </c>
      <c r="AR99" s="18">
        <f t="shared" si="21"/>
        <v>0</v>
      </c>
    </row>
    <row r="100" spans="5:44">
      <c r="E100" s="3" t="s">
        <v>25</v>
      </c>
      <c r="F100" s="3" t="str">
        <f>$C$11</f>
        <v>Opex</v>
      </c>
      <c r="G100" s="3" t="s">
        <v>195</v>
      </c>
      <c r="L100" s="3" t="s">
        <v>230</v>
      </c>
      <c r="R100" s="14"/>
      <c r="T100" s="18"/>
      <c r="U100" s="18"/>
      <c r="V100" s="18"/>
      <c r="W100" s="18"/>
      <c r="X100" s="18"/>
      <c r="Y100" s="92">
        <f>Cal_SWSubmitted!Y20/Cal_SWSubmitted!Y$90</f>
        <v>0</v>
      </c>
      <c r="Z100" s="92">
        <f>Cal_SWSubmitted!Z20/Cal_SWSubmitted!Z$90</f>
        <v>0</v>
      </c>
      <c r="AA100" s="92">
        <f>Cal_SWSubmitted!AA20/Cal_SWSubmitted!AA$90</f>
        <v>0</v>
      </c>
      <c r="AB100" s="92">
        <f>Cal_SWSubmitted!AB20/Cal_SWSubmitted!AB$90</f>
        <v>0</v>
      </c>
      <c r="AC100" s="92">
        <f>Cal_SWSubmitted!AC20/Cal_SWSubmitted!AC$90</f>
        <v>0</v>
      </c>
      <c r="AD100" s="92">
        <f>Cal_SWSubmitted!AD20/Cal_SWSubmitted!AD$90</f>
        <v>0</v>
      </c>
      <c r="AE100" s="92">
        <f>Cal_SWSubmitted!AE20/Cal_SWSubmitted!AE$90</f>
        <v>2.3886270043463847E-3</v>
      </c>
      <c r="AF100" s="92">
        <f>Cal_SWSubmitted!AF20/Cal_SWSubmitted!AF$90</f>
        <v>0</v>
      </c>
      <c r="AG100" s="92">
        <f>Cal_SWSubmitted!AG20/Cal_SWSubmitted!AG$90</f>
        <v>0</v>
      </c>
      <c r="AH100" s="92">
        <f>Cal_SWSubmitted!AH20/Cal_SWSubmitted!AH$90</f>
        <v>0</v>
      </c>
      <c r="AI100" s="92">
        <f>Cal_SWSubmitted!AI20/Cal_SWSubmitted!AI$90</f>
        <v>0</v>
      </c>
      <c r="AJ100" s="92">
        <f>Cal_SWSubmitted!AJ20/Cal_SWSubmitted!AJ$90</f>
        <v>0</v>
      </c>
      <c r="AK100" s="92">
        <f>Cal_SWSubmitted!AK20/Cal_SWSubmitted!AK$90</f>
        <v>0</v>
      </c>
      <c r="AM100" s="18">
        <f t="shared" si="19"/>
        <v>0</v>
      </c>
      <c r="AN100" s="18">
        <f t="shared" si="22"/>
        <v>2.3886270043463847E-3</v>
      </c>
      <c r="AO100" s="18">
        <f t="shared" si="23"/>
        <v>0</v>
      </c>
      <c r="AP100" s="106">
        <f t="shared" si="17"/>
        <v>0</v>
      </c>
      <c r="AQ100" s="18">
        <f t="shared" si="20"/>
        <v>2.9857837554329809E-4</v>
      </c>
      <c r="AR100" s="18">
        <f t="shared" si="21"/>
        <v>0</v>
      </c>
    </row>
    <row r="101" spans="5:44">
      <c r="E101" s="3" t="s">
        <v>28</v>
      </c>
      <c r="F101" s="3" t="str">
        <f t="shared" si="18"/>
        <v>Opex</v>
      </c>
      <c r="G101" s="3" t="s">
        <v>195</v>
      </c>
      <c r="L101" s="3" t="s">
        <v>230</v>
      </c>
      <c r="R101" s="14"/>
      <c r="T101" s="18"/>
      <c r="U101" s="18"/>
      <c r="V101" s="18"/>
      <c r="W101" s="18"/>
      <c r="X101" s="18"/>
      <c r="Y101" s="92">
        <f>Cal_SWSubmitted!Y21/Cal_SWSubmitted!Y$91</f>
        <v>0</v>
      </c>
      <c r="Z101" s="92">
        <f>Cal_SWSubmitted!Z21/Cal_SWSubmitted!Z$91</f>
        <v>0</v>
      </c>
      <c r="AA101" s="92">
        <f>Cal_SWSubmitted!AA21/Cal_SWSubmitted!AA$91</f>
        <v>0</v>
      </c>
      <c r="AB101" s="92">
        <f>Cal_SWSubmitted!AB21/Cal_SWSubmitted!AB$91</f>
        <v>0</v>
      </c>
      <c r="AC101" s="92">
        <f>Cal_SWSubmitted!AC21/Cal_SWSubmitted!AC$91</f>
        <v>0</v>
      </c>
      <c r="AD101" s="92">
        <f>Cal_SWSubmitted!AD21/Cal_SWSubmitted!AD$91</f>
        <v>0</v>
      </c>
      <c r="AE101" s="92">
        <f>Cal_SWSubmitted!AE21/Cal_SWSubmitted!AE$91</f>
        <v>0</v>
      </c>
      <c r="AF101" s="92">
        <f>Cal_SWSubmitted!AF21/Cal_SWSubmitted!AF$91</f>
        <v>0</v>
      </c>
      <c r="AG101" s="92">
        <f>Cal_SWSubmitted!AG21/Cal_SWSubmitted!AG$91</f>
        <v>0</v>
      </c>
      <c r="AH101" s="92">
        <f>Cal_SWSubmitted!AH21/Cal_SWSubmitted!AH$91</f>
        <v>0</v>
      </c>
      <c r="AI101" s="92">
        <f>Cal_SWSubmitted!AI21/Cal_SWSubmitted!AI$91</f>
        <v>0</v>
      </c>
      <c r="AJ101" s="92">
        <f>Cal_SWSubmitted!AJ21/Cal_SWSubmitted!AJ$91</f>
        <v>0</v>
      </c>
      <c r="AK101" s="92">
        <f>Cal_SWSubmitted!AK21/Cal_SWSubmitted!AK$91</f>
        <v>0</v>
      </c>
      <c r="AM101" s="18">
        <f t="shared" si="19"/>
        <v>0</v>
      </c>
      <c r="AN101" s="18">
        <f t="shared" si="22"/>
        <v>0</v>
      </c>
      <c r="AO101" s="18">
        <f t="shared" si="23"/>
        <v>0</v>
      </c>
      <c r="AP101" s="106">
        <f t="shared" si="17"/>
        <v>0</v>
      </c>
      <c r="AQ101" s="18">
        <f t="shared" si="20"/>
        <v>0</v>
      </c>
      <c r="AR101" s="18">
        <f t="shared" si="21"/>
        <v>0</v>
      </c>
    </row>
    <row r="102" spans="5:44">
      <c r="E102" s="3" t="s">
        <v>30</v>
      </c>
      <c r="F102" s="3" t="str">
        <f t="shared" si="18"/>
        <v>Opex</v>
      </c>
      <c r="G102" s="3" t="s">
        <v>195</v>
      </c>
      <c r="L102" s="3" t="s">
        <v>230</v>
      </c>
      <c r="R102" s="14"/>
      <c r="T102" s="18"/>
      <c r="U102" s="18"/>
      <c r="V102" s="18"/>
      <c r="W102" s="18"/>
      <c r="X102" s="18"/>
      <c r="Y102" s="92">
        <f>Cal_SWSubmitted!Y22/Cal_SWSubmitted!Y$92</f>
        <v>0</v>
      </c>
      <c r="Z102" s="92">
        <f>Cal_SWSubmitted!Z22/Cal_SWSubmitted!Z$92</f>
        <v>0</v>
      </c>
      <c r="AA102" s="92">
        <f>Cal_SWSubmitted!AA22/Cal_SWSubmitted!AA$92</f>
        <v>0</v>
      </c>
      <c r="AB102" s="92">
        <f>Cal_SWSubmitted!AB22/Cal_SWSubmitted!AB$92</f>
        <v>0</v>
      </c>
      <c r="AC102" s="92">
        <f>Cal_SWSubmitted!AC22/Cal_SWSubmitted!AC$92</f>
        <v>0</v>
      </c>
      <c r="AD102" s="92">
        <f>Cal_SWSubmitted!AD22/Cal_SWSubmitted!AD$92</f>
        <v>0</v>
      </c>
      <c r="AE102" s="92">
        <f>Cal_SWSubmitted!AE22/Cal_SWSubmitted!AE$92</f>
        <v>5.3720212880839094E-3</v>
      </c>
      <c r="AF102" s="92">
        <f>Cal_SWSubmitted!AF22/Cal_SWSubmitted!AF$92</f>
        <v>0</v>
      </c>
      <c r="AG102" s="92">
        <f>Cal_SWSubmitted!AG22/Cal_SWSubmitted!AG$92</f>
        <v>0</v>
      </c>
      <c r="AH102" s="92">
        <f>Cal_SWSubmitted!AH22/Cal_SWSubmitted!AH$92</f>
        <v>0</v>
      </c>
      <c r="AI102" s="92">
        <f>Cal_SWSubmitted!AI22/Cal_SWSubmitted!AI$92</f>
        <v>0</v>
      </c>
      <c r="AJ102" s="92">
        <f>Cal_SWSubmitted!AJ22/Cal_SWSubmitted!AJ$92</f>
        <v>0</v>
      </c>
      <c r="AK102" s="92">
        <f>Cal_SWSubmitted!AK22/Cal_SWSubmitted!AK$92</f>
        <v>0</v>
      </c>
      <c r="AM102" s="18">
        <f t="shared" si="19"/>
        <v>0</v>
      </c>
      <c r="AN102" s="18">
        <f t="shared" si="22"/>
        <v>5.3720212880839094E-3</v>
      </c>
      <c r="AO102" s="18">
        <f t="shared" si="23"/>
        <v>0</v>
      </c>
      <c r="AP102" s="106">
        <f t="shared" si="17"/>
        <v>0</v>
      </c>
      <c r="AQ102" s="18">
        <f t="shared" si="20"/>
        <v>6.7150266101048868E-4</v>
      </c>
      <c r="AR102" s="18">
        <f t="shared" si="21"/>
        <v>0</v>
      </c>
    </row>
    <row r="103" spans="5:44">
      <c r="E103" s="3" t="s">
        <v>32</v>
      </c>
      <c r="F103" s="3" t="str">
        <f t="shared" si="18"/>
        <v>Opex</v>
      </c>
      <c r="G103" s="3" t="s">
        <v>195</v>
      </c>
      <c r="L103" s="3" t="s">
        <v>230</v>
      </c>
      <c r="R103" s="14"/>
      <c r="T103" s="18"/>
      <c r="U103" s="18"/>
      <c r="V103" s="18"/>
      <c r="W103" s="18"/>
      <c r="X103" s="18"/>
      <c r="Y103" s="92">
        <f>Cal_SWSubmitted!Y23/Cal_SWSubmitted!Y$93</f>
        <v>0</v>
      </c>
      <c r="Z103" s="92">
        <f>Cal_SWSubmitted!Z23/Cal_SWSubmitted!Z$93</f>
        <v>0</v>
      </c>
      <c r="AA103" s="92">
        <f>Cal_SWSubmitted!AA23/Cal_SWSubmitted!AA$93</f>
        <v>0</v>
      </c>
      <c r="AB103" s="92">
        <f>Cal_SWSubmitted!AB23/Cal_SWSubmitted!AB$93</f>
        <v>0</v>
      </c>
      <c r="AC103" s="92">
        <f>Cal_SWSubmitted!AC23/Cal_SWSubmitted!AC$93</f>
        <v>0</v>
      </c>
      <c r="AD103" s="92">
        <f>Cal_SWSubmitted!AD23/Cal_SWSubmitted!AD$93</f>
        <v>0</v>
      </c>
      <c r="AE103" s="92">
        <f>Cal_SWSubmitted!AE23/Cal_SWSubmitted!AE$93</f>
        <v>0</v>
      </c>
      <c r="AF103" s="92">
        <f>Cal_SWSubmitted!AF23/Cal_SWSubmitted!AF$93</f>
        <v>0</v>
      </c>
      <c r="AG103" s="92">
        <f>Cal_SWSubmitted!AG23/Cal_SWSubmitted!AG$93</f>
        <v>0</v>
      </c>
      <c r="AH103" s="92">
        <f>Cal_SWSubmitted!AH23/Cal_SWSubmitted!AH$93</f>
        <v>0</v>
      </c>
      <c r="AI103" s="92">
        <f>Cal_SWSubmitted!AI23/Cal_SWSubmitted!AI$93</f>
        <v>0</v>
      </c>
      <c r="AJ103" s="92">
        <f>Cal_SWSubmitted!AJ23/Cal_SWSubmitted!AJ$93</f>
        <v>0</v>
      </c>
      <c r="AK103" s="92">
        <f>Cal_SWSubmitted!AK23/Cal_SWSubmitted!AK$93</f>
        <v>0</v>
      </c>
      <c r="AM103" s="18">
        <f t="shared" si="19"/>
        <v>0</v>
      </c>
      <c r="AN103" s="18">
        <f t="shared" si="22"/>
        <v>0</v>
      </c>
      <c r="AO103" s="18">
        <f t="shared" si="23"/>
        <v>0</v>
      </c>
      <c r="AP103" s="106">
        <f t="shared" si="17"/>
        <v>0</v>
      </c>
      <c r="AQ103" s="18">
        <f t="shared" si="20"/>
        <v>0</v>
      </c>
      <c r="AR103" s="18">
        <f t="shared" si="21"/>
        <v>0</v>
      </c>
    </row>
    <row r="104" spans="5:44">
      <c r="E104" s="3" t="s">
        <v>34</v>
      </c>
      <c r="F104" s="3" t="str">
        <f t="shared" si="18"/>
        <v>Opex</v>
      </c>
      <c r="G104" s="3" t="s">
        <v>195</v>
      </c>
      <c r="L104" s="3" t="s">
        <v>230</v>
      </c>
      <c r="R104" s="14"/>
      <c r="T104" s="18"/>
      <c r="U104" s="18"/>
      <c r="V104" s="18"/>
      <c r="W104" s="18"/>
      <c r="X104" s="18"/>
      <c r="Y104" s="92">
        <f>Cal_SWSubmitted!Y24/Cal_SWSubmitted!Y$94</f>
        <v>2.6990084937385309E-2</v>
      </c>
      <c r="Z104" s="92">
        <f>Cal_SWSubmitted!Z24/Cal_SWSubmitted!Z$94</f>
        <v>3.0042918454935624E-3</v>
      </c>
      <c r="AA104" s="92">
        <f>Cal_SWSubmitted!AA24/Cal_SWSubmitted!AA$94</f>
        <v>3.2533906116657574E-2</v>
      </c>
      <c r="AB104" s="92">
        <f>Cal_SWSubmitted!AB24/Cal_SWSubmitted!AB$94</f>
        <v>-1.1138351768820389E-2</v>
      </c>
      <c r="AC104" s="92">
        <f>Cal_SWSubmitted!AC24/Cal_SWSubmitted!AC$94</f>
        <v>1.9065120211584578E-3</v>
      </c>
      <c r="AD104" s="92">
        <f>Cal_SWSubmitted!AD24/Cal_SWSubmitted!AD$94</f>
        <v>5.2605477594002813E-3</v>
      </c>
      <c r="AE104" s="92">
        <f>Cal_SWSubmitted!AE24/Cal_SWSubmitted!AE$94</f>
        <v>-1.6483333558593759E-3</v>
      </c>
      <c r="AF104" s="92">
        <f>Cal_SWSubmitted!AF24/Cal_SWSubmitted!AF$94</f>
        <v>5.2605477594002822E-3</v>
      </c>
      <c r="AG104" s="92">
        <f>Cal_SWSubmitted!AG24/Cal_SWSubmitted!AG$94</f>
        <v>5.2605477594002813E-3</v>
      </c>
      <c r="AH104" s="92">
        <f>Cal_SWSubmitted!AH24/Cal_SWSubmitted!AH$94</f>
        <v>5.2605477594002822E-3</v>
      </c>
      <c r="AI104" s="92">
        <f>Cal_SWSubmitted!AI24/Cal_SWSubmitted!AI$94</f>
        <v>5.2605477594002822E-3</v>
      </c>
      <c r="AJ104" s="92">
        <f>Cal_SWSubmitted!AJ24/Cal_SWSubmitted!AJ$94</f>
        <v>5.2605477594002822E-3</v>
      </c>
      <c r="AK104" s="92">
        <f>Cal_SWSubmitted!AK24/Cal_SWSubmitted!AK$94</f>
        <v>5.2605477594002813E-3</v>
      </c>
      <c r="AM104" s="18">
        <f t="shared" si="19"/>
        <v>0</v>
      </c>
      <c r="AN104" s="18">
        <f t="shared" si="22"/>
        <v>6.2169205314815706E-2</v>
      </c>
      <c r="AO104" s="18">
        <f t="shared" si="23"/>
        <v>2.6302738797001408E-2</v>
      </c>
      <c r="AP104" s="106">
        <f t="shared" si="17"/>
        <v>0</v>
      </c>
      <c r="AQ104" s="18">
        <f t="shared" si="20"/>
        <v>7.7711506643519633E-3</v>
      </c>
      <c r="AR104" s="18">
        <f t="shared" si="21"/>
        <v>5.2605477594002813E-3</v>
      </c>
    </row>
    <row r="105" spans="5:44">
      <c r="E105" s="3" t="s">
        <v>36</v>
      </c>
      <c r="F105" s="3" t="str">
        <f t="shared" si="18"/>
        <v>Opex</v>
      </c>
      <c r="G105" s="3" t="s">
        <v>195</v>
      </c>
      <c r="L105" s="3" t="s">
        <v>230</v>
      </c>
      <c r="R105" s="14"/>
      <c r="T105" s="18"/>
      <c r="U105" s="18"/>
      <c r="V105" s="18"/>
      <c r="W105" s="18"/>
      <c r="X105" s="18"/>
      <c r="Y105" s="92">
        <f>Cal_SWSubmitted!Y25/Cal_SWSubmitted!Y$95</f>
        <v>0</v>
      </c>
      <c r="Z105" s="92">
        <f>Cal_SWSubmitted!Z25/Cal_SWSubmitted!Z$95</f>
        <v>4.2682926829268289E-2</v>
      </c>
      <c r="AA105" s="92">
        <f>Cal_SWSubmitted!AA25/Cal_SWSubmitted!AA$95</f>
        <v>0</v>
      </c>
      <c r="AB105" s="92">
        <f>Cal_SWSubmitted!AB25/Cal_SWSubmitted!AB$95</f>
        <v>0</v>
      </c>
      <c r="AC105" s="92">
        <f>Cal_SWSubmitted!AC25/Cal_SWSubmitted!AC$95</f>
        <v>0</v>
      </c>
      <c r="AD105" s="92">
        <f>Cal_SWSubmitted!AD25/Cal_SWSubmitted!AD$95</f>
        <v>6.9883040935672519E-2</v>
      </c>
      <c r="AE105" s="92">
        <f>Cal_SWSubmitted!AE25/Cal_SWSubmitted!AE$95</f>
        <v>6.4517835920811825E-2</v>
      </c>
      <c r="AF105" s="92">
        <f>Cal_SWSubmitted!AF25/Cal_SWSubmitted!AF$95</f>
        <v>6.4387255650566272E-2</v>
      </c>
      <c r="AG105" s="92">
        <f>Cal_SWSubmitted!AG25/Cal_SWSubmitted!AG$95</f>
        <v>8.4802386191799181E-2</v>
      </c>
      <c r="AH105" s="92">
        <f>Cal_SWSubmitted!AH25/Cal_SWSubmitted!AH$95</f>
        <v>8.4607383965643559E-2</v>
      </c>
      <c r="AI105" s="92">
        <f>Cal_SWSubmitted!AI25/Cal_SWSubmitted!AI$95</f>
        <v>8.4718788789583832E-2</v>
      </c>
      <c r="AJ105" s="92">
        <f>Cal_SWSubmitted!AJ25/Cal_SWSubmitted!AJ$95</f>
        <v>8.5590669784331719E-2</v>
      </c>
      <c r="AK105" s="92">
        <f>Cal_SWSubmitted!AK25/Cal_SWSubmitted!AK$95</f>
        <v>8.4971916862430746E-2</v>
      </c>
      <c r="AM105" s="18">
        <f t="shared" si="19"/>
        <v>0</v>
      </c>
      <c r="AN105" s="18">
        <f t="shared" si="22"/>
        <v>0.24147105933631891</v>
      </c>
      <c r="AO105" s="18">
        <f t="shared" si="23"/>
        <v>0.42469114559378907</v>
      </c>
      <c r="AP105" s="106">
        <f t="shared" si="17"/>
        <v>0</v>
      </c>
      <c r="AQ105" s="18">
        <f t="shared" si="20"/>
        <v>3.0183882417039863E-2</v>
      </c>
      <c r="AR105" s="18">
        <f t="shared" si="21"/>
        <v>8.4938229118757813E-2</v>
      </c>
    </row>
    <row r="106" spans="5:44">
      <c r="E106" s="3" t="s">
        <v>38</v>
      </c>
      <c r="F106" s="3" t="str">
        <f t="shared" si="18"/>
        <v>Opex</v>
      </c>
      <c r="G106" s="3" t="s">
        <v>195</v>
      </c>
      <c r="L106" s="3" t="s">
        <v>230</v>
      </c>
      <c r="R106" s="14"/>
      <c r="T106" s="18"/>
      <c r="U106" s="18"/>
      <c r="V106" s="18"/>
      <c r="W106" s="18"/>
      <c r="X106" s="18"/>
      <c r="Y106" s="92">
        <f>Cal_SWSubmitted!Y26/Cal_SWSubmitted!Y$96</f>
        <v>0</v>
      </c>
      <c r="Z106" s="92">
        <f>Cal_SWSubmitted!Z26/Cal_SWSubmitted!Z$96</f>
        <v>0</v>
      </c>
      <c r="AA106" s="92">
        <f>Cal_SWSubmitted!AA26/Cal_SWSubmitted!AA$96</f>
        <v>0</v>
      </c>
      <c r="AB106" s="92">
        <f>Cal_SWSubmitted!AB26/Cal_SWSubmitted!AB$96</f>
        <v>0</v>
      </c>
      <c r="AC106" s="92">
        <f>Cal_SWSubmitted!AC26/Cal_SWSubmitted!AC$96</f>
        <v>0</v>
      </c>
      <c r="AD106" s="92">
        <f>Cal_SWSubmitted!AD26/Cal_SWSubmitted!AD$96</f>
        <v>0</v>
      </c>
      <c r="AE106" s="92">
        <f>Cal_SWSubmitted!AE26/Cal_SWSubmitted!AE$96</f>
        <v>0</v>
      </c>
      <c r="AF106" s="92">
        <f>Cal_SWSubmitted!AF26/Cal_SWSubmitted!AF$96</f>
        <v>0</v>
      </c>
      <c r="AG106" s="92">
        <f>Cal_SWSubmitted!AG26/Cal_SWSubmitted!AG$96</f>
        <v>0</v>
      </c>
      <c r="AH106" s="92">
        <f>Cal_SWSubmitted!AH26/Cal_SWSubmitted!AH$96</f>
        <v>0</v>
      </c>
      <c r="AI106" s="92">
        <f>Cal_SWSubmitted!AI26/Cal_SWSubmitted!AI$96</f>
        <v>0</v>
      </c>
      <c r="AJ106" s="92">
        <f>Cal_SWSubmitted!AJ26/Cal_SWSubmitted!AJ$96</f>
        <v>0</v>
      </c>
      <c r="AK106" s="92">
        <f>Cal_SWSubmitted!AK26/Cal_SWSubmitted!AK$96</f>
        <v>0</v>
      </c>
      <c r="AM106" s="18">
        <f t="shared" si="19"/>
        <v>0</v>
      </c>
      <c r="AN106" s="18">
        <f t="shared" si="22"/>
        <v>0</v>
      </c>
      <c r="AO106" s="18">
        <f t="shared" si="23"/>
        <v>0</v>
      </c>
      <c r="AP106" s="106">
        <f t="shared" si="17"/>
        <v>0</v>
      </c>
      <c r="AQ106" s="18">
        <f t="shared" si="20"/>
        <v>0</v>
      </c>
      <c r="AR106" s="18">
        <f t="shared" si="21"/>
        <v>0</v>
      </c>
    </row>
    <row r="107" spans="5:44">
      <c r="E107" s="3" t="s">
        <v>40</v>
      </c>
      <c r="F107" s="3" t="str">
        <f t="shared" si="18"/>
        <v>Opex</v>
      </c>
      <c r="G107" s="3" t="s">
        <v>195</v>
      </c>
      <c r="L107" s="3" t="s">
        <v>230</v>
      </c>
      <c r="R107" s="14"/>
      <c r="T107" s="18"/>
      <c r="U107" s="18"/>
      <c r="V107" s="18"/>
      <c r="W107" s="18"/>
      <c r="X107" s="18"/>
      <c r="Y107" s="92">
        <f>Cal_SWSubmitted!Y27/Cal_SWSubmitted!Y$97</f>
        <v>2.1515702458975387E-4</v>
      </c>
      <c r="Z107" s="92">
        <f>Cal_SWSubmitted!Z27/Cal_SWSubmitted!Z$97</f>
        <v>1.8827013220267503E-4</v>
      </c>
      <c r="AA107" s="92">
        <f>Cal_SWSubmitted!AA27/Cal_SWSubmitted!AA$97</f>
        <v>1.4530312405546262E-3</v>
      </c>
      <c r="AB107" s="92">
        <f>Cal_SWSubmitted!AB27/Cal_SWSubmitted!AB$97</f>
        <v>2.0640930704950593E-2</v>
      </c>
      <c r="AC107" s="92">
        <f>Cal_SWSubmitted!AC27/Cal_SWSubmitted!AC$97</f>
        <v>-1.9236708250520214E-2</v>
      </c>
      <c r="AD107" s="92">
        <f>Cal_SWSubmitted!AD27/Cal_SWSubmitted!AD$97</f>
        <v>7.3332886354800968E-3</v>
      </c>
      <c r="AE107" s="92">
        <f>Cal_SWSubmitted!AE27/Cal_SWSubmitted!AE$97</f>
        <v>-4.2266100137416098E-3</v>
      </c>
      <c r="AF107" s="92">
        <f>Cal_SWSubmitted!AF27/Cal_SWSubmitted!AF$97</f>
        <v>7.3294734555090918E-3</v>
      </c>
      <c r="AG107" s="92">
        <f>Cal_SWSubmitted!AG27/Cal_SWSubmitted!AG$97</f>
        <v>0</v>
      </c>
      <c r="AH107" s="92">
        <f>Cal_SWSubmitted!AH27/Cal_SWSubmitted!AH$97</f>
        <v>0</v>
      </c>
      <c r="AI107" s="92">
        <f>Cal_SWSubmitted!AI27/Cal_SWSubmitted!AI$97</f>
        <v>0</v>
      </c>
      <c r="AJ107" s="92">
        <f>Cal_SWSubmitted!AJ27/Cal_SWSubmitted!AJ$97</f>
        <v>0</v>
      </c>
      <c r="AK107" s="92">
        <f>Cal_SWSubmitted!AK27/Cal_SWSubmitted!AK$97</f>
        <v>0</v>
      </c>
      <c r="AM107" s="18">
        <f t="shared" si="19"/>
        <v>0</v>
      </c>
      <c r="AN107" s="18">
        <f t="shared" si="22"/>
        <v>1.3696832929025012E-2</v>
      </c>
      <c r="AO107" s="18">
        <f t="shared" si="23"/>
        <v>0</v>
      </c>
      <c r="AP107" s="106">
        <f t="shared" si="17"/>
        <v>0</v>
      </c>
      <c r="AQ107" s="18">
        <f t="shared" si="20"/>
        <v>1.7121041161281265E-3</v>
      </c>
      <c r="AR107" s="18">
        <f t="shared" si="21"/>
        <v>0</v>
      </c>
    </row>
    <row r="108" spans="5:44">
      <c r="E108" s="3" t="s">
        <v>25</v>
      </c>
      <c r="F108" s="3" t="str">
        <f>$C$11</f>
        <v>Opex</v>
      </c>
      <c r="G108" s="3" t="s">
        <v>197</v>
      </c>
      <c r="L108" s="3" t="s">
        <v>230</v>
      </c>
      <c r="R108" s="14"/>
      <c r="T108" s="18"/>
      <c r="U108" s="18"/>
      <c r="V108" s="18"/>
      <c r="W108" s="18"/>
      <c r="X108" s="18"/>
      <c r="Y108" s="92">
        <f>Cal_SWSubmitted!Y28/Cal_SWSubmitted!Y$90</f>
        <v>0.22526889664909752</v>
      </c>
      <c r="Z108" s="92">
        <f>Cal_SWSubmitted!Z28/Cal_SWSubmitted!Z$90</f>
        <v>0.21819806968470862</v>
      </c>
      <c r="AA108" s="92">
        <f>Cal_SWSubmitted!AA28/Cal_SWSubmitted!AA$90</f>
        <v>0.1099120012514066</v>
      </c>
      <c r="AB108" s="92">
        <f>Cal_SWSubmitted!AB28/Cal_SWSubmitted!AB$90</f>
        <v>0.22240881309779847</v>
      </c>
      <c r="AC108" s="92">
        <f>Cal_SWSubmitted!AC28/Cal_SWSubmitted!AC$90</f>
        <v>0.13461894463713608</v>
      </c>
      <c r="AD108" s="92">
        <f>Cal_SWSubmitted!AD28/Cal_SWSubmitted!AD$90</f>
        <v>0.1346535440442381</v>
      </c>
      <c r="AE108" s="92">
        <f>Cal_SWSubmitted!AE28/Cal_SWSubmitted!AE$90</f>
        <v>5.5694855988641177E-2</v>
      </c>
      <c r="AF108" s="92">
        <f>Cal_SWSubmitted!AF28/Cal_SWSubmitted!AF$90</f>
        <v>0.11299060388801059</v>
      </c>
      <c r="AG108" s="92">
        <f>Cal_SWSubmitted!AG28/Cal_SWSubmitted!AG$90</f>
        <v>0.13011783575702443</v>
      </c>
      <c r="AH108" s="92">
        <f>Cal_SWSubmitted!AH28/Cal_SWSubmitted!AH$90</f>
        <v>0.1255254387162224</v>
      </c>
      <c r="AI108" s="92">
        <f>Cal_SWSubmitted!AI28/Cal_SWSubmitted!AI$90</f>
        <v>0.1206065576547496</v>
      </c>
      <c r="AJ108" s="92">
        <f>Cal_SWSubmitted!AJ28/Cal_SWSubmitted!AJ$90</f>
        <v>0.1174468709676758</v>
      </c>
      <c r="AK108" s="92">
        <f>Cal_SWSubmitted!AK28/Cal_SWSubmitted!AK$90</f>
        <v>0.11466306838528602</v>
      </c>
      <c r="AM108" s="18">
        <f t="shared" si="19"/>
        <v>0</v>
      </c>
      <c r="AN108" s="18">
        <f t="shared" si="22"/>
        <v>1.2137457292410372</v>
      </c>
      <c r="AO108" s="18">
        <f t="shared" si="23"/>
        <v>0.60835977148095832</v>
      </c>
      <c r="AP108" s="106">
        <f t="shared" si="17"/>
        <v>0</v>
      </c>
      <c r="AQ108" s="18">
        <f t="shared" si="20"/>
        <v>0.15171821615512965</v>
      </c>
      <c r="AR108" s="18">
        <f t="shared" si="21"/>
        <v>0.12167195429619167</v>
      </c>
    </row>
    <row r="109" spans="5:44">
      <c r="E109" s="3" t="s">
        <v>28</v>
      </c>
      <c r="F109" s="3" t="str">
        <f t="shared" si="18"/>
        <v>Opex</v>
      </c>
      <c r="G109" s="3" t="s">
        <v>197</v>
      </c>
      <c r="L109" s="3" t="s">
        <v>230</v>
      </c>
      <c r="R109" s="14"/>
      <c r="T109" s="18"/>
      <c r="U109" s="18"/>
      <c r="V109" s="18"/>
      <c r="W109" s="18"/>
      <c r="X109" s="18"/>
      <c r="Y109" s="92">
        <f>Cal_SWSubmitted!Y29/Cal_SWSubmitted!Y$91</f>
        <v>0.16797939036622833</v>
      </c>
      <c r="Z109" s="92">
        <f>Cal_SWSubmitted!Z29/Cal_SWSubmitted!Z$91</f>
        <v>0.25775664395734976</v>
      </c>
      <c r="AA109" s="92">
        <f>Cal_SWSubmitted!AA29/Cal_SWSubmitted!AA$91</f>
        <v>0.19808118432441321</v>
      </c>
      <c r="AB109" s="92">
        <f>Cal_SWSubmitted!AB29/Cal_SWSubmitted!AB$91</f>
        <v>0.22930913856847712</v>
      </c>
      <c r="AC109" s="92">
        <f>Cal_SWSubmitted!AC29/Cal_SWSubmitted!AC$91</f>
        <v>0.22682224084648242</v>
      </c>
      <c r="AD109" s="92">
        <f>Cal_SWSubmitted!AD29/Cal_SWSubmitted!AD$91</f>
        <v>0.20377691758380412</v>
      </c>
      <c r="AE109" s="92">
        <f>Cal_SWSubmitted!AE29/Cal_SWSubmitted!AE$91</f>
        <v>0.11962608097598168</v>
      </c>
      <c r="AF109" s="92">
        <f>Cal_SWSubmitted!AF29/Cal_SWSubmitted!AF$91</f>
        <v>0.15992558778326574</v>
      </c>
      <c r="AG109" s="92">
        <f>Cal_SWSubmitted!AG29/Cal_SWSubmitted!AG$91</f>
        <v>0.18167367410298213</v>
      </c>
      <c r="AH109" s="92">
        <f>Cal_SWSubmitted!AH29/Cal_SWSubmitted!AH$91</f>
        <v>0.17241951924008844</v>
      </c>
      <c r="AI109" s="92">
        <f>Cal_SWSubmitted!AI29/Cal_SWSubmitted!AI$91</f>
        <v>0.16240860049926734</v>
      </c>
      <c r="AJ109" s="92">
        <f>Cal_SWSubmitted!AJ29/Cal_SWSubmitted!AJ$91</f>
        <v>0.15742954052918567</v>
      </c>
      <c r="AK109" s="92">
        <f>Cal_SWSubmitted!AK29/Cal_SWSubmitted!AK$91</f>
        <v>0.15318901334939913</v>
      </c>
      <c r="AM109" s="18">
        <f t="shared" si="19"/>
        <v>0</v>
      </c>
      <c r="AN109" s="18">
        <f t="shared" si="22"/>
        <v>1.5632771844060025</v>
      </c>
      <c r="AO109" s="18">
        <f t="shared" si="23"/>
        <v>0.82712034772092269</v>
      </c>
      <c r="AP109" s="106">
        <f t="shared" si="17"/>
        <v>0</v>
      </c>
      <c r="AQ109" s="18">
        <f t="shared" si="20"/>
        <v>0.19540964805075031</v>
      </c>
      <c r="AR109" s="18">
        <f t="shared" si="21"/>
        <v>0.16542406954418454</v>
      </c>
    </row>
    <row r="110" spans="5:44">
      <c r="E110" s="3" t="s">
        <v>30</v>
      </c>
      <c r="F110" s="3" t="str">
        <f t="shared" si="18"/>
        <v>Opex</v>
      </c>
      <c r="G110" s="3" t="s">
        <v>197</v>
      </c>
      <c r="L110" s="3" t="s">
        <v>230</v>
      </c>
      <c r="R110" s="14"/>
      <c r="T110" s="18"/>
      <c r="U110" s="18"/>
      <c r="V110" s="18"/>
      <c r="W110" s="18"/>
      <c r="X110" s="18"/>
      <c r="Y110" s="92">
        <f>Cal_SWSubmitted!Y30/Cal_SWSubmitted!Y$92</f>
        <v>0.2439882436392185</v>
      </c>
      <c r="Z110" s="92">
        <f>Cal_SWSubmitted!Z30/Cal_SWSubmitted!Z$92</f>
        <v>0.39972073980190248</v>
      </c>
      <c r="AA110" s="92">
        <f>Cal_SWSubmitted!AA30/Cal_SWSubmitted!AA$92</f>
        <v>0.38995330760296043</v>
      </c>
      <c r="AB110" s="92">
        <f>Cal_SWSubmitted!AB30/Cal_SWSubmitted!AB$92</f>
        <v>0.51756638128150789</v>
      </c>
      <c r="AC110" s="92">
        <f>Cal_SWSubmitted!AC30/Cal_SWSubmitted!AC$92</f>
        <v>0.36348311287787538</v>
      </c>
      <c r="AD110" s="92">
        <f>Cal_SWSubmitted!AD30/Cal_SWSubmitted!AD$92</f>
        <v>0.37613979984223372</v>
      </c>
      <c r="AE110" s="92">
        <f>Cal_SWSubmitted!AE30/Cal_SWSubmitted!AE$92</f>
        <v>0.14192095696107074</v>
      </c>
      <c r="AF110" s="92">
        <f>Cal_SWSubmitted!AF30/Cal_SWSubmitted!AF$92</f>
        <v>0.24530580219009027</v>
      </c>
      <c r="AG110" s="92">
        <f>Cal_SWSubmitted!AG30/Cal_SWSubmitted!AG$92</f>
        <v>0.3189929831125779</v>
      </c>
      <c r="AH110" s="92">
        <f>Cal_SWSubmitted!AH30/Cal_SWSubmitted!AH$92</f>
        <v>0.31250858475460208</v>
      </c>
      <c r="AI110" s="92">
        <f>Cal_SWSubmitted!AI30/Cal_SWSubmitted!AI$92</f>
        <v>0.3053165890187885</v>
      </c>
      <c r="AJ110" s="92">
        <f>Cal_SWSubmitted!AJ30/Cal_SWSubmitted!AJ$92</f>
        <v>0.29979069465534047</v>
      </c>
      <c r="AK110" s="92">
        <f>Cal_SWSubmitted!AK30/Cal_SWSubmitted!AK$92</f>
        <v>0.29439549606804888</v>
      </c>
      <c r="AM110" s="18">
        <f t="shared" si="19"/>
        <v>0</v>
      </c>
      <c r="AN110" s="18">
        <f t="shared" si="22"/>
        <v>2.6780783441968592</v>
      </c>
      <c r="AO110" s="18">
        <f t="shared" si="23"/>
        <v>1.5310043476093578</v>
      </c>
      <c r="AP110" s="106">
        <f t="shared" si="17"/>
        <v>0</v>
      </c>
      <c r="AQ110" s="18">
        <f t="shared" si="20"/>
        <v>0.3347597930246074</v>
      </c>
      <c r="AR110" s="18">
        <f t="shared" si="21"/>
        <v>0.30620086952187153</v>
      </c>
    </row>
    <row r="111" spans="5:44">
      <c r="E111" s="3" t="s">
        <v>32</v>
      </c>
      <c r="F111" s="3" t="str">
        <f t="shared" si="18"/>
        <v>Opex</v>
      </c>
      <c r="G111" s="3" t="s">
        <v>197</v>
      </c>
      <c r="L111" s="3" t="s">
        <v>230</v>
      </c>
      <c r="R111" s="14"/>
      <c r="T111" s="18"/>
      <c r="U111" s="18"/>
      <c r="V111" s="18"/>
      <c r="W111" s="18"/>
      <c r="X111" s="18"/>
      <c r="Y111" s="92">
        <f>Cal_SWSubmitted!Y31/Cal_SWSubmitted!Y$93</f>
        <v>0.28229156863317278</v>
      </c>
      <c r="Z111" s="92">
        <f>Cal_SWSubmitted!Z31/Cal_SWSubmitted!Z$93</f>
        <v>0.40006047047579724</v>
      </c>
      <c r="AA111" s="92">
        <f>Cal_SWSubmitted!AA31/Cal_SWSubmitted!AA$93</f>
        <v>0.2722732309928973</v>
      </c>
      <c r="AB111" s="92">
        <f>Cal_SWSubmitted!AB31/Cal_SWSubmitted!AB$93</f>
        <v>0.26764006572532445</v>
      </c>
      <c r="AC111" s="92">
        <f>Cal_SWSubmitted!AC31/Cal_SWSubmitted!AC$93</f>
        <v>0.23094997446165905</v>
      </c>
      <c r="AD111" s="92">
        <f>Cal_SWSubmitted!AD31/Cal_SWSubmitted!AD$93</f>
        <v>0.35589018340507472</v>
      </c>
      <c r="AE111" s="92">
        <f>Cal_SWSubmitted!AE31/Cal_SWSubmitted!AE$93</f>
        <v>8.0894422340865052E-2</v>
      </c>
      <c r="AF111" s="92">
        <f>Cal_SWSubmitted!AF31/Cal_SWSubmitted!AF$93</f>
        <v>0.19641854639712428</v>
      </c>
      <c r="AG111" s="92">
        <f>Cal_SWSubmitted!AG31/Cal_SWSubmitted!AG$93</f>
        <v>0.20560520656016923</v>
      </c>
      <c r="AH111" s="92">
        <f>Cal_SWSubmitted!AH31/Cal_SWSubmitted!AH$93</f>
        <v>0.19967989595829136</v>
      </c>
      <c r="AI111" s="92">
        <f>Cal_SWSubmitted!AI31/Cal_SWSubmitted!AI$93</f>
        <v>0.19311996720623487</v>
      </c>
      <c r="AJ111" s="92">
        <f>Cal_SWSubmitted!AJ31/Cal_SWSubmitted!AJ$93</f>
        <v>0.18783800410677959</v>
      </c>
      <c r="AK111" s="92">
        <f>Cal_SWSubmitted!AK31/Cal_SWSubmitted!AK$93</f>
        <v>0.18334929200037361</v>
      </c>
      <c r="AM111" s="18">
        <f t="shared" si="19"/>
        <v>0</v>
      </c>
      <c r="AN111" s="18">
        <f t="shared" si="22"/>
        <v>2.0864184624319146</v>
      </c>
      <c r="AO111" s="18">
        <f t="shared" si="23"/>
        <v>0.9695923658318486</v>
      </c>
      <c r="AP111" s="106">
        <f t="shared" si="17"/>
        <v>0</v>
      </c>
      <c r="AQ111" s="18">
        <f t="shared" si="20"/>
        <v>0.26080230780398933</v>
      </c>
      <c r="AR111" s="18">
        <f t="shared" si="21"/>
        <v>0.19391847316636973</v>
      </c>
    </row>
    <row r="112" spans="5:44">
      <c r="E112" s="3" t="s">
        <v>34</v>
      </c>
      <c r="F112" s="3" t="str">
        <f t="shared" si="18"/>
        <v>Opex</v>
      </c>
      <c r="G112" s="3" t="s">
        <v>197</v>
      </c>
      <c r="L112" s="3" t="s">
        <v>230</v>
      </c>
      <c r="R112" s="14"/>
      <c r="T112" s="18"/>
      <c r="U112" s="18"/>
      <c r="V112" s="18"/>
      <c r="W112" s="18"/>
      <c r="X112" s="18"/>
      <c r="Y112" s="92">
        <f>Cal_SWSubmitted!Y32/Cal_SWSubmitted!Y$94</f>
        <v>0.13931071622765509</v>
      </c>
      <c r="Z112" s="92">
        <f>Cal_SWSubmitted!Z32/Cal_SWSubmitted!Z$94</f>
        <v>9.8712446351931327E-2</v>
      </c>
      <c r="AA112" s="92">
        <f>Cal_SWSubmitted!AA32/Cal_SWSubmitted!AA$94</f>
        <v>9.8547361307404907E-2</v>
      </c>
      <c r="AB112" s="92">
        <f>Cal_SWSubmitted!AB32/Cal_SWSubmitted!AB$94</f>
        <v>0.15330236898161301</v>
      </c>
      <c r="AC112" s="92">
        <f>Cal_SWSubmitted!AC32/Cal_SWSubmitted!AC$94</f>
        <v>0.19276063268314558</v>
      </c>
      <c r="AD112" s="92">
        <f>Cal_SWSubmitted!AD32/Cal_SWSubmitted!AD$94</f>
        <v>0.12453293707731417</v>
      </c>
      <c r="AE112" s="92">
        <f>Cal_SWSubmitted!AE32/Cal_SWSubmitted!AE$94</f>
        <v>0.19443134044855931</v>
      </c>
      <c r="AF112" s="92">
        <f>Cal_SWSubmitted!AF32/Cal_SWSubmitted!AF$94</f>
        <v>0.12453293707731418</v>
      </c>
      <c r="AG112" s="92">
        <f>Cal_SWSubmitted!AG32/Cal_SWSubmitted!AG$94</f>
        <v>0.12453293707731415</v>
      </c>
      <c r="AH112" s="92">
        <f>Cal_SWSubmitted!AH32/Cal_SWSubmitted!AH$94</f>
        <v>0.12453293707731418</v>
      </c>
      <c r="AI112" s="92">
        <f>Cal_SWSubmitted!AI32/Cal_SWSubmitted!AI$94</f>
        <v>0.12453293707731418</v>
      </c>
      <c r="AJ112" s="92">
        <f>Cal_SWSubmitted!AJ32/Cal_SWSubmitted!AJ$94</f>
        <v>0.12453293707731419</v>
      </c>
      <c r="AK112" s="92">
        <f>Cal_SWSubmitted!AK32/Cal_SWSubmitted!AK$94</f>
        <v>0.12453293707731418</v>
      </c>
      <c r="AM112" s="18">
        <f t="shared" si="19"/>
        <v>0</v>
      </c>
      <c r="AN112" s="18">
        <f t="shared" si="22"/>
        <v>1.1261307401549376</v>
      </c>
      <c r="AO112" s="18">
        <f t="shared" si="23"/>
        <v>0.62266468538657083</v>
      </c>
      <c r="AP112" s="106">
        <f t="shared" si="17"/>
        <v>0</v>
      </c>
      <c r="AQ112" s="18">
        <f t="shared" si="20"/>
        <v>0.1407663425193672</v>
      </c>
      <c r="AR112" s="18">
        <f t="shared" si="21"/>
        <v>0.12453293707731417</v>
      </c>
    </row>
    <row r="113" spans="5:44">
      <c r="E113" s="3" t="s">
        <v>36</v>
      </c>
      <c r="F113" s="3" t="str">
        <f t="shared" si="18"/>
        <v>Opex</v>
      </c>
      <c r="G113" s="3" t="s">
        <v>197</v>
      </c>
      <c r="L113" s="3" t="s">
        <v>230</v>
      </c>
      <c r="R113" s="14"/>
      <c r="T113" s="18"/>
      <c r="U113" s="18"/>
      <c r="V113" s="18"/>
      <c r="W113" s="18"/>
      <c r="X113" s="18"/>
      <c r="Y113" s="92">
        <f>Cal_SWSubmitted!Y33/Cal_SWSubmitted!Y$95</f>
        <v>0.10272619517977086</v>
      </c>
      <c r="Z113" s="92">
        <f>Cal_SWSubmitted!Z33/Cal_SWSubmitted!Z$95</f>
        <v>4.3064024390243899E-2</v>
      </c>
      <c r="AA113" s="92">
        <f>Cal_SWSubmitted!AA33/Cal_SWSubmitted!AA$95</f>
        <v>5.3511705685618735E-2</v>
      </c>
      <c r="AB113" s="92">
        <f>Cal_SWSubmitted!AB33/Cal_SWSubmitted!AB$95</f>
        <v>5.3442465093885415E-2</v>
      </c>
      <c r="AC113" s="92">
        <f>Cal_SWSubmitted!AC33/Cal_SWSubmitted!AC$95</f>
        <v>0.22072315164597947</v>
      </c>
      <c r="AD113" s="92">
        <f>Cal_SWSubmitted!AD33/Cal_SWSubmitted!AD$95</f>
        <v>0.11900584795321638</v>
      </c>
      <c r="AE113" s="92">
        <f>Cal_SWSubmitted!AE33/Cal_SWSubmitted!AE$95</f>
        <v>8.8301276082966951E-2</v>
      </c>
      <c r="AF113" s="92">
        <f>Cal_SWSubmitted!AF33/Cal_SWSubmitted!AF$95</f>
        <v>8.8122559541573761E-2</v>
      </c>
      <c r="AG113" s="92">
        <f>Cal_SWSubmitted!AG33/Cal_SWSubmitted!AG$95</f>
        <v>0.11099617343250932</v>
      </c>
      <c r="AH113" s="92">
        <f>Cal_SWSubmitted!AH33/Cal_SWSubmitted!AH$95</f>
        <v>0.11074093885850643</v>
      </c>
      <c r="AI113" s="92">
        <f>Cal_SWSubmitted!AI33/Cal_SWSubmitted!AI$95</f>
        <v>0.11088675443887613</v>
      </c>
      <c r="AJ113" s="92">
        <f>Cal_SWSubmitted!AJ33/Cal_SWSubmitted!AJ$95</f>
        <v>0.11202794230458862</v>
      </c>
      <c r="AK113" s="92">
        <f>Cal_SWSubmitted!AK33/Cal_SWSubmitted!AK$95</f>
        <v>0.11121806878905026</v>
      </c>
      <c r="AM113" s="18">
        <f t="shared" si="19"/>
        <v>0</v>
      </c>
      <c r="AN113" s="18">
        <f t="shared" si="22"/>
        <v>0.76889722557325535</v>
      </c>
      <c r="AO113" s="18">
        <f t="shared" si="23"/>
        <v>0.5558698778235307</v>
      </c>
      <c r="AP113" s="106">
        <f t="shared" si="17"/>
        <v>0</v>
      </c>
      <c r="AQ113" s="18">
        <f t="shared" si="20"/>
        <v>9.6112153196656919E-2</v>
      </c>
      <c r="AR113" s="18">
        <f t="shared" si="21"/>
        <v>0.11117397556470614</v>
      </c>
    </row>
    <row r="114" spans="5:44">
      <c r="E114" s="3" t="s">
        <v>38</v>
      </c>
      <c r="F114" s="3" t="str">
        <f t="shared" si="18"/>
        <v>Opex</v>
      </c>
      <c r="G114" s="3" t="s">
        <v>197</v>
      </c>
      <c r="L114" s="3" t="s">
        <v>230</v>
      </c>
      <c r="R114" s="14"/>
      <c r="T114" s="18"/>
      <c r="U114" s="18"/>
      <c r="V114" s="18"/>
      <c r="W114" s="18"/>
      <c r="X114" s="18"/>
      <c r="Y114" s="92">
        <f>Cal_SWSubmitted!Y34/Cal_SWSubmitted!Y$96</f>
        <v>0.42678152620537646</v>
      </c>
      <c r="Z114" s="92">
        <f>Cal_SWSubmitted!Z34/Cal_SWSubmitted!Z$96</f>
        <v>0.41556127507109775</v>
      </c>
      <c r="AA114" s="92">
        <f>Cal_SWSubmitted!AA34/Cal_SWSubmitted!AA$96</f>
        <v>0.30734799974242166</v>
      </c>
      <c r="AB114" s="92">
        <f>Cal_SWSubmitted!AB34/Cal_SWSubmitted!AB$96</f>
        <v>0.34143882480813592</v>
      </c>
      <c r="AC114" s="92">
        <f>Cal_SWSubmitted!AC34/Cal_SWSubmitted!AC$96</f>
        <v>0.24438137200943313</v>
      </c>
      <c r="AD114" s="92">
        <f>Cal_SWSubmitted!AD34/Cal_SWSubmitted!AD$96</f>
        <v>0.21102110856421444</v>
      </c>
      <c r="AE114" s="92">
        <f>Cal_SWSubmitted!AE34/Cal_SWSubmitted!AE$96</f>
        <v>0.18086412707486971</v>
      </c>
      <c r="AF114" s="92">
        <f>Cal_SWSubmitted!AF34/Cal_SWSubmitted!AF$96</f>
        <v>0.18815623785446448</v>
      </c>
      <c r="AG114" s="92">
        <f>Cal_SWSubmitted!AG34/Cal_SWSubmitted!AG$96</f>
        <v>0.23241372507423463</v>
      </c>
      <c r="AH114" s="92">
        <f>Cal_SWSubmitted!AH34/Cal_SWSubmitted!AH$96</f>
        <v>0.22837801363265708</v>
      </c>
      <c r="AI114" s="92">
        <f>Cal_SWSubmitted!AI34/Cal_SWSubmitted!AI$96</f>
        <v>0.22814840260682484</v>
      </c>
      <c r="AJ114" s="92">
        <f>Cal_SWSubmitted!AJ34/Cal_SWSubmitted!AJ$96</f>
        <v>0.23002449262899921</v>
      </c>
      <c r="AK114" s="92">
        <f>Cal_SWSubmitted!AK34/Cal_SWSubmitted!AK$96</f>
        <v>0.22753748419668454</v>
      </c>
      <c r="AM114" s="18">
        <f t="shared" si="19"/>
        <v>0</v>
      </c>
      <c r="AN114" s="18">
        <f t="shared" si="22"/>
        <v>2.3155524713300135</v>
      </c>
      <c r="AO114" s="18">
        <f t="shared" si="23"/>
        <v>1.1465021181394004</v>
      </c>
      <c r="AP114" s="106">
        <f t="shared" si="17"/>
        <v>0</v>
      </c>
      <c r="AQ114" s="18">
        <f t="shared" si="20"/>
        <v>0.28944405891625169</v>
      </c>
      <c r="AR114" s="18">
        <f t="shared" si="21"/>
        <v>0.22930042362788008</v>
      </c>
    </row>
    <row r="115" spans="5:44">
      <c r="E115" s="3" t="s">
        <v>40</v>
      </c>
      <c r="F115" s="3" t="str">
        <f t="shared" si="18"/>
        <v>Opex</v>
      </c>
      <c r="G115" s="3" t="s">
        <v>197</v>
      </c>
      <c r="L115" s="3" t="s">
        <v>230</v>
      </c>
      <c r="R115" s="14"/>
      <c r="T115" s="18"/>
      <c r="U115" s="18"/>
      <c r="V115" s="18"/>
      <c r="W115" s="18"/>
      <c r="X115" s="18"/>
      <c r="Y115" s="92">
        <f>Cal_SWSubmitted!Y35/Cal_SWSubmitted!Y$97</f>
        <v>0.10086640409104244</v>
      </c>
      <c r="Z115" s="92">
        <f>Cal_SWSubmitted!Z35/Cal_SWSubmitted!Z$97</f>
        <v>5.9611616568030552E-2</v>
      </c>
      <c r="AA115" s="92">
        <f>Cal_SWSubmitted!AA35/Cal_SWSubmitted!AA$97</f>
        <v>7.5884836148674639E-2</v>
      </c>
      <c r="AB115" s="92">
        <f>Cal_SWSubmitted!AB35/Cal_SWSubmitted!AB$97</f>
        <v>0.10119722678926968</v>
      </c>
      <c r="AC115" s="92">
        <f>Cal_SWSubmitted!AC35/Cal_SWSubmitted!AC$97</f>
        <v>6.9288318425368714E-2</v>
      </c>
      <c r="AD115" s="92">
        <f>Cal_SWSubmitted!AD35/Cal_SWSubmitted!AD$97</f>
        <v>4.7574165835586588E-2</v>
      </c>
      <c r="AE115" s="92">
        <f>Cal_SWSubmitted!AE35/Cal_SWSubmitted!AE$97</f>
        <v>6.8020174824886592E-2</v>
      </c>
      <c r="AF115" s="92">
        <f>Cal_SWSubmitted!AF35/Cal_SWSubmitted!AF$97</f>
        <v>4.7549415138640742E-2</v>
      </c>
      <c r="AG115" s="92">
        <f>Cal_SWSubmitted!AG35/Cal_SWSubmitted!AG$97</f>
        <v>0.15725360013274553</v>
      </c>
      <c r="AH115" s="92">
        <f>Cal_SWSubmitted!AH35/Cal_SWSubmitted!AH$97</f>
        <v>0.15662355062722158</v>
      </c>
      <c r="AI115" s="92">
        <f>Cal_SWSubmitted!AI35/Cal_SWSubmitted!AI$97</f>
        <v>0.1561881486683053</v>
      </c>
      <c r="AJ115" s="92">
        <f>Cal_SWSubmitted!AJ35/Cal_SWSubmitted!AJ$97</f>
        <v>0.15547720582213032</v>
      </c>
      <c r="AK115" s="92">
        <f>Cal_SWSubmitted!AK35/Cal_SWSubmitted!AK$97</f>
        <v>0.15509664364725909</v>
      </c>
      <c r="AM115" s="18">
        <f t="shared" si="19"/>
        <v>0</v>
      </c>
      <c r="AN115" s="18">
        <f t="shared" si="22"/>
        <v>0.56999215782149992</v>
      </c>
      <c r="AO115" s="18">
        <f t="shared" si="23"/>
        <v>0.78063914889766184</v>
      </c>
      <c r="AP115" s="106">
        <f t="shared" si="17"/>
        <v>0</v>
      </c>
      <c r="AQ115" s="18">
        <f t="shared" si="20"/>
        <v>7.124901972768749E-2</v>
      </c>
      <c r="AR115" s="18">
        <f t="shared" si="21"/>
        <v>0.15612782977953238</v>
      </c>
    </row>
    <row r="116" spans="5:44">
      <c r="E116" s="3" t="s">
        <v>25</v>
      </c>
      <c r="F116" s="3" t="str">
        <f>$C$11</f>
        <v>Opex</v>
      </c>
      <c r="G116" s="3" t="s">
        <v>199</v>
      </c>
      <c r="L116" s="3" t="s">
        <v>230</v>
      </c>
      <c r="R116" s="14"/>
      <c r="T116" s="18"/>
      <c r="U116" s="18"/>
      <c r="V116" s="18"/>
      <c r="W116" s="18"/>
      <c r="X116" s="18"/>
      <c r="Y116" s="92">
        <f>Cal_SWSubmitted!Y36/Cal_SWSubmitted!Y$90</f>
        <v>0</v>
      </c>
      <c r="Z116" s="92">
        <f>Cal_SWSubmitted!Z36/Cal_SWSubmitted!Z$90</f>
        <v>0</v>
      </c>
      <c r="AA116" s="92">
        <f>Cal_SWSubmitted!AA36/Cal_SWSubmitted!AA$90</f>
        <v>0</v>
      </c>
      <c r="AB116" s="92">
        <f>Cal_SWSubmitted!AB36/Cal_SWSubmitted!AB$90</f>
        <v>0</v>
      </c>
      <c r="AC116" s="92">
        <f>Cal_SWSubmitted!AC36/Cal_SWSubmitted!AC$90</f>
        <v>0</v>
      </c>
      <c r="AD116" s="92">
        <f>Cal_SWSubmitted!AD36/Cal_SWSubmitted!AD$90</f>
        <v>0</v>
      </c>
      <c r="AE116" s="92">
        <f>Cal_SWSubmitted!AE36/Cal_SWSubmitted!AE$90</f>
        <v>3.4177677656274004E-2</v>
      </c>
      <c r="AF116" s="92">
        <f>Cal_SWSubmitted!AF36/Cal_SWSubmitted!AF$90</f>
        <v>0</v>
      </c>
      <c r="AG116" s="92">
        <f>Cal_SWSubmitted!AG36/Cal_SWSubmitted!AG$90</f>
        <v>0</v>
      </c>
      <c r="AH116" s="92">
        <f>Cal_SWSubmitted!AH36/Cal_SWSubmitted!AH$90</f>
        <v>0</v>
      </c>
      <c r="AI116" s="92">
        <f>Cal_SWSubmitted!AI36/Cal_SWSubmitted!AI$90</f>
        <v>0</v>
      </c>
      <c r="AJ116" s="92">
        <f>Cal_SWSubmitted!AJ36/Cal_SWSubmitted!AJ$90</f>
        <v>0</v>
      </c>
      <c r="AK116" s="92">
        <f>Cal_SWSubmitted!AK36/Cal_SWSubmitted!AK$90</f>
        <v>0</v>
      </c>
      <c r="AM116" s="18">
        <f t="shared" si="19"/>
        <v>0</v>
      </c>
      <c r="AN116" s="18">
        <f t="shared" si="22"/>
        <v>3.4177677656274004E-2</v>
      </c>
      <c r="AO116" s="18">
        <f t="shared" si="23"/>
        <v>0</v>
      </c>
      <c r="AP116" s="106">
        <f t="shared" si="17"/>
        <v>0</v>
      </c>
      <c r="AQ116" s="18">
        <f t="shared" si="20"/>
        <v>4.2722097070342505E-3</v>
      </c>
      <c r="AR116" s="18">
        <f t="shared" si="21"/>
        <v>0</v>
      </c>
    </row>
    <row r="117" spans="5:44">
      <c r="E117" s="3" t="s">
        <v>28</v>
      </c>
      <c r="F117" s="3" t="str">
        <f t="shared" si="18"/>
        <v>Opex</v>
      </c>
      <c r="G117" s="3" t="s">
        <v>199</v>
      </c>
      <c r="L117" s="3" t="s">
        <v>230</v>
      </c>
      <c r="R117" s="14"/>
      <c r="T117" s="18"/>
      <c r="U117" s="18"/>
      <c r="V117" s="18"/>
      <c r="W117" s="18"/>
      <c r="X117" s="18"/>
      <c r="Y117" s="92">
        <f>Cal_SWSubmitted!Y37/Cal_SWSubmitted!Y$91</f>
        <v>0</v>
      </c>
      <c r="Z117" s="92">
        <f>Cal_SWSubmitted!Z37/Cal_SWSubmitted!Z$91</f>
        <v>0</v>
      </c>
      <c r="AA117" s="92">
        <f>Cal_SWSubmitted!AA37/Cal_SWSubmitted!AA$91</f>
        <v>0</v>
      </c>
      <c r="AB117" s="92">
        <f>Cal_SWSubmitted!AB37/Cal_SWSubmitted!AB$91</f>
        <v>0</v>
      </c>
      <c r="AC117" s="92">
        <f>Cal_SWSubmitted!AC37/Cal_SWSubmitted!AC$91</f>
        <v>0</v>
      </c>
      <c r="AD117" s="92">
        <f>Cal_SWSubmitted!AD37/Cal_SWSubmitted!AD$91</f>
        <v>0</v>
      </c>
      <c r="AE117" s="92">
        <f>Cal_SWSubmitted!AE37/Cal_SWSubmitted!AE$91</f>
        <v>1.2416363276973586E-2</v>
      </c>
      <c r="AF117" s="92">
        <f>Cal_SWSubmitted!AF37/Cal_SWSubmitted!AF$91</f>
        <v>0</v>
      </c>
      <c r="AG117" s="92">
        <f>Cal_SWSubmitted!AG37/Cal_SWSubmitted!AG$91</f>
        <v>0</v>
      </c>
      <c r="AH117" s="92">
        <f>Cal_SWSubmitted!AH37/Cal_SWSubmitted!AH$91</f>
        <v>0</v>
      </c>
      <c r="AI117" s="92">
        <f>Cal_SWSubmitted!AI37/Cal_SWSubmitted!AI$91</f>
        <v>0</v>
      </c>
      <c r="AJ117" s="92">
        <f>Cal_SWSubmitted!AJ37/Cal_SWSubmitted!AJ$91</f>
        <v>0</v>
      </c>
      <c r="AK117" s="92">
        <f>Cal_SWSubmitted!AK37/Cal_SWSubmitted!AK$91</f>
        <v>0</v>
      </c>
      <c r="AM117" s="18">
        <f t="shared" si="19"/>
        <v>0</v>
      </c>
      <c r="AN117" s="18">
        <f t="shared" si="22"/>
        <v>1.2416363276973586E-2</v>
      </c>
      <c r="AO117" s="18">
        <f t="shared" si="23"/>
        <v>0</v>
      </c>
      <c r="AP117" s="106">
        <f t="shared" si="17"/>
        <v>0</v>
      </c>
      <c r="AQ117" s="18">
        <f t="shared" si="20"/>
        <v>1.5520454096216983E-3</v>
      </c>
      <c r="AR117" s="18">
        <f t="shared" si="21"/>
        <v>0</v>
      </c>
    </row>
    <row r="118" spans="5:44">
      <c r="E118" s="3" t="s">
        <v>30</v>
      </c>
      <c r="F118" s="3" t="str">
        <f t="shared" si="18"/>
        <v>Opex</v>
      </c>
      <c r="G118" s="3" t="s">
        <v>199</v>
      </c>
      <c r="L118" s="3" t="s">
        <v>230</v>
      </c>
      <c r="R118" s="14"/>
      <c r="T118" s="18"/>
      <c r="U118" s="18"/>
      <c r="V118" s="18"/>
      <c r="W118" s="18"/>
      <c r="X118" s="18"/>
      <c r="Y118" s="92">
        <f>Cal_SWSubmitted!Y38/Cal_SWSubmitted!Y$92</f>
        <v>0</v>
      </c>
      <c r="Z118" s="92">
        <f>Cal_SWSubmitted!Z38/Cal_SWSubmitted!Z$92</f>
        <v>0</v>
      </c>
      <c r="AA118" s="92">
        <f>Cal_SWSubmitted!AA38/Cal_SWSubmitted!AA$92</f>
        <v>0</v>
      </c>
      <c r="AB118" s="92">
        <f>Cal_SWSubmitted!AB38/Cal_SWSubmitted!AB$92</f>
        <v>0</v>
      </c>
      <c r="AC118" s="92">
        <f>Cal_SWSubmitted!AC38/Cal_SWSubmitted!AC$92</f>
        <v>0</v>
      </c>
      <c r="AD118" s="92">
        <f>Cal_SWSubmitted!AD38/Cal_SWSubmitted!AD$92</f>
        <v>0</v>
      </c>
      <c r="AE118" s="92">
        <f>Cal_SWSubmitted!AE38/Cal_SWSubmitted!AE$92</f>
        <v>1.7227626314210157E-2</v>
      </c>
      <c r="AF118" s="92">
        <f>Cal_SWSubmitted!AF38/Cal_SWSubmitted!AF$92</f>
        <v>0</v>
      </c>
      <c r="AG118" s="92">
        <f>Cal_SWSubmitted!AG38/Cal_SWSubmitted!AG$92</f>
        <v>0</v>
      </c>
      <c r="AH118" s="92">
        <f>Cal_SWSubmitted!AH38/Cal_SWSubmitted!AH$92</f>
        <v>0</v>
      </c>
      <c r="AI118" s="92">
        <f>Cal_SWSubmitted!AI38/Cal_SWSubmitted!AI$92</f>
        <v>0</v>
      </c>
      <c r="AJ118" s="92">
        <f>Cal_SWSubmitted!AJ38/Cal_SWSubmitted!AJ$92</f>
        <v>0</v>
      </c>
      <c r="AK118" s="92">
        <f>Cal_SWSubmitted!AK38/Cal_SWSubmitted!AK$92</f>
        <v>0</v>
      </c>
      <c r="AM118" s="18">
        <f t="shared" si="19"/>
        <v>0</v>
      </c>
      <c r="AN118" s="18">
        <f t="shared" si="22"/>
        <v>1.7227626314210157E-2</v>
      </c>
      <c r="AO118" s="18">
        <f t="shared" si="23"/>
        <v>0</v>
      </c>
      <c r="AP118" s="106">
        <f t="shared" si="17"/>
        <v>0</v>
      </c>
      <c r="AQ118" s="18">
        <f t="shared" si="20"/>
        <v>2.1534532892762697E-3</v>
      </c>
      <c r="AR118" s="18">
        <f t="shared" si="21"/>
        <v>0</v>
      </c>
    </row>
    <row r="119" spans="5:44">
      <c r="E119" s="3" t="s">
        <v>32</v>
      </c>
      <c r="F119" s="3" t="str">
        <f t="shared" si="18"/>
        <v>Opex</v>
      </c>
      <c r="G119" s="3" t="s">
        <v>199</v>
      </c>
      <c r="L119" s="3" t="s">
        <v>230</v>
      </c>
      <c r="R119" s="14"/>
      <c r="T119" s="18"/>
      <c r="U119" s="18"/>
      <c r="V119" s="18"/>
      <c r="W119" s="18"/>
      <c r="X119" s="18"/>
      <c r="Y119" s="92">
        <f>Cal_SWSubmitted!Y39/Cal_SWSubmitted!Y$93</f>
        <v>0</v>
      </c>
      <c r="Z119" s="92">
        <f>Cal_SWSubmitted!Z39/Cal_SWSubmitted!Z$93</f>
        <v>0</v>
      </c>
      <c r="AA119" s="92">
        <f>Cal_SWSubmitted!AA39/Cal_SWSubmitted!AA$93</f>
        <v>0</v>
      </c>
      <c r="AB119" s="92">
        <f>Cal_SWSubmitted!AB39/Cal_SWSubmitted!AB$93</f>
        <v>0</v>
      </c>
      <c r="AC119" s="92">
        <f>Cal_SWSubmitted!AC39/Cal_SWSubmitted!AC$93</f>
        <v>0</v>
      </c>
      <c r="AD119" s="92">
        <f>Cal_SWSubmitted!AD39/Cal_SWSubmitted!AD$93</f>
        <v>0</v>
      </c>
      <c r="AE119" s="92">
        <f>Cal_SWSubmitted!AE39/Cal_SWSubmitted!AE$93</f>
        <v>1.2345373475183902E-2</v>
      </c>
      <c r="AF119" s="92">
        <f>Cal_SWSubmitted!AF39/Cal_SWSubmitted!AF$93</f>
        <v>0</v>
      </c>
      <c r="AG119" s="92">
        <f>Cal_SWSubmitted!AG39/Cal_SWSubmitted!AG$93</f>
        <v>0</v>
      </c>
      <c r="AH119" s="92">
        <f>Cal_SWSubmitted!AH39/Cal_SWSubmitted!AH$93</f>
        <v>0</v>
      </c>
      <c r="AI119" s="92">
        <f>Cal_SWSubmitted!AI39/Cal_SWSubmitted!AI$93</f>
        <v>0</v>
      </c>
      <c r="AJ119" s="92">
        <f>Cal_SWSubmitted!AJ39/Cal_SWSubmitted!AJ$93</f>
        <v>0</v>
      </c>
      <c r="AK119" s="92">
        <f>Cal_SWSubmitted!AK39/Cal_SWSubmitted!AK$93</f>
        <v>0</v>
      </c>
      <c r="AM119" s="18">
        <f t="shared" si="19"/>
        <v>0</v>
      </c>
      <c r="AN119" s="18">
        <f t="shared" si="22"/>
        <v>1.2345373475183902E-2</v>
      </c>
      <c r="AO119" s="18">
        <f t="shared" si="23"/>
        <v>0</v>
      </c>
      <c r="AP119" s="106">
        <f t="shared" si="17"/>
        <v>0</v>
      </c>
      <c r="AQ119" s="18">
        <f t="shared" si="20"/>
        <v>1.5431716843979878E-3</v>
      </c>
      <c r="AR119" s="18">
        <f t="shared" si="21"/>
        <v>0</v>
      </c>
    </row>
    <row r="120" spans="5:44">
      <c r="E120" s="3" t="s">
        <v>34</v>
      </c>
      <c r="F120" s="3" t="str">
        <f t="shared" si="18"/>
        <v>Opex</v>
      </c>
      <c r="G120" s="3" t="s">
        <v>199</v>
      </c>
      <c r="L120" s="3" t="s">
        <v>230</v>
      </c>
      <c r="R120" s="14"/>
      <c r="T120" s="18"/>
      <c r="U120" s="18"/>
      <c r="V120" s="18"/>
      <c r="W120" s="18"/>
      <c r="X120" s="18"/>
      <c r="Y120" s="92">
        <f>Cal_SWSubmitted!Y40/Cal_SWSubmitted!Y$94</f>
        <v>5.3915742258235626E-3</v>
      </c>
      <c r="Z120" s="92">
        <f>Cal_SWSubmitted!Z40/Cal_SWSubmitted!Z$94</f>
        <v>1.8454935622317595E-2</v>
      </c>
      <c r="AA120" s="92">
        <f>Cal_SWSubmitted!AA40/Cal_SWSubmitted!AA$94</f>
        <v>0</v>
      </c>
      <c r="AB120" s="92">
        <f>Cal_SWSubmitted!AB40/Cal_SWSubmitted!AB$94</f>
        <v>2.5696142519276287E-2</v>
      </c>
      <c r="AC120" s="92">
        <f>Cal_SWSubmitted!AC40/Cal_SWSubmitted!AC$94</f>
        <v>1.9313939212588907E-2</v>
      </c>
      <c r="AD120" s="92">
        <f>Cal_SWSubmitted!AD40/Cal_SWSubmitted!AD$94</f>
        <v>4.0277528349109699E-2</v>
      </c>
      <c r="AE120" s="92">
        <f>Cal_SWSubmitted!AE40/Cal_SWSubmitted!AE$94</f>
        <v>2.9084762264188428E-2</v>
      </c>
      <c r="AF120" s="92">
        <f>Cal_SWSubmitted!AF40/Cal_SWSubmitted!AF$94</f>
        <v>4.0277528349109706E-2</v>
      </c>
      <c r="AG120" s="92">
        <f>Cal_SWSubmitted!AG40/Cal_SWSubmitted!AG$94</f>
        <v>4.0277528349109692E-2</v>
      </c>
      <c r="AH120" s="92">
        <f>Cal_SWSubmitted!AH40/Cal_SWSubmitted!AH$94</f>
        <v>4.0277528349109699E-2</v>
      </c>
      <c r="AI120" s="92">
        <f>Cal_SWSubmitted!AI40/Cal_SWSubmitted!AI$94</f>
        <v>4.0277528349109699E-2</v>
      </c>
      <c r="AJ120" s="92">
        <f>Cal_SWSubmitted!AJ40/Cal_SWSubmitted!AJ$94</f>
        <v>4.0277528349109699E-2</v>
      </c>
      <c r="AK120" s="92">
        <f>Cal_SWSubmitted!AK40/Cal_SWSubmitted!AK$94</f>
        <v>4.0277528349109706E-2</v>
      </c>
      <c r="AM120" s="18">
        <f t="shared" si="19"/>
        <v>0</v>
      </c>
      <c r="AN120" s="18">
        <f t="shared" si="22"/>
        <v>0.17849641054241416</v>
      </c>
      <c r="AO120" s="18">
        <f t="shared" si="23"/>
        <v>0.20138764174554846</v>
      </c>
      <c r="AP120" s="106">
        <f t="shared" si="17"/>
        <v>0</v>
      </c>
      <c r="AQ120" s="18">
        <f t="shared" si="20"/>
        <v>2.231205131780177E-2</v>
      </c>
      <c r="AR120" s="18">
        <f t="shared" si="21"/>
        <v>4.0277528349109692E-2</v>
      </c>
    </row>
    <row r="121" spans="5:44">
      <c r="E121" s="3" t="s">
        <v>36</v>
      </c>
      <c r="F121" s="3" t="str">
        <f t="shared" si="18"/>
        <v>Opex</v>
      </c>
      <c r="G121" s="3" t="s">
        <v>199</v>
      </c>
      <c r="L121" s="3" t="s">
        <v>230</v>
      </c>
      <c r="R121" s="14"/>
      <c r="T121" s="18"/>
      <c r="U121" s="18"/>
      <c r="V121" s="18"/>
      <c r="W121" s="18"/>
      <c r="X121" s="18"/>
      <c r="Y121" s="92">
        <f>Cal_SWSubmitted!Y41/Cal_SWSubmitted!Y$95</f>
        <v>0</v>
      </c>
      <c r="Z121" s="92">
        <f>Cal_SWSubmitted!Z41/Cal_SWSubmitted!Z$95</f>
        <v>0</v>
      </c>
      <c r="AA121" s="92">
        <f>Cal_SWSubmitted!AA41/Cal_SWSubmitted!AA$95</f>
        <v>5.3093645484949839E-2</v>
      </c>
      <c r="AB121" s="92">
        <f>Cal_SWSubmitted!AB41/Cal_SWSubmitted!AB$95</f>
        <v>5.2479537794896489E-2</v>
      </c>
      <c r="AC121" s="92">
        <f>Cal_SWSubmitted!AC41/Cal_SWSubmitted!AC$95</f>
        <v>0</v>
      </c>
      <c r="AD121" s="92">
        <f>Cal_SWSubmitted!AD41/Cal_SWSubmitted!AD$95</f>
        <v>0.10497076023391813</v>
      </c>
      <c r="AE121" s="92">
        <f>Cal_SWSubmitted!AE41/Cal_SWSubmitted!AE$95</f>
        <v>9.6686874601535189E-2</v>
      </c>
      <c r="AF121" s="92">
        <f>Cal_SWSubmitted!AF41/Cal_SWSubmitted!AF$95</f>
        <v>9.649118610649389E-2</v>
      </c>
      <c r="AG121" s="92">
        <f>Cal_SWSubmitted!AG41/Cal_SWSubmitted!AG$95</f>
        <v>6.6139312782793183E-2</v>
      </c>
      <c r="AH121" s="92">
        <f>Cal_SWSubmitted!AH41/Cal_SWSubmitted!AH$95</f>
        <v>6.5987226104478769E-2</v>
      </c>
      <c r="AI121" s="92">
        <f>Cal_SWSubmitted!AI41/Cal_SWSubmitted!AI$95</f>
        <v>6.607411326446308E-2</v>
      </c>
      <c r="AJ121" s="92">
        <f>Cal_SWSubmitted!AJ41/Cal_SWSubmitted!AJ$95</f>
        <v>6.6754113113648678E-2</v>
      </c>
      <c r="AK121" s="92">
        <f>Cal_SWSubmitted!AK41/Cal_SWSubmitted!AK$95</f>
        <v>6.6271533614714329E-2</v>
      </c>
      <c r="AM121" s="18">
        <f t="shared" si="19"/>
        <v>0</v>
      </c>
      <c r="AN121" s="18">
        <f t="shared" si="22"/>
        <v>0.4037220042217935</v>
      </c>
      <c r="AO121" s="18">
        <f t="shared" si="23"/>
        <v>0.33122629888009802</v>
      </c>
      <c r="AP121" s="106">
        <f t="shared" si="17"/>
        <v>0</v>
      </c>
      <c r="AQ121" s="18">
        <f t="shared" si="20"/>
        <v>5.0465250527724187E-2</v>
      </c>
      <c r="AR121" s="18">
        <f t="shared" si="21"/>
        <v>6.624525977601961E-2</v>
      </c>
    </row>
    <row r="122" spans="5:44">
      <c r="E122" s="3" t="s">
        <v>38</v>
      </c>
      <c r="F122" s="3" t="str">
        <f t="shared" si="18"/>
        <v>Opex</v>
      </c>
      <c r="G122" s="3" t="s">
        <v>199</v>
      </c>
      <c r="L122" s="3" t="s">
        <v>230</v>
      </c>
      <c r="R122" s="14"/>
      <c r="T122" s="18"/>
      <c r="U122" s="18"/>
      <c r="V122" s="18"/>
      <c r="W122" s="18"/>
      <c r="X122" s="18"/>
      <c r="Y122" s="92">
        <f>Cal_SWSubmitted!Y42/Cal_SWSubmitted!Y$96</f>
        <v>0</v>
      </c>
      <c r="Z122" s="92">
        <f>Cal_SWSubmitted!Z42/Cal_SWSubmitted!Z$96</f>
        <v>0</v>
      </c>
      <c r="AA122" s="92">
        <f>Cal_SWSubmitted!AA42/Cal_SWSubmitted!AA$96</f>
        <v>0</v>
      </c>
      <c r="AB122" s="92">
        <f>Cal_SWSubmitted!AB42/Cal_SWSubmitted!AB$96</f>
        <v>0</v>
      </c>
      <c r="AC122" s="92">
        <f>Cal_SWSubmitted!AC42/Cal_SWSubmitted!AC$96</f>
        <v>0</v>
      </c>
      <c r="AD122" s="92">
        <f>Cal_SWSubmitted!AD42/Cal_SWSubmitted!AD$96</f>
        <v>0</v>
      </c>
      <c r="AE122" s="92">
        <f>Cal_SWSubmitted!AE42/Cal_SWSubmitted!AE$96</f>
        <v>0</v>
      </c>
      <c r="AF122" s="92">
        <f>Cal_SWSubmitted!AF42/Cal_SWSubmitted!AF$96</f>
        <v>0</v>
      </c>
      <c r="AG122" s="92">
        <f>Cal_SWSubmitted!AG42/Cal_SWSubmitted!AG$96</f>
        <v>0</v>
      </c>
      <c r="AH122" s="92">
        <f>Cal_SWSubmitted!AH42/Cal_SWSubmitted!AH$96</f>
        <v>0</v>
      </c>
      <c r="AI122" s="92">
        <f>Cal_SWSubmitted!AI42/Cal_SWSubmitted!AI$96</f>
        <v>0</v>
      </c>
      <c r="AJ122" s="92">
        <f>Cal_SWSubmitted!AJ42/Cal_SWSubmitted!AJ$96</f>
        <v>0</v>
      </c>
      <c r="AK122" s="92">
        <f>Cal_SWSubmitted!AK42/Cal_SWSubmitted!AK$96</f>
        <v>0</v>
      </c>
      <c r="AM122" s="18">
        <f t="shared" si="19"/>
        <v>0</v>
      </c>
      <c r="AN122" s="18">
        <f t="shared" si="22"/>
        <v>0</v>
      </c>
      <c r="AO122" s="18">
        <f t="shared" si="23"/>
        <v>0</v>
      </c>
      <c r="AP122" s="106">
        <f t="shared" si="17"/>
        <v>0</v>
      </c>
      <c r="AQ122" s="18">
        <f t="shared" si="20"/>
        <v>0</v>
      </c>
      <c r="AR122" s="18">
        <f t="shared" si="21"/>
        <v>0</v>
      </c>
    </row>
    <row r="123" spans="5:44">
      <c r="E123" s="3" t="s">
        <v>40</v>
      </c>
      <c r="F123" s="3" t="str">
        <f t="shared" si="18"/>
        <v>Opex</v>
      </c>
      <c r="G123" s="3" t="s">
        <v>199</v>
      </c>
      <c r="L123" s="3" t="s">
        <v>230</v>
      </c>
      <c r="R123" s="14"/>
      <c r="T123" s="18"/>
      <c r="U123" s="18"/>
      <c r="V123" s="18"/>
      <c r="W123" s="18"/>
      <c r="X123" s="18"/>
      <c r="Y123" s="92">
        <f>Cal_SWSubmitted!Y43/Cal_SWSubmitted!Y$97</f>
        <v>5.4708036195290716E-2</v>
      </c>
      <c r="Z123" s="92">
        <f>Cal_SWSubmitted!Z43/Cal_SWSubmitted!Z$97</f>
        <v>2.7918883210739938E-2</v>
      </c>
      <c r="AA123" s="92">
        <f>Cal_SWSubmitted!AA43/Cal_SWSubmitted!AA$97</f>
        <v>4.6704453295969867E-2</v>
      </c>
      <c r="AB123" s="92">
        <f>Cal_SWSubmitted!AB43/Cal_SWSubmitted!AB$97</f>
        <v>9.7489743612596103E-2</v>
      </c>
      <c r="AC123" s="92">
        <f>Cal_SWSubmitted!AC43/Cal_SWSubmitted!AC$97</f>
        <v>2.6358713251503758E-2</v>
      </c>
      <c r="AD123" s="92">
        <f>Cal_SWSubmitted!AD43/Cal_SWSubmitted!AD$97</f>
        <v>4.72368030356691E-2</v>
      </c>
      <c r="AE123" s="92">
        <f>Cal_SWSubmitted!AE43/Cal_SWSubmitted!AE$97</f>
        <v>4.6731723847983735E-2</v>
      </c>
      <c r="AF123" s="92">
        <f>Cal_SWSubmitted!AF43/Cal_SWSubmitted!AF$97</f>
        <v>4.7212227853401754E-2</v>
      </c>
      <c r="AG123" s="92">
        <f>Cal_SWSubmitted!AG43/Cal_SWSubmitted!AG$97</f>
        <v>9.4538614560042644E-2</v>
      </c>
      <c r="AH123" s="92">
        <f>Cal_SWSubmitted!AH43/Cal_SWSubmitted!AH$97</f>
        <v>9.4548864017960879E-2</v>
      </c>
      <c r="AI123" s="92">
        <f>Cal_SWSubmitted!AI43/Cal_SWSubmitted!AI$97</f>
        <v>9.4675224902266195E-2</v>
      </c>
      <c r="AJ123" s="92">
        <f>Cal_SWSubmitted!AJ43/Cal_SWSubmitted!AJ$97</f>
        <v>9.4632957507103196E-2</v>
      </c>
      <c r="AK123" s="92">
        <f>Cal_SWSubmitted!AK43/Cal_SWSubmitted!AK$97</f>
        <v>9.4790299974671768E-2</v>
      </c>
      <c r="AM123" s="18">
        <f t="shared" si="19"/>
        <v>0</v>
      </c>
      <c r="AN123" s="18">
        <f t="shared" si="22"/>
        <v>0.3943605843031549</v>
      </c>
      <c r="AO123" s="18">
        <f t="shared" si="23"/>
        <v>0.47318596096204468</v>
      </c>
      <c r="AP123" s="106">
        <f t="shared" si="17"/>
        <v>0</v>
      </c>
      <c r="AQ123" s="18">
        <f t="shared" si="20"/>
        <v>4.9295073037894363E-2</v>
      </c>
      <c r="AR123" s="18">
        <f t="shared" si="21"/>
        <v>9.4637192192408931E-2</v>
      </c>
    </row>
    <row r="124" spans="5:44">
      <c r="E124" s="3" t="s">
        <v>25</v>
      </c>
      <c r="F124" s="3" t="str">
        <f>$C$11</f>
        <v>Opex</v>
      </c>
      <c r="G124" s="3" t="s">
        <v>173</v>
      </c>
      <c r="L124" s="3" t="s">
        <v>230</v>
      </c>
      <c r="R124" s="14"/>
      <c r="T124" s="18"/>
      <c r="U124" s="18"/>
      <c r="V124" s="18"/>
      <c r="W124" s="18"/>
      <c r="X124" s="18"/>
      <c r="Y124" s="92">
        <f>Cal_SWSubmitted!Y44/Cal_SWSubmitted!Y$90</f>
        <v>0</v>
      </c>
      <c r="Z124" s="92">
        <f>Cal_SWSubmitted!Z44/Cal_SWSubmitted!Z$90</f>
        <v>0</v>
      </c>
      <c r="AA124" s="92">
        <f>Cal_SWSubmitted!AA44/Cal_SWSubmitted!AA$90</f>
        <v>0</v>
      </c>
      <c r="AB124" s="92">
        <f>Cal_SWSubmitted!AB44/Cal_SWSubmitted!AB$90</f>
        <v>0</v>
      </c>
      <c r="AC124" s="92">
        <f>Cal_SWSubmitted!AC44/Cal_SWSubmitted!AC$90</f>
        <v>0</v>
      </c>
      <c r="AD124" s="92">
        <f>Cal_SWSubmitted!AD44/Cal_SWSubmitted!AD$90</f>
        <v>0</v>
      </c>
      <c r="AE124" s="92">
        <f>Cal_SWSubmitted!AE44/Cal_SWSubmitted!AE$90</f>
        <v>2.3115168757912429E-2</v>
      </c>
      <c r="AF124" s="92">
        <f>Cal_SWSubmitted!AF44/Cal_SWSubmitted!AF$90</f>
        <v>0</v>
      </c>
      <c r="AG124" s="92">
        <f>Cal_SWSubmitted!AG44/Cal_SWSubmitted!AG$90</f>
        <v>0</v>
      </c>
      <c r="AH124" s="92">
        <f>Cal_SWSubmitted!AH44/Cal_SWSubmitted!AH$90</f>
        <v>0</v>
      </c>
      <c r="AI124" s="92">
        <f>Cal_SWSubmitted!AI44/Cal_SWSubmitted!AI$90</f>
        <v>0</v>
      </c>
      <c r="AJ124" s="92">
        <f>Cal_SWSubmitted!AJ44/Cal_SWSubmitted!AJ$90</f>
        <v>0</v>
      </c>
      <c r="AK124" s="92">
        <f>Cal_SWSubmitted!AK44/Cal_SWSubmitted!AK$90</f>
        <v>0</v>
      </c>
      <c r="AM124" s="18">
        <f t="shared" si="19"/>
        <v>0</v>
      </c>
      <c r="AN124" s="18">
        <f t="shared" si="22"/>
        <v>2.3115168757912429E-2</v>
      </c>
      <c r="AO124" s="18">
        <f t="shared" si="23"/>
        <v>0</v>
      </c>
      <c r="AP124" s="106">
        <f t="shared" si="17"/>
        <v>0</v>
      </c>
      <c r="AQ124" s="18">
        <f t="shared" si="20"/>
        <v>2.8893960947390536E-3</v>
      </c>
      <c r="AR124" s="18">
        <f t="shared" si="21"/>
        <v>0</v>
      </c>
    </row>
    <row r="125" spans="5:44">
      <c r="E125" s="3" t="s">
        <v>28</v>
      </c>
      <c r="F125" s="3" t="str">
        <f t="shared" si="18"/>
        <v>Opex</v>
      </c>
      <c r="G125" s="3" t="s">
        <v>173</v>
      </c>
      <c r="L125" s="3" t="s">
        <v>230</v>
      </c>
      <c r="R125" s="14"/>
      <c r="T125" s="18"/>
      <c r="U125" s="18"/>
      <c r="V125" s="18"/>
      <c r="W125" s="18"/>
      <c r="X125" s="18"/>
      <c r="Y125" s="92">
        <f>Cal_SWSubmitted!Y45/Cal_SWSubmitted!Y$91</f>
        <v>0</v>
      </c>
      <c r="Z125" s="92">
        <f>Cal_SWSubmitted!Z45/Cal_SWSubmitted!Z$91</f>
        <v>0</v>
      </c>
      <c r="AA125" s="92">
        <f>Cal_SWSubmitted!AA45/Cal_SWSubmitted!AA$91</f>
        <v>0</v>
      </c>
      <c r="AB125" s="92">
        <f>Cal_SWSubmitted!AB45/Cal_SWSubmitted!AB$91</f>
        <v>0</v>
      </c>
      <c r="AC125" s="92">
        <f>Cal_SWSubmitted!AC45/Cal_SWSubmitted!AC$91</f>
        <v>0</v>
      </c>
      <c r="AD125" s="92">
        <f>Cal_SWSubmitted!AD45/Cal_SWSubmitted!AD$91</f>
        <v>0</v>
      </c>
      <c r="AE125" s="92">
        <f>Cal_SWSubmitted!AE45/Cal_SWSubmitted!AE$91</f>
        <v>4.6507465976561253E-2</v>
      </c>
      <c r="AF125" s="92">
        <f>Cal_SWSubmitted!AF45/Cal_SWSubmitted!AF$91</f>
        <v>0</v>
      </c>
      <c r="AG125" s="92">
        <f>Cal_SWSubmitted!AG45/Cal_SWSubmitted!AG$91</f>
        <v>0</v>
      </c>
      <c r="AH125" s="92">
        <f>Cal_SWSubmitted!AH45/Cal_SWSubmitted!AH$91</f>
        <v>0</v>
      </c>
      <c r="AI125" s="92">
        <f>Cal_SWSubmitted!AI45/Cal_SWSubmitted!AI$91</f>
        <v>0</v>
      </c>
      <c r="AJ125" s="92">
        <f>Cal_SWSubmitted!AJ45/Cal_SWSubmitted!AJ$91</f>
        <v>0</v>
      </c>
      <c r="AK125" s="92">
        <f>Cal_SWSubmitted!AK45/Cal_SWSubmitted!AK$91</f>
        <v>0</v>
      </c>
      <c r="AM125" s="18">
        <f t="shared" si="19"/>
        <v>0</v>
      </c>
      <c r="AN125" s="18">
        <f t="shared" si="22"/>
        <v>4.6507465976561253E-2</v>
      </c>
      <c r="AO125" s="18">
        <f t="shared" si="23"/>
        <v>0</v>
      </c>
      <c r="AP125" s="106">
        <f t="shared" si="17"/>
        <v>0</v>
      </c>
      <c r="AQ125" s="18">
        <f t="shared" si="20"/>
        <v>5.8134332470701567E-3</v>
      </c>
      <c r="AR125" s="18">
        <f t="shared" si="21"/>
        <v>0</v>
      </c>
    </row>
    <row r="126" spans="5:44">
      <c r="E126" s="3" t="s">
        <v>30</v>
      </c>
      <c r="F126" s="3" t="str">
        <f t="shared" si="18"/>
        <v>Opex</v>
      </c>
      <c r="G126" s="3" t="s">
        <v>173</v>
      </c>
      <c r="L126" s="3" t="s">
        <v>230</v>
      </c>
      <c r="R126" s="14"/>
      <c r="T126" s="18"/>
      <c r="U126" s="18"/>
      <c r="V126" s="18"/>
      <c r="W126" s="18"/>
      <c r="X126" s="18"/>
      <c r="Y126" s="92">
        <f>Cal_SWSubmitted!Y46/Cal_SWSubmitted!Y$92</f>
        <v>0</v>
      </c>
      <c r="Z126" s="92">
        <f>Cal_SWSubmitted!Z46/Cal_SWSubmitted!Z$92</f>
        <v>0</v>
      </c>
      <c r="AA126" s="92">
        <f>Cal_SWSubmitted!AA46/Cal_SWSubmitted!AA$92</f>
        <v>0</v>
      </c>
      <c r="AB126" s="92">
        <f>Cal_SWSubmitted!AB46/Cal_SWSubmitted!AB$92</f>
        <v>0</v>
      </c>
      <c r="AC126" s="92">
        <f>Cal_SWSubmitted!AC46/Cal_SWSubmitted!AC$92</f>
        <v>0</v>
      </c>
      <c r="AD126" s="92">
        <f>Cal_SWSubmitted!AD46/Cal_SWSubmitted!AD$92</f>
        <v>0</v>
      </c>
      <c r="AE126" s="92">
        <f>Cal_SWSubmitted!AE46/Cal_SWSubmitted!AE$92</f>
        <v>3.6761373026317795E-2</v>
      </c>
      <c r="AF126" s="92">
        <f>Cal_SWSubmitted!AF46/Cal_SWSubmitted!AF$92</f>
        <v>0</v>
      </c>
      <c r="AG126" s="92">
        <f>Cal_SWSubmitted!AG46/Cal_SWSubmitted!AG$92</f>
        <v>0</v>
      </c>
      <c r="AH126" s="92">
        <f>Cal_SWSubmitted!AH46/Cal_SWSubmitted!AH$92</f>
        <v>0</v>
      </c>
      <c r="AI126" s="92">
        <f>Cal_SWSubmitted!AI46/Cal_SWSubmitted!AI$92</f>
        <v>0</v>
      </c>
      <c r="AJ126" s="92">
        <f>Cal_SWSubmitted!AJ46/Cal_SWSubmitted!AJ$92</f>
        <v>0</v>
      </c>
      <c r="AK126" s="92">
        <f>Cal_SWSubmitted!AK46/Cal_SWSubmitted!AK$92</f>
        <v>0</v>
      </c>
      <c r="AM126" s="18">
        <f t="shared" si="19"/>
        <v>0</v>
      </c>
      <c r="AN126" s="18">
        <f t="shared" si="22"/>
        <v>3.6761373026317795E-2</v>
      </c>
      <c r="AO126" s="18">
        <f t="shared" si="23"/>
        <v>0</v>
      </c>
      <c r="AP126" s="106">
        <f t="shared" si="17"/>
        <v>0</v>
      </c>
      <c r="AQ126" s="18">
        <f t="shared" si="20"/>
        <v>4.5951716282897244E-3</v>
      </c>
      <c r="AR126" s="18">
        <f t="shared" si="21"/>
        <v>0</v>
      </c>
    </row>
    <row r="127" spans="5:44">
      <c r="E127" s="3" t="s">
        <v>32</v>
      </c>
      <c r="F127" s="3" t="str">
        <f t="shared" si="18"/>
        <v>Opex</v>
      </c>
      <c r="G127" s="3" t="s">
        <v>173</v>
      </c>
      <c r="L127" s="3" t="s">
        <v>230</v>
      </c>
      <c r="R127" s="14"/>
      <c r="T127" s="18"/>
      <c r="U127" s="18"/>
      <c r="V127" s="18"/>
      <c r="W127" s="18"/>
      <c r="X127" s="18"/>
      <c r="Y127" s="92">
        <f>Cal_SWSubmitted!Y47/Cal_SWSubmitted!Y$93</f>
        <v>0</v>
      </c>
      <c r="Z127" s="92">
        <f>Cal_SWSubmitted!Z47/Cal_SWSubmitted!Z$93</f>
        <v>0</v>
      </c>
      <c r="AA127" s="92">
        <f>Cal_SWSubmitted!AA47/Cal_SWSubmitted!AA$93</f>
        <v>0</v>
      </c>
      <c r="AB127" s="92">
        <f>Cal_SWSubmitted!AB47/Cal_SWSubmitted!AB$93</f>
        <v>0</v>
      </c>
      <c r="AC127" s="92">
        <f>Cal_SWSubmitted!AC47/Cal_SWSubmitted!AC$93</f>
        <v>0</v>
      </c>
      <c r="AD127" s="92">
        <f>Cal_SWSubmitted!AD47/Cal_SWSubmitted!AD$93</f>
        <v>0</v>
      </c>
      <c r="AE127" s="92">
        <f>Cal_SWSubmitted!AE47/Cal_SWSubmitted!AE$93</f>
        <v>4.6635617727663767E-2</v>
      </c>
      <c r="AF127" s="92">
        <f>Cal_SWSubmitted!AF47/Cal_SWSubmitted!AF$93</f>
        <v>0</v>
      </c>
      <c r="AG127" s="92">
        <f>Cal_SWSubmitted!AG47/Cal_SWSubmitted!AG$93</f>
        <v>0</v>
      </c>
      <c r="AH127" s="92">
        <f>Cal_SWSubmitted!AH47/Cal_SWSubmitted!AH$93</f>
        <v>0</v>
      </c>
      <c r="AI127" s="92">
        <f>Cal_SWSubmitted!AI47/Cal_SWSubmitted!AI$93</f>
        <v>0</v>
      </c>
      <c r="AJ127" s="92">
        <f>Cal_SWSubmitted!AJ47/Cal_SWSubmitted!AJ$93</f>
        <v>0</v>
      </c>
      <c r="AK127" s="92">
        <f>Cal_SWSubmitted!AK47/Cal_SWSubmitted!AK$93</f>
        <v>0</v>
      </c>
      <c r="AM127" s="18">
        <f t="shared" si="19"/>
        <v>0</v>
      </c>
      <c r="AN127" s="18">
        <f t="shared" si="22"/>
        <v>4.6635617727663767E-2</v>
      </c>
      <c r="AO127" s="18">
        <f t="shared" si="23"/>
        <v>0</v>
      </c>
      <c r="AP127" s="106">
        <f t="shared" si="17"/>
        <v>0</v>
      </c>
      <c r="AQ127" s="18">
        <f t="shared" si="20"/>
        <v>5.8294522159579708E-3</v>
      </c>
      <c r="AR127" s="18">
        <f t="shared" si="21"/>
        <v>0</v>
      </c>
    </row>
    <row r="128" spans="5:44">
      <c r="E128" s="3" t="s">
        <v>34</v>
      </c>
      <c r="F128" s="3" t="str">
        <f t="shared" si="18"/>
        <v>Opex</v>
      </c>
      <c r="G128" s="3" t="s">
        <v>173</v>
      </c>
      <c r="L128" s="3" t="s">
        <v>230</v>
      </c>
      <c r="R128" s="14"/>
      <c r="T128" s="18"/>
      <c r="U128" s="18"/>
      <c r="V128" s="18"/>
      <c r="W128" s="18"/>
      <c r="X128" s="18"/>
      <c r="Y128" s="92">
        <f>Cal_SWSubmitted!Y48/Cal_SWSubmitted!Y$94</f>
        <v>-1.6233724810501943E-3</v>
      </c>
      <c r="Z128" s="92">
        <f>Cal_SWSubmitted!Z48/Cal_SWSubmitted!Z$94</f>
        <v>0</v>
      </c>
      <c r="AA128" s="92">
        <f>Cal_SWSubmitted!AA48/Cal_SWSubmitted!AA$94</f>
        <v>6.2661759276525203E-2</v>
      </c>
      <c r="AB128" s="92">
        <f>Cal_SWSubmitted!AB48/Cal_SWSubmitted!AB$94</f>
        <v>5.9306595780191922E-2</v>
      </c>
      <c r="AC128" s="92">
        <f>Cal_SWSubmitted!AC48/Cal_SWSubmitted!AC$94</f>
        <v>4.6600845140535259E-2</v>
      </c>
      <c r="AD128" s="92">
        <f>Cal_SWSubmitted!AD48/Cal_SWSubmitted!AD$94</f>
        <v>7.5763271308773097E-2</v>
      </c>
      <c r="AE128" s="92">
        <f>Cal_SWSubmitted!AE48/Cal_SWSubmitted!AE$94</f>
        <v>-2.9746528881216816E-2</v>
      </c>
      <c r="AF128" s="92">
        <f>Cal_SWSubmitted!AF48/Cal_SWSubmitted!AF$94</f>
        <v>7.5763271308773111E-2</v>
      </c>
      <c r="AG128" s="92">
        <f>Cal_SWSubmitted!AG48/Cal_SWSubmitted!AG$94</f>
        <v>7.5763271308773084E-2</v>
      </c>
      <c r="AH128" s="92">
        <f>Cal_SWSubmitted!AH48/Cal_SWSubmitted!AH$94</f>
        <v>7.5763271308773111E-2</v>
      </c>
      <c r="AI128" s="92">
        <f>Cal_SWSubmitted!AI48/Cal_SWSubmitted!AI$94</f>
        <v>7.5763271308773097E-2</v>
      </c>
      <c r="AJ128" s="92">
        <f>Cal_SWSubmitted!AJ48/Cal_SWSubmitted!AJ$94</f>
        <v>7.5763271308773111E-2</v>
      </c>
      <c r="AK128" s="92">
        <f>Cal_SWSubmitted!AK48/Cal_SWSubmitted!AK$94</f>
        <v>7.5763271308773111E-2</v>
      </c>
      <c r="AM128" s="18">
        <f t="shared" si="19"/>
        <v>0</v>
      </c>
      <c r="AN128" s="18">
        <f t="shared" si="22"/>
        <v>0.28872584145253155</v>
      </c>
      <c r="AO128" s="18">
        <f t="shared" si="23"/>
        <v>0.37881635654386558</v>
      </c>
      <c r="AP128" s="106">
        <f t="shared" si="17"/>
        <v>0</v>
      </c>
      <c r="AQ128" s="18">
        <f t="shared" si="20"/>
        <v>3.6090730181566444E-2</v>
      </c>
      <c r="AR128" s="18">
        <f t="shared" si="21"/>
        <v>7.5763271308773111E-2</v>
      </c>
    </row>
    <row r="129" spans="3:60">
      <c r="E129" s="3" t="s">
        <v>36</v>
      </c>
      <c r="F129" s="3" t="str">
        <f t="shared" si="18"/>
        <v>Opex</v>
      </c>
      <c r="G129" s="3" t="s">
        <v>173</v>
      </c>
      <c r="L129" s="3" t="s">
        <v>230</v>
      </c>
      <c r="R129" s="14"/>
      <c r="T129" s="18"/>
      <c r="U129" s="18"/>
      <c r="V129" s="18"/>
      <c r="W129" s="18"/>
      <c r="X129" s="18"/>
      <c r="Y129" s="92">
        <f>Cal_SWSubmitted!Y49/Cal_SWSubmitted!Y$95</f>
        <v>0</v>
      </c>
      <c r="Z129" s="92">
        <f>Cal_SWSubmitted!Z49/Cal_SWSubmitted!Z$95</f>
        <v>4.3064024390243899E-2</v>
      </c>
      <c r="AA129" s="92">
        <f>Cal_SWSubmitted!AA49/Cal_SWSubmitted!AA$95</f>
        <v>0</v>
      </c>
      <c r="AB129" s="92">
        <f>Cal_SWSubmitted!AB49/Cal_SWSubmitted!AB$95</f>
        <v>0</v>
      </c>
      <c r="AC129" s="92">
        <f>Cal_SWSubmitted!AC49/Cal_SWSubmitted!AC$95</f>
        <v>0</v>
      </c>
      <c r="AD129" s="92">
        <f>Cal_SWSubmitted!AD49/Cal_SWSubmitted!AD$95</f>
        <v>5.2631578947368418E-2</v>
      </c>
      <c r="AE129" s="92">
        <f>Cal_SWSubmitted!AE49/Cal_SWSubmitted!AE$95</f>
        <v>4.8343437300767594E-2</v>
      </c>
      <c r="AF129" s="92">
        <f>Cal_SWSubmitted!AF49/Cal_SWSubmitted!AF$95</f>
        <v>4.8245593053246945E-2</v>
      </c>
      <c r="AG129" s="92">
        <f>Cal_SWSubmitted!AG49/Cal_SWSubmitted!AG$95</f>
        <v>2.1937296814094769E-2</v>
      </c>
      <c r="AH129" s="92">
        <f>Cal_SWSubmitted!AH49/Cal_SWSubmitted!AH$95</f>
        <v>2.1886852222772663E-2</v>
      </c>
      <c r="AI129" s="92">
        <f>Cal_SWSubmitted!AI49/Cal_SWSubmitted!AI$95</f>
        <v>2.1915671231282307E-2</v>
      </c>
      <c r="AJ129" s="92">
        <f>Cal_SWSubmitted!AJ49/Cal_SWSubmitted!AJ$95</f>
        <v>2.2141215735715158E-2</v>
      </c>
      <c r="AK129" s="92">
        <f>Cal_SWSubmitted!AK49/Cal_SWSubmitted!AK$95</f>
        <v>2.1981152238543866E-2</v>
      </c>
      <c r="AM129" s="18">
        <f t="shared" si="19"/>
        <v>0</v>
      </c>
      <c r="AN129" s="18">
        <f t="shared" si="22"/>
        <v>0.19228463369162685</v>
      </c>
      <c r="AO129" s="18">
        <f t="shared" si="23"/>
        <v>0.10986218824240877</v>
      </c>
      <c r="AP129" s="106">
        <f t="shared" si="17"/>
        <v>0</v>
      </c>
      <c r="AQ129" s="18">
        <f t="shared" si="20"/>
        <v>2.4035579211453356E-2</v>
      </c>
      <c r="AR129" s="18">
        <f t="shared" si="21"/>
        <v>2.1972437648481755E-2</v>
      </c>
    </row>
    <row r="130" spans="3:60">
      <c r="E130" s="3" t="s">
        <v>38</v>
      </c>
      <c r="F130" s="3" t="str">
        <f t="shared" si="18"/>
        <v>Opex</v>
      </c>
      <c r="G130" s="3" t="s">
        <v>173</v>
      </c>
      <c r="L130" s="3" t="s">
        <v>230</v>
      </c>
      <c r="R130" s="14"/>
      <c r="T130" s="18"/>
      <c r="U130" s="18"/>
      <c r="V130" s="18"/>
      <c r="W130" s="18"/>
      <c r="X130" s="18"/>
      <c r="Y130" s="92">
        <f>Cal_SWSubmitted!Y50/Cal_SWSubmitted!Y$96</f>
        <v>0</v>
      </c>
      <c r="Z130" s="92">
        <f>Cal_SWSubmitted!Z50/Cal_SWSubmitted!Z$96</f>
        <v>0</v>
      </c>
      <c r="AA130" s="92">
        <f>Cal_SWSubmitted!AA50/Cal_SWSubmitted!AA$96</f>
        <v>0</v>
      </c>
      <c r="AB130" s="92">
        <f>Cal_SWSubmitted!AB50/Cal_SWSubmitted!AB$96</f>
        <v>0</v>
      </c>
      <c r="AC130" s="92">
        <f>Cal_SWSubmitted!AC50/Cal_SWSubmitted!AC$96</f>
        <v>0</v>
      </c>
      <c r="AD130" s="92">
        <f>Cal_SWSubmitted!AD50/Cal_SWSubmitted!AD$96</f>
        <v>0</v>
      </c>
      <c r="AE130" s="92">
        <f>Cal_SWSubmitted!AE50/Cal_SWSubmitted!AE$96</f>
        <v>0</v>
      </c>
      <c r="AF130" s="92">
        <f>Cal_SWSubmitted!AF50/Cal_SWSubmitted!AF$96</f>
        <v>0</v>
      </c>
      <c r="AG130" s="92">
        <f>Cal_SWSubmitted!AG50/Cal_SWSubmitted!AG$96</f>
        <v>0</v>
      </c>
      <c r="AH130" s="92">
        <f>Cal_SWSubmitted!AH50/Cal_SWSubmitted!AH$96</f>
        <v>0</v>
      </c>
      <c r="AI130" s="92">
        <f>Cal_SWSubmitted!AI50/Cal_SWSubmitted!AI$96</f>
        <v>0</v>
      </c>
      <c r="AJ130" s="92">
        <f>Cal_SWSubmitted!AJ50/Cal_SWSubmitted!AJ$96</f>
        <v>0</v>
      </c>
      <c r="AK130" s="92">
        <f>Cal_SWSubmitted!AK50/Cal_SWSubmitted!AK$96</f>
        <v>0</v>
      </c>
      <c r="AM130" s="18">
        <f t="shared" si="19"/>
        <v>0</v>
      </c>
      <c r="AN130" s="18">
        <f t="shared" si="22"/>
        <v>0</v>
      </c>
      <c r="AO130" s="18">
        <f t="shared" si="23"/>
        <v>0</v>
      </c>
      <c r="AP130" s="106">
        <f t="shared" si="17"/>
        <v>0</v>
      </c>
      <c r="AQ130" s="18">
        <f t="shared" si="20"/>
        <v>0</v>
      </c>
      <c r="AR130" s="18">
        <f t="shared" si="21"/>
        <v>0</v>
      </c>
    </row>
    <row r="131" spans="3:60">
      <c r="E131" s="3" t="s">
        <v>40</v>
      </c>
      <c r="F131" s="3" t="str">
        <f t="shared" si="18"/>
        <v>Opex</v>
      </c>
      <c r="G131" s="3" t="s">
        <v>173</v>
      </c>
      <c r="L131" s="3" t="s">
        <v>230</v>
      </c>
      <c r="R131" s="14"/>
      <c r="T131" s="18"/>
      <c r="U131" s="18"/>
      <c r="V131" s="18"/>
      <c r="W131" s="18"/>
      <c r="X131" s="18"/>
      <c r="Y131" s="92">
        <f>Cal_SWSubmitted!Y51/Cal_SWSubmitted!Y$97</f>
        <v>0.18035147725466366</v>
      </c>
      <c r="Z131" s="92">
        <f>Cal_SWSubmitted!Z51/Cal_SWSubmitted!Z$97</f>
        <v>8.682313998617755E-2</v>
      </c>
      <c r="AA131" s="92">
        <f>Cal_SWSubmitted!AA51/Cal_SWSubmitted!AA$97</f>
        <v>6.7354505807046328E-2</v>
      </c>
      <c r="AB131" s="92">
        <f>Cal_SWSubmitted!AB51/Cal_SWSubmitted!AB$97</f>
        <v>-0.22839983455129856</v>
      </c>
      <c r="AC131" s="92">
        <f>Cal_SWSubmitted!AC51/Cal_SWSubmitted!AC$97</f>
        <v>5.8538787059415689E-2</v>
      </c>
      <c r="AD131" s="92">
        <f>Cal_SWSubmitted!AD51/Cal_SWSubmitted!AD$97</f>
        <v>5.3690345409867744E-2</v>
      </c>
      <c r="AE131" s="92">
        <f>Cal_SWSubmitted!AE51/Cal_SWSubmitted!AE$97</f>
        <v>6.4298957491731118E-2</v>
      </c>
      <c r="AF131" s="92">
        <f>Cal_SWSubmitted!AF51/Cal_SWSubmitted!AF$97</f>
        <v>5.3662412740007596E-2</v>
      </c>
      <c r="AG131" s="92">
        <f>Cal_SWSubmitted!AG51/Cal_SWSubmitted!AG$97</f>
        <v>0</v>
      </c>
      <c r="AH131" s="92">
        <f>Cal_SWSubmitted!AH51/Cal_SWSubmitted!AH$97</f>
        <v>0</v>
      </c>
      <c r="AI131" s="92">
        <f>Cal_SWSubmitted!AI51/Cal_SWSubmitted!AI$97</f>
        <v>0</v>
      </c>
      <c r="AJ131" s="92">
        <f>Cal_SWSubmitted!AJ51/Cal_SWSubmitted!AJ$97</f>
        <v>0</v>
      </c>
      <c r="AK131" s="92">
        <f>Cal_SWSubmitted!AK51/Cal_SWSubmitted!AK$97</f>
        <v>0</v>
      </c>
      <c r="AM131" s="18">
        <f t="shared" si="19"/>
        <v>0</v>
      </c>
      <c r="AN131" s="18">
        <f t="shared" si="22"/>
        <v>0.33631979119761118</v>
      </c>
      <c r="AO131" s="18">
        <f t="shared" si="23"/>
        <v>0</v>
      </c>
      <c r="AP131" s="106">
        <f t="shared" si="17"/>
        <v>0</v>
      </c>
      <c r="AQ131" s="18">
        <f t="shared" si="20"/>
        <v>4.2039973899701398E-2</v>
      </c>
      <c r="AR131" s="18">
        <f t="shared" si="21"/>
        <v>0</v>
      </c>
    </row>
    <row r="132" spans="3:60" s="68" customFormat="1">
      <c r="C132" s="88"/>
      <c r="D132" s="88"/>
      <c r="E132" s="88"/>
      <c r="F132" s="3"/>
      <c r="G132" s="3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8"/>
      <c r="AL132" s="88"/>
      <c r="AM132" s="70"/>
      <c r="AN132" s="70"/>
      <c r="AO132" s="70"/>
      <c r="AP132" s="70"/>
      <c r="AQ132" s="70"/>
      <c r="AR132" s="70"/>
      <c r="AS132" s="88"/>
      <c r="AT132" s="88"/>
      <c r="AU132" s="89"/>
      <c r="AV132" s="88"/>
      <c r="AW132" s="88"/>
      <c r="AX132" s="88"/>
      <c r="AY132" s="88"/>
      <c r="AZ132" s="88"/>
      <c r="BA132" s="88"/>
      <c r="BB132" s="88"/>
      <c r="BC132" s="88"/>
      <c r="BD132" s="88"/>
      <c r="BE132" s="88"/>
      <c r="BF132" s="88"/>
      <c r="BG132" s="88"/>
      <c r="BH132" s="88"/>
    </row>
    <row r="133" spans="3:60">
      <c r="C133" s="11" t="s">
        <v>214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44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</row>
    <row r="134" spans="3:60">
      <c r="E134" s="3" t="s">
        <v>25</v>
      </c>
      <c r="F134" s="3" t="str">
        <f>$C$53</f>
        <v>Capex</v>
      </c>
      <c r="G134" s="3" t="s">
        <v>217</v>
      </c>
      <c r="L134" s="3" t="s">
        <v>230</v>
      </c>
      <c r="R134" s="14"/>
      <c r="T134" s="18"/>
      <c r="U134" s="18"/>
      <c r="V134" s="18"/>
      <c r="W134" s="18"/>
      <c r="X134" s="18"/>
      <c r="Y134" s="92">
        <f>Cal_SWSubmitted!Y54/Cal_SWSubmitted!Y$90</f>
        <v>0</v>
      </c>
      <c r="Z134" s="92">
        <f>Cal_SWSubmitted!Z54/Cal_SWSubmitted!Z$90</f>
        <v>0</v>
      </c>
      <c r="AA134" s="92">
        <f>Cal_SWSubmitted!AA54/Cal_SWSubmitted!AA$90</f>
        <v>0</v>
      </c>
      <c r="AB134" s="92">
        <f>Cal_SWSubmitted!AB54/Cal_SWSubmitted!AB$90</f>
        <v>0</v>
      </c>
      <c r="AC134" s="92">
        <f>Cal_SWSubmitted!AC54/Cal_SWSubmitted!AC$90</f>
        <v>0</v>
      </c>
      <c r="AD134" s="92">
        <f>Cal_SWSubmitted!AD54/Cal_SWSubmitted!AD$90</f>
        <v>0</v>
      </c>
      <c r="AE134" s="92">
        <f>Cal_SWSubmitted!AE54/Cal_SWSubmitted!AE$90</f>
        <v>0</v>
      </c>
      <c r="AF134" s="92">
        <f>Cal_SWSubmitted!AF54/Cal_SWSubmitted!AF$90</f>
        <v>0</v>
      </c>
      <c r="AG134" s="92">
        <f>Cal_SWSubmitted!AG54/Cal_SWSubmitted!AG$90</f>
        <v>0</v>
      </c>
      <c r="AH134" s="92">
        <f>Cal_SWSubmitted!AH54/Cal_SWSubmitted!AH$90</f>
        <v>0</v>
      </c>
      <c r="AI134" s="92">
        <f>Cal_SWSubmitted!AI54/Cal_SWSubmitted!AI$90</f>
        <v>0</v>
      </c>
      <c r="AJ134" s="92">
        <f>Cal_SWSubmitted!AJ54/Cal_SWSubmitted!AJ$90</f>
        <v>0</v>
      </c>
      <c r="AK134" s="92">
        <f>Cal_SWSubmitted!AK54/Cal_SWSubmitted!AK$90</f>
        <v>0</v>
      </c>
      <c r="AM134" s="18">
        <f t="shared" ref="AM134:AM157" si="24">SUM(T134:X134)</f>
        <v>0</v>
      </c>
      <c r="AN134" s="18">
        <f t="shared" ref="AN134:AN157" si="25">SUM(Y134:AF134)</f>
        <v>0</v>
      </c>
      <c r="AO134" s="18">
        <f t="shared" ref="AO134:AO157" si="26">SUM(AG134:AK134)</f>
        <v>0</v>
      </c>
      <c r="AP134" s="106">
        <f t="shared" ref="AP134:AP157" si="27">IFERROR(AVERAGE(T134:X134),0)</f>
        <v>0</v>
      </c>
      <c r="AQ134" s="18">
        <f t="shared" ref="AQ134:AQ157" si="28">AVERAGE(Y134:AF134)</f>
        <v>0</v>
      </c>
      <c r="AR134" s="18">
        <f t="shared" ref="AR134:AR157" si="29">AVERAGE(AG134:AK134)</f>
        <v>0</v>
      </c>
    </row>
    <row r="135" spans="3:60">
      <c r="E135" s="3" t="s">
        <v>28</v>
      </c>
      <c r="F135" s="3" t="str">
        <f t="shared" ref="F135:F157" si="30">$C$53</f>
        <v>Capex</v>
      </c>
      <c r="G135" s="3" t="s">
        <v>217</v>
      </c>
      <c r="L135" s="3" t="s">
        <v>230</v>
      </c>
      <c r="R135" s="14"/>
      <c r="T135" s="18"/>
      <c r="U135" s="18"/>
      <c r="V135" s="18"/>
      <c r="W135" s="18"/>
      <c r="X135" s="18"/>
      <c r="Y135" s="92">
        <f>Cal_SWSubmitted!Y55/Cal_SWSubmitted!Y$91</f>
        <v>0</v>
      </c>
      <c r="Z135" s="92">
        <f>Cal_SWSubmitted!Z55/Cal_SWSubmitted!Z$91</f>
        <v>0</v>
      </c>
      <c r="AA135" s="92">
        <f>Cal_SWSubmitted!AA55/Cal_SWSubmitted!AA$91</f>
        <v>0</v>
      </c>
      <c r="AB135" s="92">
        <f>Cal_SWSubmitted!AB55/Cal_SWSubmitted!AB$91</f>
        <v>0</v>
      </c>
      <c r="AC135" s="92">
        <f>Cal_SWSubmitted!AC55/Cal_SWSubmitted!AC$91</f>
        <v>0</v>
      </c>
      <c r="AD135" s="92">
        <f>Cal_SWSubmitted!AD55/Cal_SWSubmitted!AD$91</f>
        <v>0</v>
      </c>
      <c r="AE135" s="92">
        <f>Cal_SWSubmitted!AE55/Cal_SWSubmitted!AE$91</f>
        <v>0</v>
      </c>
      <c r="AF135" s="92">
        <f>Cal_SWSubmitted!AF55/Cal_SWSubmitted!AF$91</f>
        <v>0</v>
      </c>
      <c r="AG135" s="92">
        <f>Cal_SWSubmitted!AG55/Cal_SWSubmitted!AG$91</f>
        <v>0</v>
      </c>
      <c r="AH135" s="92">
        <f>Cal_SWSubmitted!AH55/Cal_SWSubmitted!AH$91</f>
        <v>0</v>
      </c>
      <c r="AI135" s="92">
        <f>Cal_SWSubmitted!AI55/Cal_SWSubmitted!AI$91</f>
        <v>0</v>
      </c>
      <c r="AJ135" s="92">
        <f>Cal_SWSubmitted!AJ55/Cal_SWSubmitted!AJ$91</f>
        <v>0</v>
      </c>
      <c r="AK135" s="92">
        <f>Cal_SWSubmitted!AK55/Cal_SWSubmitted!AK$91</f>
        <v>0</v>
      </c>
      <c r="AM135" s="18">
        <f t="shared" si="24"/>
        <v>0</v>
      </c>
      <c r="AN135" s="18">
        <f t="shared" si="25"/>
        <v>0</v>
      </c>
      <c r="AO135" s="18">
        <f t="shared" si="26"/>
        <v>0</v>
      </c>
      <c r="AP135" s="106">
        <f t="shared" si="27"/>
        <v>0</v>
      </c>
      <c r="AQ135" s="18">
        <f t="shared" si="28"/>
        <v>0</v>
      </c>
      <c r="AR135" s="18">
        <f t="shared" si="29"/>
        <v>0</v>
      </c>
    </row>
    <row r="136" spans="3:60">
      <c r="E136" s="3" t="s">
        <v>30</v>
      </c>
      <c r="F136" s="3" t="str">
        <f t="shared" si="30"/>
        <v>Capex</v>
      </c>
      <c r="G136" s="3" t="s">
        <v>217</v>
      </c>
      <c r="L136" s="3" t="s">
        <v>230</v>
      </c>
      <c r="R136" s="14"/>
      <c r="T136" s="18"/>
      <c r="U136" s="18"/>
      <c r="V136" s="18"/>
      <c r="W136" s="18"/>
      <c r="X136" s="18"/>
      <c r="Y136" s="92">
        <f>Cal_SWSubmitted!Y56/Cal_SWSubmitted!Y$92</f>
        <v>0</v>
      </c>
      <c r="Z136" s="92">
        <f>Cal_SWSubmitted!Z56/Cal_SWSubmitted!Z$92</f>
        <v>0</v>
      </c>
      <c r="AA136" s="92">
        <f>Cal_SWSubmitted!AA56/Cal_SWSubmitted!AA$92</f>
        <v>0</v>
      </c>
      <c r="AB136" s="92">
        <f>Cal_SWSubmitted!AB56/Cal_SWSubmitted!AB$92</f>
        <v>0</v>
      </c>
      <c r="AC136" s="92">
        <f>Cal_SWSubmitted!AC56/Cal_SWSubmitted!AC$92</f>
        <v>0</v>
      </c>
      <c r="AD136" s="92">
        <f>Cal_SWSubmitted!AD56/Cal_SWSubmitted!AD$92</f>
        <v>0</v>
      </c>
      <c r="AE136" s="92">
        <f>Cal_SWSubmitted!AE56/Cal_SWSubmitted!AE$92</f>
        <v>0</v>
      </c>
      <c r="AF136" s="92">
        <f>Cal_SWSubmitted!AF56/Cal_SWSubmitted!AF$92</f>
        <v>0</v>
      </c>
      <c r="AG136" s="92">
        <f>Cal_SWSubmitted!AG56/Cal_SWSubmitted!AG$92</f>
        <v>0</v>
      </c>
      <c r="AH136" s="92">
        <f>Cal_SWSubmitted!AH56/Cal_SWSubmitted!AH$92</f>
        <v>0</v>
      </c>
      <c r="AI136" s="92">
        <f>Cal_SWSubmitted!AI56/Cal_SWSubmitted!AI$92</f>
        <v>0</v>
      </c>
      <c r="AJ136" s="92">
        <f>Cal_SWSubmitted!AJ56/Cal_SWSubmitted!AJ$92</f>
        <v>0</v>
      </c>
      <c r="AK136" s="92">
        <f>Cal_SWSubmitted!AK56/Cal_SWSubmitted!AK$92</f>
        <v>0</v>
      </c>
      <c r="AM136" s="18">
        <f t="shared" si="24"/>
        <v>0</v>
      </c>
      <c r="AN136" s="18">
        <f t="shared" si="25"/>
        <v>0</v>
      </c>
      <c r="AO136" s="18">
        <f t="shared" si="26"/>
        <v>0</v>
      </c>
      <c r="AP136" s="106">
        <f t="shared" si="27"/>
        <v>0</v>
      </c>
      <c r="AQ136" s="18">
        <f t="shared" si="28"/>
        <v>0</v>
      </c>
      <c r="AR136" s="18">
        <f t="shared" si="29"/>
        <v>0</v>
      </c>
    </row>
    <row r="137" spans="3:60">
      <c r="E137" s="3" t="s">
        <v>32</v>
      </c>
      <c r="F137" s="3" t="str">
        <f t="shared" si="30"/>
        <v>Capex</v>
      </c>
      <c r="G137" s="3" t="s">
        <v>217</v>
      </c>
      <c r="L137" s="3" t="s">
        <v>230</v>
      </c>
      <c r="R137" s="14"/>
      <c r="T137" s="18"/>
      <c r="U137" s="18"/>
      <c r="V137" s="18"/>
      <c r="W137" s="18"/>
      <c r="X137" s="18"/>
      <c r="Y137" s="92">
        <f>Cal_SWSubmitted!Y57/Cal_SWSubmitted!Y$93</f>
        <v>0</v>
      </c>
      <c r="Z137" s="92">
        <f>Cal_SWSubmitted!Z57/Cal_SWSubmitted!Z$93</f>
        <v>0</v>
      </c>
      <c r="AA137" s="92">
        <f>Cal_SWSubmitted!AA57/Cal_SWSubmitted!AA$93</f>
        <v>0</v>
      </c>
      <c r="AB137" s="92">
        <f>Cal_SWSubmitted!AB57/Cal_SWSubmitted!AB$93</f>
        <v>0</v>
      </c>
      <c r="AC137" s="92">
        <f>Cal_SWSubmitted!AC57/Cal_SWSubmitted!AC$93</f>
        <v>0</v>
      </c>
      <c r="AD137" s="92">
        <f>Cal_SWSubmitted!AD57/Cal_SWSubmitted!AD$93</f>
        <v>0</v>
      </c>
      <c r="AE137" s="92">
        <f>Cal_SWSubmitted!AE57/Cal_SWSubmitted!AE$93</f>
        <v>0</v>
      </c>
      <c r="AF137" s="92">
        <f>Cal_SWSubmitted!AF57/Cal_SWSubmitted!AF$93</f>
        <v>0</v>
      </c>
      <c r="AG137" s="92">
        <f>Cal_SWSubmitted!AG57/Cal_SWSubmitted!AG$93</f>
        <v>0</v>
      </c>
      <c r="AH137" s="92">
        <f>Cal_SWSubmitted!AH57/Cal_SWSubmitted!AH$93</f>
        <v>0</v>
      </c>
      <c r="AI137" s="92">
        <f>Cal_SWSubmitted!AI57/Cal_SWSubmitted!AI$93</f>
        <v>0</v>
      </c>
      <c r="AJ137" s="92">
        <f>Cal_SWSubmitted!AJ57/Cal_SWSubmitted!AJ$93</f>
        <v>0</v>
      </c>
      <c r="AK137" s="92">
        <f>Cal_SWSubmitted!AK57/Cal_SWSubmitted!AK$93</f>
        <v>0</v>
      </c>
      <c r="AM137" s="18">
        <f t="shared" si="24"/>
        <v>0</v>
      </c>
      <c r="AN137" s="18">
        <f t="shared" si="25"/>
        <v>0</v>
      </c>
      <c r="AO137" s="18">
        <f t="shared" si="26"/>
        <v>0</v>
      </c>
      <c r="AP137" s="106">
        <f t="shared" si="27"/>
        <v>0</v>
      </c>
      <c r="AQ137" s="18">
        <f t="shared" si="28"/>
        <v>0</v>
      </c>
      <c r="AR137" s="18">
        <f t="shared" si="29"/>
        <v>0</v>
      </c>
    </row>
    <row r="138" spans="3:60">
      <c r="E138" s="3" t="s">
        <v>34</v>
      </c>
      <c r="F138" s="3" t="str">
        <f t="shared" si="30"/>
        <v>Capex</v>
      </c>
      <c r="G138" s="3" t="s">
        <v>217</v>
      </c>
      <c r="L138" s="3" t="s">
        <v>230</v>
      </c>
      <c r="R138" s="14"/>
      <c r="T138" s="18"/>
      <c r="U138" s="18"/>
      <c r="V138" s="18"/>
      <c r="W138" s="18"/>
      <c r="X138" s="18"/>
      <c r="Y138" s="92">
        <f>Cal_SWSubmitted!Y58/Cal_SWSubmitted!Y$94</f>
        <v>9.9109350085824818E-2</v>
      </c>
      <c r="Z138" s="92">
        <f>Cal_SWSubmitted!Z58/Cal_SWSubmitted!Z$94</f>
        <v>1.4592274678111588E-2</v>
      </c>
      <c r="AA138" s="92">
        <f>Cal_SWSubmitted!AA58/Cal_SWSubmitted!AA$94</f>
        <v>1.4604154357389329E-2</v>
      </c>
      <c r="AB138" s="92">
        <f>Cal_SWSubmitted!AB58/Cal_SWSubmitted!AB$94</f>
        <v>1.5590313660502449E-2</v>
      </c>
      <c r="AC138" s="92">
        <f>Cal_SWSubmitted!AC58/Cal_SWSubmitted!AC$94</f>
        <v>1.429988423999178E-2</v>
      </c>
      <c r="AD138" s="92">
        <f>Cal_SWSubmitted!AD58/Cal_SWSubmitted!AD$94</f>
        <v>2.0194866214203539E-2</v>
      </c>
      <c r="AE138" s="92">
        <f>Cal_SWSubmitted!AE58/Cal_SWSubmitted!AE$94</f>
        <v>4.949486793212195E-3</v>
      </c>
      <c r="AF138" s="92">
        <f>Cal_SWSubmitted!AF58/Cal_SWSubmitted!AF$94</f>
        <v>2.0194866214203543E-2</v>
      </c>
      <c r="AG138" s="92">
        <f>Cal_SWSubmitted!AG58/Cal_SWSubmitted!AG$94</f>
        <v>2.0194866214203539E-2</v>
      </c>
      <c r="AH138" s="92">
        <f>Cal_SWSubmitted!AH58/Cal_SWSubmitted!AH$94</f>
        <v>2.0194866214203543E-2</v>
      </c>
      <c r="AI138" s="92">
        <f>Cal_SWSubmitted!AI58/Cal_SWSubmitted!AI$94</f>
        <v>2.0194866214203543E-2</v>
      </c>
      <c r="AJ138" s="92">
        <f>Cal_SWSubmitted!AJ58/Cal_SWSubmitted!AJ$94</f>
        <v>2.0194866214203543E-2</v>
      </c>
      <c r="AK138" s="92">
        <f>Cal_SWSubmitted!AK58/Cal_SWSubmitted!AK$94</f>
        <v>2.0194866214203543E-2</v>
      </c>
      <c r="AM138" s="18">
        <f t="shared" si="24"/>
        <v>0</v>
      </c>
      <c r="AN138" s="18">
        <f t="shared" si="25"/>
        <v>0.20353519624343927</v>
      </c>
      <c r="AO138" s="18">
        <f t="shared" si="26"/>
        <v>0.10097433107101772</v>
      </c>
      <c r="AP138" s="106">
        <f t="shared" si="27"/>
        <v>0</v>
      </c>
      <c r="AQ138" s="18">
        <f t="shared" si="28"/>
        <v>2.5441899530429909E-2</v>
      </c>
      <c r="AR138" s="18">
        <f t="shared" si="29"/>
        <v>2.0194866214203543E-2</v>
      </c>
    </row>
    <row r="139" spans="3:60">
      <c r="E139" s="3" t="s">
        <v>36</v>
      </c>
      <c r="F139" s="3" t="str">
        <f t="shared" si="30"/>
        <v>Capex</v>
      </c>
      <c r="G139" s="3" t="s">
        <v>217</v>
      </c>
      <c r="L139" s="3" t="s">
        <v>230</v>
      </c>
      <c r="R139" s="14"/>
      <c r="T139" s="18"/>
      <c r="U139" s="18"/>
      <c r="V139" s="18"/>
      <c r="W139" s="18"/>
      <c r="X139" s="18"/>
      <c r="Y139" s="92">
        <f>Cal_SWSubmitted!Y59/Cal_SWSubmitted!Y$95</f>
        <v>2.2178585539312529E-2</v>
      </c>
      <c r="Z139" s="92">
        <f>Cal_SWSubmitted!Z59/Cal_SWSubmitted!Z$95</f>
        <v>0.15891768292682926</v>
      </c>
      <c r="AA139" s="92">
        <f>Cal_SWSubmitted!AA59/Cal_SWSubmitted!AA$95</f>
        <v>0.19250209030100335</v>
      </c>
      <c r="AB139" s="92">
        <f>Cal_SWSubmitted!AB59/Cal_SWSubmitted!AB$95</f>
        <v>0.26239768897448246</v>
      </c>
      <c r="AC139" s="92">
        <f>Cal_SWSubmitted!AC59/Cal_SWSubmitted!AC$95</f>
        <v>0.11548839719373988</v>
      </c>
      <c r="AD139" s="92">
        <f>Cal_SWSubmitted!AD59/Cal_SWSubmitted!AD$95</f>
        <v>9.269005847953217E-2</v>
      </c>
      <c r="AE139" s="92">
        <f>Cal_SWSubmitted!AE59/Cal_SWSubmitted!AE$95</f>
        <v>8.2848784149977997E-2</v>
      </c>
      <c r="AF139" s="92">
        <f>Cal_SWSubmitted!AF59/Cal_SWSubmitted!AF$95</f>
        <v>8.2681103128607464E-2</v>
      </c>
      <c r="AG139" s="92">
        <f>Cal_SWSubmitted!AG59/Cal_SWSubmitted!AG$95</f>
        <v>0.10753961624882714</v>
      </c>
      <c r="AH139" s="92">
        <f>Cal_SWSubmitted!AH59/Cal_SWSubmitted!AH$95</f>
        <v>0.1076787540230577</v>
      </c>
      <c r="AI139" s="92">
        <f>Cal_SWSubmitted!AI59/Cal_SWSubmitted!AI$95</f>
        <v>0.10754399572635685</v>
      </c>
      <c r="AJ139" s="92">
        <f>Cal_SWSubmitted!AJ59/Cal_SWSubmitted!AJ$95</f>
        <v>0.10677666203883542</v>
      </c>
      <c r="AK139" s="92">
        <f>Cal_SWSubmitted!AK59/Cal_SWSubmitted!AK$95</f>
        <v>0.10733747139046312</v>
      </c>
      <c r="AM139" s="18">
        <f t="shared" si="24"/>
        <v>0</v>
      </c>
      <c r="AN139" s="18">
        <f t="shared" si="25"/>
        <v>1.0097043906934851</v>
      </c>
      <c r="AO139" s="18">
        <f t="shared" si="26"/>
        <v>0.53687649942754023</v>
      </c>
      <c r="AP139" s="106">
        <f t="shared" si="27"/>
        <v>0</v>
      </c>
      <c r="AQ139" s="18">
        <f t="shared" si="28"/>
        <v>0.12621304883668563</v>
      </c>
      <c r="AR139" s="18">
        <f t="shared" si="29"/>
        <v>0.10737529988550805</v>
      </c>
    </row>
    <row r="140" spans="3:60">
      <c r="E140" s="3" t="s">
        <v>38</v>
      </c>
      <c r="F140" s="3" t="str">
        <f t="shared" si="30"/>
        <v>Capex</v>
      </c>
      <c r="G140" s="3" t="s">
        <v>217</v>
      </c>
      <c r="L140" s="3" t="s">
        <v>230</v>
      </c>
      <c r="R140" s="14"/>
      <c r="T140" s="18"/>
      <c r="U140" s="18"/>
      <c r="V140" s="18"/>
      <c r="W140" s="18"/>
      <c r="X140" s="18"/>
      <c r="Y140" s="92">
        <f>Cal_SWSubmitted!Y60/Cal_SWSubmitted!Y$96</f>
        <v>0</v>
      </c>
      <c r="Z140" s="92">
        <f>Cal_SWSubmitted!Z60/Cal_SWSubmitted!Z$96</f>
        <v>0</v>
      </c>
      <c r="AA140" s="92">
        <f>Cal_SWSubmitted!AA60/Cal_SWSubmitted!AA$96</f>
        <v>0</v>
      </c>
      <c r="AB140" s="92">
        <f>Cal_SWSubmitted!AB60/Cal_SWSubmitted!AB$96</f>
        <v>0</v>
      </c>
      <c r="AC140" s="92">
        <f>Cal_SWSubmitted!AC60/Cal_SWSubmitted!AC$96</f>
        <v>0</v>
      </c>
      <c r="AD140" s="92">
        <f>Cal_SWSubmitted!AD60/Cal_SWSubmitted!AD$96</f>
        <v>0</v>
      </c>
      <c r="AE140" s="92">
        <f>Cal_SWSubmitted!AE60/Cal_SWSubmitted!AE$96</f>
        <v>0</v>
      </c>
      <c r="AF140" s="92">
        <f>Cal_SWSubmitted!AF60/Cal_SWSubmitted!AF$96</f>
        <v>0</v>
      </c>
      <c r="AG140" s="92">
        <f>Cal_SWSubmitted!AG60/Cal_SWSubmitted!AG$96</f>
        <v>0</v>
      </c>
      <c r="AH140" s="92">
        <f>Cal_SWSubmitted!AH60/Cal_SWSubmitted!AH$96</f>
        <v>0</v>
      </c>
      <c r="AI140" s="92">
        <f>Cal_SWSubmitted!AI60/Cal_SWSubmitted!AI$96</f>
        <v>0</v>
      </c>
      <c r="AJ140" s="92">
        <f>Cal_SWSubmitted!AJ60/Cal_SWSubmitted!AJ$96</f>
        <v>0</v>
      </c>
      <c r="AK140" s="92">
        <f>Cal_SWSubmitted!AK60/Cal_SWSubmitted!AK$96</f>
        <v>0</v>
      </c>
      <c r="AM140" s="18">
        <f t="shared" si="24"/>
        <v>0</v>
      </c>
      <c r="AN140" s="18">
        <f t="shared" si="25"/>
        <v>0</v>
      </c>
      <c r="AO140" s="18">
        <f t="shared" si="26"/>
        <v>0</v>
      </c>
      <c r="AP140" s="106">
        <f t="shared" si="27"/>
        <v>0</v>
      </c>
      <c r="AQ140" s="18">
        <f t="shared" si="28"/>
        <v>0</v>
      </c>
      <c r="AR140" s="18">
        <f t="shared" si="29"/>
        <v>0</v>
      </c>
    </row>
    <row r="141" spans="3:60">
      <c r="E141" s="3" t="s">
        <v>40</v>
      </c>
      <c r="F141" s="3" t="str">
        <f t="shared" si="30"/>
        <v>Capex</v>
      </c>
      <c r="G141" s="3" t="s">
        <v>217</v>
      </c>
      <c r="L141" s="3" t="s">
        <v>230</v>
      </c>
      <c r="R141" s="14"/>
      <c r="T141" s="18"/>
      <c r="U141" s="18"/>
      <c r="V141" s="18"/>
      <c r="W141" s="18"/>
      <c r="X141" s="18"/>
      <c r="Y141" s="92">
        <f>Cal_SWSubmitted!Y61/Cal_SWSubmitted!Y$97</f>
        <v>2.8547718448011582E-2</v>
      </c>
      <c r="Z141" s="92">
        <f>Cal_SWSubmitted!Z61/Cal_SWSubmitted!Z$97</f>
        <v>-3.4285389238594656E-3</v>
      </c>
      <c r="AA141" s="92">
        <f>Cal_SWSubmitted!AA61/Cal_SWSubmitted!AA$97</f>
        <v>2.165103428675556E-2</v>
      </c>
      <c r="AB141" s="92">
        <f>Cal_SWSubmitted!AB61/Cal_SWSubmitted!AB$97</f>
        <v>5.6305736549417028E-2</v>
      </c>
      <c r="AC141" s="92">
        <f>Cal_SWSubmitted!AC61/Cal_SWSubmitted!AC$97</f>
        <v>5.7431884058118859E-2</v>
      </c>
      <c r="AD141" s="92">
        <f>Cal_SWSubmitted!AD61/Cal_SWSubmitted!AD$97</f>
        <v>6.1143983779045841E-2</v>
      </c>
      <c r="AE141" s="92">
        <f>Cal_SWSubmitted!AE61/Cal_SWSubmitted!AE$97</f>
        <v>6.7608077758484639E-2</v>
      </c>
      <c r="AF141" s="92">
        <f>Cal_SWSubmitted!AF61/Cal_SWSubmitted!AF$97</f>
        <v>6.1112173316665755E-2</v>
      </c>
      <c r="AG141" s="92">
        <f>Cal_SWSubmitted!AG61/Cal_SWSubmitted!AG$97</f>
        <v>3.9360882296529148E-2</v>
      </c>
      <c r="AH141" s="92">
        <f>Cal_SWSubmitted!AH61/Cal_SWSubmitted!AH$97</f>
        <v>3.5857364018563077E-2</v>
      </c>
      <c r="AI141" s="92">
        <f>Cal_SWSubmitted!AI61/Cal_SWSubmitted!AI$97</f>
        <v>3.3953911754067326E-2</v>
      </c>
      <c r="AJ141" s="92">
        <f>Cal_SWSubmitted!AJ61/Cal_SWSubmitted!AJ$97</f>
        <v>3.3938753158912996E-2</v>
      </c>
      <c r="AK141" s="92">
        <f>Cal_SWSubmitted!AK61/Cal_SWSubmitted!AK$97</f>
        <v>3.3995181778591545E-2</v>
      </c>
      <c r="AM141" s="18">
        <f t="shared" si="24"/>
        <v>0</v>
      </c>
      <c r="AN141" s="18">
        <f t="shared" si="25"/>
        <v>0.35037206927263981</v>
      </c>
      <c r="AO141" s="18">
        <f t="shared" si="26"/>
        <v>0.17710609300666408</v>
      </c>
      <c r="AP141" s="106">
        <f t="shared" si="27"/>
        <v>0</v>
      </c>
      <c r="AQ141" s="18">
        <f t="shared" si="28"/>
        <v>4.3796508659079976E-2</v>
      </c>
      <c r="AR141" s="18">
        <f t="shared" si="29"/>
        <v>3.5421218601332814E-2</v>
      </c>
    </row>
    <row r="142" spans="3:60">
      <c r="E142" s="3" t="s">
        <v>25</v>
      </c>
      <c r="F142" s="3" t="str">
        <f>$C$53</f>
        <v>Capex</v>
      </c>
      <c r="G142" s="3" t="s">
        <v>216</v>
      </c>
      <c r="L142" s="3" t="s">
        <v>230</v>
      </c>
      <c r="R142" s="14"/>
      <c r="T142" s="18"/>
      <c r="U142" s="18"/>
      <c r="V142" s="18"/>
      <c r="W142" s="18"/>
      <c r="X142" s="18"/>
      <c r="Y142" s="92">
        <f>Cal_SWSubmitted!Y62/Cal_SWSubmitted!Y$90</f>
        <v>0.22044550238985883</v>
      </c>
      <c r="Z142" s="92">
        <f>Cal_SWSubmitted!Z62/Cal_SWSubmitted!Z$90</f>
        <v>0.24265458967548384</v>
      </c>
      <c r="AA142" s="92">
        <f>Cal_SWSubmitted!AA62/Cal_SWSubmitted!AA$90</f>
        <v>0.2480449354419868</v>
      </c>
      <c r="AB142" s="92">
        <f>Cal_SWSubmitted!AB62/Cal_SWSubmitted!AB$90</f>
        <v>0.28973888025054173</v>
      </c>
      <c r="AC142" s="92">
        <f>Cal_SWSubmitted!AC62/Cal_SWSubmitted!AC$90</f>
        <v>0.3240755851278338</v>
      </c>
      <c r="AD142" s="92">
        <f>Cal_SWSubmitted!AD62/Cal_SWSubmitted!AD$90</f>
        <v>0.25233266837871854</v>
      </c>
      <c r="AE142" s="92">
        <f>Cal_SWSubmitted!AE62/Cal_SWSubmitted!AE$90</f>
        <v>0.27053210457459614</v>
      </c>
      <c r="AF142" s="92">
        <f>Cal_SWSubmitted!AF62/Cal_SWSubmitted!AF$90</f>
        <v>0.22400891798764569</v>
      </c>
      <c r="AG142" s="92">
        <f>Cal_SWSubmitted!AG62/Cal_SWSubmitted!AG$90</f>
        <v>0.21877422940618771</v>
      </c>
      <c r="AH142" s="92">
        <f>Cal_SWSubmitted!AH62/Cal_SWSubmitted!AH$90</f>
        <v>0.21651213543839584</v>
      </c>
      <c r="AI142" s="92">
        <f>Cal_SWSubmitted!AI62/Cal_SWSubmitted!AI$90</f>
        <v>0.21330672769886197</v>
      </c>
      <c r="AJ142" s="92">
        <f>Cal_SWSubmitted!AJ62/Cal_SWSubmitted!AJ$90</f>
        <v>0.21329058555934</v>
      </c>
      <c r="AK142" s="92">
        <f>Cal_SWSubmitted!AK62/Cal_SWSubmitted!AK$90</f>
        <v>0.21367353425461411</v>
      </c>
      <c r="AM142" s="18">
        <f t="shared" si="24"/>
        <v>0</v>
      </c>
      <c r="AN142" s="18">
        <f t="shared" si="25"/>
        <v>2.0718331838266653</v>
      </c>
      <c r="AO142" s="18">
        <f t="shared" si="26"/>
        <v>1.0755572123573995</v>
      </c>
      <c r="AP142" s="106">
        <f t="shared" si="27"/>
        <v>0</v>
      </c>
      <c r="AQ142" s="18">
        <f t="shared" si="28"/>
        <v>0.25897914797833316</v>
      </c>
      <c r="AR142" s="18">
        <f t="shared" si="29"/>
        <v>0.2151114424714799</v>
      </c>
    </row>
    <row r="143" spans="3:60">
      <c r="E143" s="3" t="s">
        <v>28</v>
      </c>
      <c r="F143" s="3" t="str">
        <f t="shared" si="30"/>
        <v>Capex</v>
      </c>
      <c r="G143" s="3" t="s">
        <v>216</v>
      </c>
      <c r="L143" s="3" t="s">
        <v>230</v>
      </c>
      <c r="R143" s="14"/>
      <c r="T143" s="18"/>
      <c r="U143" s="18"/>
      <c r="V143" s="18"/>
      <c r="W143" s="18"/>
      <c r="X143" s="18"/>
      <c r="Y143" s="92">
        <f>Cal_SWSubmitted!Y63/Cal_SWSubmitted!Y$91</f>
        <v>6.6357407092733939E-2</v>
      </c>
      <c r="Z143" s="92">
        <f>Cal_SWSubmitted!Z63/Cal_SWSubmitted!Z$91</f>
        <v>7.877196932824572E-2</v>
      </c>
      <c r="AA143" s="92">
        <f>Cal_SWSubmitted!AA63/Cal_SWSubmitted!AA$91</f>
        <v>0.12379505990372931</v>
      </c>
      <c r="AB143" s="92">
        <f>Cal_SWSubmitted!AB63/Cal_SWSubmitted!AB$91</f>
        <v>0.10910364883566284</v>
      </c>
      <c r="AC143" s="92">
        <f>Cal_SWSubmitted!AC63/Cal_SWSubmitted!AC$91</f>
        <v>0.18938846912127136</v>
      </c>
      <c r="AD143" s="92">
        <f>Cal_SWSubmitted!AD63/Cal_SWSubmitted!AD$91</f>
        <v>0.15662639479824317</v>
      </c>
      <c r="AE143" s="92">
        <f>Cal_SWSubmitted!AE63/Cal_SWSubmitted!AE$91</f>
        <v>0.1511762085005445</v>
      </c>
      <c r="AF143" s="92">
        <f>Cal_SWSubmitted!AF63/Cal_SWSubmitted!AF$91</f>
        <v>0.13587355618442123</v>
      </c>
      <c r="AG143" s="92">
        <f>Cal_SWSubmitted!AG63/Cal_SWSubmitted!AG$91</f>
        <v>0.14586831047462132</v>
      </c>
      <c r="AH143" s="92">
        <f>Cal_SWSubmitted!AH63/Cal_SWSubmitted!AH$91</f>
        <v>0.14284651232327353</v>
      </c>
      <c r="AI143" s="92">
        <f>Cal_SWSubmitted!AI63/Cal_SWSubmitted!AI$91</f>
        <v>0.13878899111956799</v>
      </c>
      <c r="AJ143" s="92">
        <f>Cal_SWSubmitted!AJ63/Cal_SWSubmitted!AJ$91</f>
        <v>0.13883270658236746</v>
      </c>
      <c r="AK143" s="92">
        <f>Cal_SWSubmitted!AK63/Cal_SWSubmitted!AK$91</f>
        <v>0.13943151631659922</v>
      </c>
      <c r="AM143" s="18">
        <f t="shared" si="24"/>
        <v>0</v>
      </c>
      <c r="AN143" s="18">
        <f t="shared" si="25"/>
        <v>1.011092713764852</v>
      </c>
      <c r="AO143" s="18">
        <f t="shared" si="26"/>
        <v>0.70576803681642952</v>
      </c>
      <c r="AP143" s="106">
        <f t="shared" si="27"/>
        <v>0</v>
      </c>
      <c r="AQ143" s="18">
        <f t="shared" si="28"/>
        <v>0.1263865892206065</v>
      </c>
      <c r="AR143" s="18">
        <f t="shared" si="29"/>
        <v>0.14115360736328592</v>
      </c>
    </row>
    <row r="144" spans="3:60">
      <c r="E144" s="3" t="s">
        <v>30</v>
      </c>
      <c r="F144" s="3" t="str">
        <f t="shared" si="30"/>
        <v>Capex</v>
      </c>
      <c r="G144" s="3" t="s">
        <v>216</v>
      </c>
      <c r="L144" s="3" t="s">
        <v>230</v>
      </c>
      <c r="R144" s="14"/>
      <c r="T144" s="18"/>
      <c r="U144" s="18"/>
      <c r="V144" s="18"/>
      <c r="W144" s="18"/>
      <c r="X144" s="18"/>
      <c r="Y144" s="92">
        <f>Cal_SWSubmitted!Y64/Cal_SWSubmitted!Y$92</f>
        <v>7.5320736586131115E-2</v>
      </c>
      <c r="Z144" s="92">
        <f>Cal_SWSubmitted!Z64/Cal_SWSubmitted!Z$92</f>
        <v>8.3654217723468982E-2</v>
      </c>
      <c r="AA144" s="92">
        <f>Cal_SWSubmitted!AA64/Cal_SWSubmitted!AA$92</f>
        <v>0.10427997351515195</v>
      </c>
      <c r="AB144" s="92">
        <f>Cal_SWSubmitted!AB64/Cal_SWSubmitted!AB$92</f>
        <v>8.048710162276812E-2</v>
      </c>
      <c r="AC144" s="92">
        <f>Cal_SWSubmitted!AC64/Cal_SWSubmitted!AC$92</f>
        <v>0.1346201588079749</v>
      </c>
      <c r="AD144" s="92">
        <f>Cal_SWSubmitted!AD64/Cal_SWSubmitted!AD$92</f>
        <v>0.1529061057512712</v>
      </c>
      <c r="AE144" s="92">
        <f>Cal_SWSubmitted!AE64/Cal_SWSubmitted!AE$92</f>
        <v>0.14224041385204014</v>
      </c>
      <c r="AF144" s="92">
        <f>Cal_SWSubmitted!AF64/Cal_SWSubmitted!AF$92</f>
        <v>0.11742980619349533</v>
      </c>
      <c r="AG144" s="92">
        <f>Cal_SWSubmitted!AG64/Cal_SWSubmitted!AG$92</f>
        <v>0.13492127779011909</v>
      </c>
      <c r="AH144" s="92">
        <f>Cal_SWSubmitted!AH64/Cal_SWSubmitted!AH$92</f>
        <v>0.1349928913664587</v>
      </c>
      <c r="AI144" s="92">
        <f>Cal_SWSubmitted!AI64/Cal_SWSubmitted!AI$92</f>
        <v>0.1350617657511558</v>
      </c>
      <c r="AJ144" s="92">
        <f>Cal_SWSubmitted!AJ64/Cal_SWSubmitted!AJ$92</f>
        <v>0.13612052549773943</v>
      </c>
      <c r="AK144" s="92">
        <f>Cal_SWSubmitted!AK64/Cal_SWSubmitted!AK$92</f>
        <v>0.13725040279944373</v>
      </c>
      <c r="AM144" s="18">
        <f t="shared" si="24"/>
        <v>0</v>
      </c>
      <c r="AN144" s="18">
        <f t="shared" si="25"/>
        <v>0.89093851405230162</v>
      </c>
      <c r="AO144" s="18">
        <f t="shared" si="26"/>
        <v>0.67834686320491677</v>
      </c>
      <c r="AP144" s="106">
        <f t="shared" si="27"/>
        <v>0</v>
      </c>
      <c r="AQ144" s="18">
        <f t="shared" si="28"/>
        <v>0.1113673142565377</v>
      </c>
      <c r="AR144" s="18">
        <f t="shared" si="29"/>
        <v>0.13566937264098336</v>
      </c>
    </row>
    <row r="145" spans="3:60">
      <c r="E145" s="3" t="s">
        <v>32</v>
      </c>
      <c r="F145" s="3" t="str">
        <f t="shared" si="30"/>
        <v>Capex</v>
      </c>
      <c r="G145" s="3" t="s">
        <v>216</v>
      </c>
      <c r="L145" s="3" t="s">
        <v>230</v>
      </c>
      <c r="R145" s="14"/>
      <c r="T145" s="18"/>
      <c r="U145" s="18"/>
      <c r="V145" s="18"/>
      <c r="W145" s="18"/>
      <c r="X145" s="18"/>
      <c r="Y145" s="92">
        <f>Cal_SWSubmitted!Y65/Cal_SWSubmitted!Y$93</f>
        <v>0.11279218390430304</v>
      </c>
      <c r="Z145" s="92">
        <f>Cal_SWSubmitted!Z65/Cal_SWSubmitted!Z$93</f>
        <v>0.10027206310084961</v>
      </c>
      <c r="AA145" s="92">
        <f>Cal_SWSubmitted!AA65/Cal_SWSubmitted!AA$93</f>
        <v>0.19674374488934129</v>
      </c>
      <c r="AB145" s="92">
        <f>Cal_SWSubmitted!AB65/Cal_SWSubmitted!AB$93</f>
        <v>0.13532048840447869</v>
      </c>
      <c r="AC145" s="92">
        <f>Cal_SWSubmitted!AC65/Cal_SWSubmitted!AC$93</f>
        <v>0.32199098451406405</v>
      </c>
      <c r="AD145" s="92">
        <f>Cal_SWSubmitted!AD65/Cal_SWSubmitted!AD$93</f>
        <v>0.25154612073834892</v>
      </c>
      <c r="AE145" s="92">
        <f>Cal_SWSubmitted!AE65/Cal_SWSubmitted!AE$93</f>
        <v>0.24173311705316664</v>
      </c>
      <c r="AF145" s="92">
        <f>Cal_SWSubmitted!AF65/Cal_SWSubmitted!AF$93</f>
        <v>0.23596362696324047</v>
      </c>
      <c r="AG145" s="92">
        <f>Cal_SWSubmitted!AG65/Cal_SWSubmitted!AG$93</f>
        <v>0.32179151330883826</v>
      </c>
      <c r="AH145" s="92">
        <f>Cal_SWSubmitted!AH65/Cal_SWSubmitted!AH$93</f>
        <v>0.32062419529066583</v>
      </c>
      <c r="AI145" s="92">
        <f>Cal_SWSubmitted!AI65/Cal_SWSubmitted!AI$93</f>
        <v>0.31845504261708862</v>
      </c>
      <c r="AJ145" s="92">
        <f>Cal_SWSubmitted!AJ65/Cal_SWSubmitted!AJ$93</f>
        <v>0.31962771085816744</v>
      </c>
      <c r="AK145" s="92">
        <f>Cal_SWSubmitted!AK65/Cal_SWSubmitted!AK$93</f>
        <v>0.32163690837587133</v>
      </c>
      <c r="AM145" s="18">
        <f t="shared" si="24"/>
        <v>0</v>
      </c>
      <c r="AN145" s="18">
        <f t="shared" si="25"/>
        <v>1.5963623295677927</v>
      </c>
      <c r="AO145" s="18">
        <f t="shared" si="26"/>
        <v>1.6021353704506316</v>
      </c>
      <c r="AP145" s="106">
        <f t="shared" si="27"/>
        <v>0</v>
      </c>
      <c r="AQ145" s="18">
        <f t="shared" si="28"/>
        <v>0.19954529119597408</v>
      </c>
      <c r="AR145" s="18">
        <f t="shared" si="29"/>
        <v>0.32042707409012633</v>
      </c>
    </row>
    <row r="146" spans="3:60">
      <c r="E146" s="3" t="s">
        <v>34</v>
      </c>
      <c r="F146" s="3" t="str">
        <f t="shared" si="30"/>
        <v>Capex</v>
      </c>
      <c r="G146" s="3" t="s">
        <v>216</v>
      </c>
      <c r="L146" s="3" t="s">
        <v>230</v>
      </c>
      <c r="R146" s="14"/>
      <c r="T146" s="18"/>
      <c r="U146" s="18"/>
      <c r="V146" s="18"/>
      <c r="W146" s="18"/>
      <c r="X146" s="18"/>
      <c r="Y146" s="92">
        <f>Cal_SWSubmitted!Y66/Cal_SWSubmitted!Y$94</f>
        <v>0.18965073424551709</v>
      </c>
      <c r="Z146" s="92">
        <f>Cal_SWSubmitted!Z66/Cal_SWSubmitted!Z$94</f>
        <v>5.2789699570815446E-2</v>
      </c>
      <c r="AA146" s="92">
        <f>Cal_SWSubmitted!AA66/Cal_SWSubmitted!AA$94</f>
        <v>4.7315321445622081E-2</v>
      </c>
      <c r="AB146" s="92">
        <f>Cal_SWSubmitted!AB66/Cal_SWSubmitted!AB$94</f>
        <v>7.469196942108608E-2</v>
      </c>
      <c r="AC146" s="92">
        <f>Cal_SWSubmitted!AC66/Cal_SWSubmitted!AC$94</f>
        <v>5.3907330991686396E-2</v>
      </c>
      <c r="AD146" s="92">
        <f>Cal_SWSubmitted!AD66/Cal_SWSubmitted!AD$94</f>
        <v>0.12590966898558956</v>
      </c>
      <c r="AE146" s="92">
        <f>Cal_SWSubmitted!AE66/Cal_SWSubmitted!AE$94</f>
        <v>0.12734421537576845</v>
      </c>
      <c r="AF146" s="92">
        <f>Cal_SWSubmitted!AF66/Cal_SWSubmitted!AF$94</f>
        <v>0.12590966898558958</v>
      </c>
      <c r="AG146" s="92">
        <f>Cal_SWSubmitted!AG66/Cal_SWSubmitted!AG$94</f>
        <v>0.12590966898558956</v>
      </c>
      <c r="AH146" s="92">
        <f>Cal_SWSubmitted!AH66/Cal_SWSubmitted!AH$94</f>
        <v>0.12590966898558958</v>
      </c>
      <c r="AI146" s="92">
        <f>Cal_SWSubmitted!AI66/Cal_SWSubmitted!AI$94</f>
        <v>0.12590966898558956</v>
      </c>
      <c r="AJ146" s="92">
        <f>Cal_SWSubmitted!AJ66/Cal_SWSubmitted!AJ$94</f>
        <v>0.12590966898558958</v>
      </c>
      <c r="AK146" s="92">
        <f>Cal_SWSubmitted!AK66/Cal_SWSubmitted!AK$94</f>
        <v>0.12590966898558958</v>
      </c>
      <c r="AM146" s="18">
        <f t="shared" si="24"/>
        <v>0</v>
      </c>
      <c r="AN146" s="18">
        <f t="shared" si="25"/>
        <v>0.7975186090216746</v>
      </c>
      <c r="AO146" s="18">
        <f t="shared" si="26"/>
        <v>0.62954834492794798</v>
      </c>
      <c r="AP146" s="106">
        <f t="shared" si="27"/>
        <v>0</v>
      </c>
      <c r="AQ146" s="18">
        <f t="shared" si="28"/>
        <v>9.9689826127709324E-2</v>
      </c>
      <c r="AR146" s="18">
        <f t="shared" si="29"/>
        <v>0.12590966898558958</v>
      </c>
    </row>
    <row r="147" spans="3:60">
      <c r="E147" s="3" t="s">
        <v>36</v>
      </c>
      <c r="F147" s="3" t="str">
        <f t="shared" si="30"/>
        <v>Capex</v>
      </c>
      <c r="G147" s="3" t="s">
        <v>216</v>
      </c>
      <c r="L147" s="3" t="s">
        <v>230</v>
      </c>
      <c r="R147" s="14"/>
      <c r="T147" s="18"/>
      <c r="U147" s="18"/>
      <c r="V147" s="18"/>
      <c r="W147" s="18"/>
      <c r="X147" s="18"/>
      <c r="Y147" s="92">
        <f>Cal_SWSubmitted!Y67/Cal_SWSubmitted!Y$95</f>
        <v>0.20381904385618332</v>
      </c>
      <c r="Z147" s="92">
        <f>Cal_SWSubmitted!Z67/Cal_SWSubmitted!Z$95</f>
        <v>0.17835365853658536</v>
      </c>
      <c r="AA147" s="92">
        <f>Cal_SWSubmitted!AA67/Cal_SWSubmitted!AA$95</f>
        <v>0.24478887959866219</v>
      </c>
      <c r="AB147" s="92">
        <f>Cal_SWSubmitted!AB67/Cal_SWSubmitted!AB$95</f>
        <v>0.17525276841598458</v>
      </c>
      <c r="AC147" s="92">
        <f>Cal_SWSubmitted!AC67/Cal_SWSubmitted!AC$95</f>
        <v>0.11117107393416081</v>
      </c>
      <c r="AD147" s="92">
        <f>Cal_SWSubmitted!AD67/Cal_SWSubmitted!AD$95</f>
        <v>0.1023391812865497</v>
      </c>
      <c r="AE147" s="92">
        <f>Cal_SWSubmitted!AE67/Cal_SWSubmitted!AE$95</f>
        <v>7.997338467114877E-2</v>
      </c>
      <c r="AF147" s="92">
        <f>Cal_SWSubmitted!AF67/Cal_SWSubmitted!AF$95</f>
        <v>7.9811523287645028E-2</v>
      </c>
      <c r="AG147" s="92">
        <f>Cal_SWSubmitted!AG67/Cal_SWSubmitted!AG$95</f>
        <v>0.13136575877102236</v>
      </c>
      <c r="AH147" s="92">
        <f>Cal_SWSubmitted!AH67/Cal_SWSubmitted!AH$95</f>
        <v>0.13153572347726805</v>
      </c>
      <c r="AI147" s="92">
        <f>Cal_SWSubmitted!AI67/Cal_SWSubmitted!AI$95</f>
        <v>0.13137110855195686</v>
      </c>
      <c r="AJ147" s="92">
        <f>Cal_SWSubmitted!AJ67/Cal_SWSubmitted!AJ$95</f>
        <v>0.13043376680193067</v>
      </c>
      <c r="AK147" s="92">
        <f>Cal_SWSubmitted!AK67/Cal_SWSubmitted!AK$95</f>
        <v>0.13111882732727229</v>
      </c>
      <c r="AM147" s="18">
        <f t="shared" si="24"/>
        <v>0</v>
      </c>
      <c r="AN147" s="18">
        <f t="shared" si="25"/>
        <v>1.1755095135869198</v>
      </c>
      <c r="AO147" s="18">
        <f t="shared" si="26"/>
        <v>0.65582518492945019</v>
      </c>
      <c r="AP147" s="106">
        <f t="shared" si="27"/>
        <v>0</v>
      </c>
      <c r="AQ147" s="18">
        <f t="shared" si="28"/>
        <v>0.14693868919836497</v>
      </c>
      <c r="AR147" s="18">
        <f t="shared" si="29"/>
        <v>0.13116503698589005</v>
      </c>
    </row>
    <row r="148" spans="3:60">
      <c r="E148" s="3" t="s">
        <v>38</v>
      </c>
      <c r="F148" s="3" t="str">
        <f t="shared" si="30"/>
        <v>Capex</v>
      </c>
      <c r="G148" s="3" t="s">
        <v>216</v>
      </c>
      <c r="L148" s="3" t="s">
        <v>230</v>
      </c>
      <c r="R148" s="14"/>
      <c r="T148" s="18"/>
      <c r="U148" s="18"/>
      <c r="V148" s="18"/>
      <c r="W148" s="18"/>
      <c r="X148" s="18"/>
      <c r="Y148" s="92">
        <f>Cal_SWSubmitted!Y68/Cal_SWSubmitted!Y$96</f>
        <v>0.13217275292568859</v>
      </c>
      <c r="Z148" s="92">
        <f>Cal_SWSubmitted!Z68/Cal_SWSubmitted!Z$96</f>
        <v>0.13665615221419003</v>
      </c>
      <c r="AA148" s="92">
        <f>Cal_SWSubmitted!AA68/Cal_SWSubmitted!AA$96</f>
        <v>0.17338270403785538</v>
      </c>
      <c r="AB148" s="92">
        <f>Cal_SWSubmitted!AB68/Cal_SWSubmitted!AB$96</f>
        <v>0.23530021326297315</v>
      </c>
      <c r="AC148" s="92">
        <f>Cal_SWSubmitted!AC68/Cal_SWSubmitted!AC$96</f>
        <v>0.1566158553481749</v>
      </c>
      <c r="AD148" s="92">
        <f>Cal_SWSubmitted!AD68/Cal_SWSubmitted!AD$96</f>
        <v>0.15122225737520611</v>
      </c>
      <c r="AE148" s="92">
        <f>Cal_SWSubmitted!AE68/Cal_SWSubmitted!AE$96</f>
        <v>0.13676232763498516</v>
      </c>
      <c r="AF148" s="92">
        <f>Cal_SWSubmitted!AF68/Cal_SWSubmitted!AF$96</f>
        <v>0.14132547973601728</v>
      </c>
      <c r="AG148" s="92">
        <f>Cal_SWSubmitted!AG68/Cal_SWSubmitted!AG$96</f>
        <v>0.21016961809167922</v>
      </c>
      <c r="AH148" s="92">
        <f>Cal_SWSubmitted!AH68/Cal_SWSubmitted!AH$96</f>
        <v>0.21033785979456002</v>
      </c>
      <c r="AI148" s="92">
        <f>Cal_SWSubmitted!AI68/Cal_SWSubmitted!AI$96</f>
        <v>0.19769204723517383</v>
      </c>
      <c r="AJ148" s="92">
        <f>Cal_SWSubmitted!AJ68/Cal_SWSubmitted!AJ$96</f>
        <v>0.18529164678037019</v>
      </c>
      <c r="AK148" s="92">
        <f>Cal_SWSubmitted!AK68/Cal_SWSubmitted!AK$96</f>
        <v>0.17474722162763773</v>
      </c>
      <c r="AM148" s="18">
        <f t="shared" si="24"/>
        <v>0</v>
      </c>
      <c r="AN148" s="18">
        <f t="shared" si="25"/>
        <v>1.2634377425350907</v>
      </c>
      <c r="AO148" s="18">
        <f t="shared" si="26"/>
        <v>0.97823839352942099</v>
      </c>
      <c r="AP148" s="106">
        <f t="shared" si="27"/>
        <v>0</v>
      </c>
      <c r="AQ148" s="18">
        <f t="shared" si="28"/>
        <v>0.15792971781688633</v>
      </c>
      <c r="AR148" s="18">
        <f t="shared" si="29"/>
        <v>0.1956476787058842</v>
      </c>
    </row>
    <row r="149" spans="3:60">
      <c r="E149" s="3" t="s">
        <v>40</v>
      </c>
      <c r="F149" s="3" t="str">
        <f t="shared" si="30"/>
        <v>Capex</v>
      </c>
      <c r="G149" s="3" t="s">
        <v>216</v>
      </c>
      <c r="L149" s="3" t="s">
        <v>230</v>
      </c>
      <c r="R149" s="14"/>
      <c r="T149" s="18"/>
      <c r="U149" s="18"/>
      <c r="V149" s="18"/>
      <c r="W149" s="18"/>
      <c r="X149" s="18"/>
      <c r="Y149" s="92">
        <f>Cal_SWSubmitted!Y69/Cal_SWSubmitted!Y$97</f>
        <v>0.20552709173187828</v>
      </c>
      <c r="Z149" s="92">
        <f>Cal_SWSubmitted!Z69/Cal_SWSubmitted!Z$97</f>
        <v>0.16927499708999372</v>
      </c>
      <c r="AA149" s="92">
        <f>Cal_SWSubmitted!AA69/Cal_SWSubmitted!AA$97</f>
        <v>0.34493110312784087</v>
      </c>
      <c r="AB149" s="92">
        <f>Cal_SWSubmitted!AB69/Cal_SWSubmitted!AB$97</f>
        <v>0.38255810494781767</v>
      </c>
      <c r="AC149" s="92">
        <f>Cal_SWSubmitted!AC69/Cal_SWSubmitted!AC$97</f>
        <v>0.20591525398097371</v>
      </c>
      <c r="AD149" s="92">
        <f>Cal_SWSubmitted!AD69/Cal_SWSubmitted!AD$97</f>
        <v>0.31370683369386115</v>
      </c>
      <c r="AE149" s="92">
        <f>Cal_SWSubmitted!AE69/Cal_SWSubmitted!AE$97</f>
        <v>0.34871610050979551</v>
      </c>
      <c r="AF149" s="92">
        <f>Cal_SWSubmitted!AF69/Cal_SWSubmitted!AF$97</f>
        <v>0.31354362614971987</v>
      </c>
      <c r="AG149" s="92">
        <f>Cal_SWSubmitted!AG69/Cal_SWSubmitted!AG$97</f>
        <v>0.40404816837498431</v>
      </c>
      <c r="AH149" s="92">
        <f>Cal_SWSubmitted!AH69/Cal_SWSubmitted!AH$97</f>
        <v>0.39779189480009103</v>
      </c>
      <c r="AI149" s="92">
        <f>Cal_SWSubmitted!AI69/Cal_SWSubmitted!AI$97</f>
        <v>0.39354714954925679</v>
      </c>
      <c r="AJ149" s="92">
        <f>Cal_SWSubmitted!AJ69/Cal_SWSubmitted!AJ$97</f>
        <v>0.38613222481178106</v>
      </c>
      <c r="AK149" s="92">
        <f>Cal_SWSubmitted!AK69/Cal_SWSubmitted!AK$97</f>
        <v>0.3819648016157618</v>
      </c>
      <c r="AM149" s="18">
        <f t="shared" si="24"/>
        <v>0</v>
      </c>
      <c r="AN149" s="18">
        <f t="shared" si="25"/>
        <v>2.2841731112318806</v>
      </c>
      <c r="AO149" s="18">
        <f t="shared" si="26"/>
        <v>1.963484239151875</v>
      </c>
      <c r="AP149" s="106">
        <f t="shared" si="27"/>
        <v>0</v>
      </c>
      <c r="AQ149" s="18">
        <f t="shared" si="28"/>
        <v>0.28552163890398508</v>
      </c>
      <c r="AR149" s="18">
        <f t="shared" si="29"/>
        <v>0.39269684783037501</v>
      </c>
    </row>
    <row r="150" spans="3:60">
      <c r="E150" s="3" t="s">
        <v>25</v>
      </c>
      <c r="F150" s="3" t="str">
        <f>$C$53</f>
        <v>Capex</v>
      </c>
      <c r="G150" s="3" t="s">
        <v>221</v>
      </c>
      <c r="L150" s="3" t="s">
        <v>230</v>
      </c>
      <c r="R150" s="14"/>
      <c r="T150" s="18"/>
      <c r="U150" s="18"/>
      <c r="V150" s="18"/>
      <c r="W150" s="18"/>
      <c r="X150" s="18"/>
      <c r="Y150" s="92">
        <f>Cal_SWSubmitted!Y70/Cal_SWSubmitted!Y$90</f>
        <v>0</v>
      </c>
      <c r="Z150" s="92">
        <f>Cal_SWSubmitted!Z70/Cal_SWSubmitted!Z$90</f>
        <v>0</v>
      </c>
      <c r="AA150" s="92">
        <f>Cal_SWSubmitted!AA70/Cal_SWSubmitted!AA$90</f>
        <v>0</v>
      </c>
      <c r="AB150" s="92">
        <f>Cal_SWSubmitted!AB70/Cal_SWSubmitted!AB$90</f>
        <v>0</v>
      </c>
      <c r="AC150" s="92">
        <f>Cal_SWSubmitted!AC70/Cal_SWSubmitted!AC$90</f>
        <v>0</v>
      </c>
      <c r="AD150" s="92">
        <f>Cal_SWSubmitted!AD70/Cal_SWSubmitted!AD$90</f>
        <v>0</v>
      </c>
      <c r="AE150" s="92">
        <f>Cal_SWSubmitted!AE70/Cal_SWSubmitted!AE$90</f>
        <v>0</v>
      </c>
      <c r="AF150" s="92">
        <f>Cal_SWSubmitted!AF70/Cal_SWSubmitted!AF$90</f>
        <v>0</v>
      </c>
      <c r="AG150" s="92">
        <f>Cal_SWSubmitted!AG70/Cal_SWSubmitted!AG$90</f>
        <v>0</v>
      </c>
      <c r="AH150" s="92">
        <f>Cal_SWSubmitted!AH70/Cal_SWSubmitted!AH$90</f>
        <v>0</v>
      </c>
      <c r="AI150" s="92">
        <f>Cal_SWSubmitted!AI70/Cal_SWSubmitted!AI$90</f>
        <v>0</v>
      </c>
      <c r="AJ150" s="92">
        <f>Cal_SWSubmitted!AJ70/Cal_SWSubmitted!AJ$90</f>
        <v>0</v>
      </c>
      <c r="AK150" s="92">
        <f>Cal_SWSubmitted!AK70/Cal_SWSubmitted!AK$90</f>
        <v>0</v>
      </c>
      <c r="AM150" s="18">
        <f t="shared" si="24"/>
        <v>0</v>
      </c>
      <c r="AN150" s="18">
        <f t="shared" si="25"/>
        <v>0</v>
      </c>
      <c r="AO150" s="18">
        <f t="shared" si="26"/>
        <v>0</v>
      </c>
      <c r="AP150" s="106">
        <f t="shared" si="27"/>
        <v>0</v>
      </c>
      <c r="AQ150" s="18">
        <f t="shared" si="28"/>
        <v>0</v>
      </c>
      <c r="AR150" s="18">
        <f t="shared" si="29"/>
        <v>0</v>
      </c>
    </row>
    <row r="151" spans="3:60">
      <c r="E151" s="3" t="s">
        <v>28</v>
      </c>
      <c r="F151" s="3" t="str">
        <f t="shared" si="30"/>
        <v>Capex</v>
      </c>
      <c r="G151" s="3" t="s">
        <v>221</v>
      </c>
      <c r="L151" s="3" t="s">
        <v>230</v>
      </c>
      <c r="R151" s="14"/>
      <c r="T151" s="18"/>
      <c r="U151" s="18"/>
      <c r="V151" s="18"/>
      <c r="W151" s="18"/>
      <c r="X151" s="18"/>
      <c r="Y151" s="92">
        <f>Cal_SWSubmitted!Y71/Cal_SWSubmitted!Y$91</f>
        <v>0</v>
      </c>
      <c r="Z151" s="92">
        <f>Cal_SWSubmitted!Z71/Cal_SWSubmitted!Z$91</f>
        <v>0</v>
      </c>
      <c r="AA151" s="92">
        <f>Cal_SWSubmitted!AA71/Cal_SWSubmitted!AA$91</f>
        <v>0</v>
      </c>
      <c r="AB151" s="92">
        <f>Cal_SWSubmitted!AB71/Cal_SWSubmitted!AB$91</f>
        <v>0</v>
      </c>
      <c r="AC151" s="92">
        <f>Cal_SWSubmitted!AC71/Cal_SWSubmitted!AC$91</f>
        <v>0</v>
      </c>
      <c r="AD151" s="92">
        <f>Cal_SWSubmitted!AD71/Cal_SWSubmitted!AD$91</f>
        <v>0</v>
      </c>
      <c r="AE151" s="92">
        <f>Cal_SWSubmitted!AE71/Cal_SWSubmitted!AE$91</f>
        <v>0</v>
      </c>
      <c r="AF151" s="92">
        <f>Cal_SWSubmitted!AF71/Cal_SWSubmitted!AF$91</f>
        <v>0</v>
      </c>
      <c r="AG151" s="92">
        <f>Cal_SWSubmitted!AG71/Cal_SWSubmitted!AG$91</f>
        <v>0</v>
      </c>
      <c r="AH151" s="92">
        <f>Cal_SWSubmitted!AH71/Cal_SWSubmitted!AH$91</f>
        <v>0</v>
      </c>
      <c r="AI151" s="92">
        <f>Cal_SWSubmitted!AI71/Cal_SWSubmitted!AI$91</f>
        <v>0</v>
      </c>
      <c r="AJ151" s="92">
        <f>Cal_SWSubmitted!AJ71/Cal_SWSubmitted!AJ$91</f>
        <v>0</v>
      </c>
      <c r="AK151" s="92">
        <f>Cal_SWSubmitted!AK71/Cal_SWSubmitted!AK$91</f>
        <v>0</v>
      </c>
      <c r="AM151" s="18">
        <f t="shared" si="24"/>
        <v>0</v>
      </c>
      <c r="AN151" s="18">
        <f t="shared" si="25"/>
        <v>0</v>
      </c>
      <c r="AO151" s="18">
        <f t="shared" si="26"/>
        <v>0</v>
      </c>
      <c r="AP151" s="106">
        <f t="shared" si="27"/>
        <v>0</v>
      </c>
      <c r="AQ151" s="18">
        <f t="shared" si="28"/>
        <v>0</v>
      </c>
      <c r="AR151" s="18">
        <f t="shared" si="29"/>
        <v>0</v>
      </c>
    </row>
    <row r="152" spans="3:60">
      <c r="E152" s="3" t="s">
        <v>30</v>
      </c>
      <c r="F152" s="3" t="str">
        <f t="shared" si="30"/>
        <v>Capex</v>
      </c>
      <c r="G152" s="3" t="s">
        <v>221</v>
      </c>
      <c r="L152" s="3" t="s">
        <v>230</v>
      </c>
      <c r="R152" s="14"/>
      <c r="T152" s="18"/>
      <c r="U152" s="18"/>
      <c r="V152" s="18"/>
      <c r="W152" s="18"/>
      <c r="X152" s="18"/>
      <c r="Y152" s="92">
        <f>Cal_SWSubmitted!Y72/Cal_SWSubmitted!Y$92</f>
        <v>0</v>
      </c>
      <c r="Z152" s="92">
        <f>Cal_SWSubmitted!Z72/Cal_SWSubmitted!Z$92</f>
        <v>0</v>
      </c>
      <c r="AA152" s="92">
        <f>Cal_SWSubmitted!AA72/Cal_SWSubmitted!AA$92</f>
        <v>0</v>
      </c>
      <c r="AB152" s="92">
        <f>Cal_SWSubmitted!AB72/Cal_SWSubmitted!AB$92</f>
        <v>0</v>
      </c>
      <c r="AC152" s="92">
        <f>Cal_SWSubmitted!AC72/Cal_SWSubmitted!AC$92</f>
        <v>0</v>
      </c>
      <c r="AD152" s="92">
        <f>Cal_SWSubmitted!AD72/Cal_SWSubmitted!AD$92</f>
        <v>0</v>
      </c>
      <c r="AE152" s="92">
        <f>Cal_SWSubmitted!AE72/Cal_SWSubmitted!AE$92</f>
        <v>0</v>
      </c>
      <c r="AF152" s="92">
        <f>Cal_SWSubmitted!AF72/Cal_SWSubmitted!AF$92</f>
        <v>0</v>
      </c>
      <c r="AG152" s="92">
        <f>Cal_SWSubmitted!AG72/Cal_SWSubmitted!AG$92</f>
        <v>0</v>
      </c>
      <c r="AH152" s="92">
        <f>Cal_SWSubmitted!AH72/Cal_SWSubmitted!AH$92</f>
        <v>0</v>
      </c>
      <c r="AI152" s="92">
        <f>Cal_SWSubmitted!AI72/Cal_SWSubmitted!AI$92</f>
        <v>0</v>
      </c>
      <c r="AJ152" s="92">
        <f>Cal_SWSubmitted!AJ72/Cal_SWSubmitted!AJ$92</f>
        <v>0</v>
      </c>
      <c r="AK152" s="92">
        <f>Cal_SWSubmitted!AK72/Cal_SWSubmitted!AK$92</f>
        <v>0</v>
      </c>
      <c r="AM152" s="18">
        <f t="shared" si="24"/>
        <v>0</v>
      </c>
      <c r="AN152" s="18">
        <f t="shared" si="25"/>
        <v>0</v>
      </c>
      <c r="AO152" s="18">
        <f t="shared" si="26"/>
        <v>0</v>
      </c>
      <c r="AP152" s="106">
        <f t="shared" si="27"/>
        <v>0</v>
      </c>
      <c r="AQ152" s="18">
        <f t="shared" si="28"/>
        <v>0</v>
      </c>
      <c r="AR152" s="18">
        <f t="shared" si="29"/>
        <v>0</v>
      </c>
    </row>
    <row r="153" spans="3:60">
      <c r="E153" s="3" t="s">
        <v>32</v>
      </c>
      <c r="F153" s="3" t="str">
        <f t="shared" si="30"/>
        <v>Capex</v>
      </c>
      <c r="G153" s="3" t="s">
        <v>221</v>
      </c>
      <c r="L153" s="3" t="s">
        <v>230</v>
      </c>
      <c r="R153" s="14"/>
      <c r="T153" s="18"/>
      <c r="U153" s="18"/>
      <c r="V153" s="18"/>
      <c r="W153" s="18"/>
      <c r="X153" s="18"/>
      <c r="Y153" s="92">
        <f>Cal_SWSubmitted!Y73/Cal_SWSubmitted!Y$93</f>
        <v>0</v>
      </c>
      <c r="Z153" s="92">
        <f>Cal_SWSubmitted!Z73/Cal_SWSubmitted!Z$93</f>
        <v>0</v>
      </c>
      <c r="AA153" s="92">
        <f>Cal_SWSubmitted!AA73/Cal_SWSubmitted!AA$93</f>
        <v>0</v>
      </c>
      <c r="AB153" s="92">
        <f>Cal_SWSubmitted!AB73/Cal_SWSubmitted!AB$93</f>
        <v>0</v>
      </c>
      <c r="AC153" s="92">
        <f>Cal_SWSubmitted!AC73/Cal_SWSubmitted!AC$93</f>
        <v>0</v>
      </c>
      <c r="AD153" s="92">
        <f>Cal_SWSubmitted!AD73/Cal_SWSubmitted!AD$93</f>
        <v>0</v>
      </c>
      <c r="AE153" s="92">
        <f>Cal_SWSubmitted!AE73/Cal_SWSubmitted!AE$93</f>
        <v>0</v>
      </c>
      <c r="AF153" s="92">
        <f>Cal_SWSubmitted!AF73/Cal_SWSubmitted!AF$93</f>
        <v>0</v>
      </c>
      <c r="AG153" s="92">
        <f>Cal_SWSubmitted!AG73/Cal_SWSubmitted!AG$93</f>
        <v>0</v>
      </c>
      <c r="AH153" s="92">
        <f>Cal_SWSubmitted!AH73/Cal_SWSubmitted!AH$93</f>
        <v>0</v>
      </c>
      <c r="AI153" s="92">
        <f>Cal_SWSubmitted!AI73/Cal_SWSubmitted!AI$93</f>
        <v>0</v>
      </c>
      <c r="AJ153" s="92">
        <f>Cal_SWSubmitted!AJ73/Cal_SWSubmitted!AJ$93</f>
        <v>0</v>
      </c>
      <c r="AK153" s="92">
        <f>Cal_SWSubmitted!AK73/Cal_SWSubmitted!AK$93</f>
        <v>0</v>
      </c>
      <c r="AM153" s="18">
        <f t="shared" si="24"/>
        <v>0</v>
      </c>
      <c r="AN153" s="18">
        <f t="shared" si="25"/>
        <v>0</v>
      </c>
      <c r="AO153" s="18">
        <f t="shared" si="26"/>
        <v>0</v>
      </c>
      <c r="AP153" s="106">
        <f t="shared" si="27"/>
        <v>0</v>
      </c>
      <c r="AQ153" s="18">
        <f t="shared" si="28"/>
        <v>0</v>
      </c>
      <c r="AR153" s="18">
        <f t="shared" si="29"/>
        <v>0</v>
      </c>
    </row>
    <row r="154" spans="3:60">
      <c r="E154" s="3" t="s">
        <v>34</v>
      </c>
      <c r="F154" s="3" t="str">
        <f t="shared" si="30"/>
        <v>Capex</v>
      </c>
      <c r="G154" s="3" t="s">
        <v>221</v>
      </c>
      <c r="L154" s="3" t="s">
        <v>230</v>
      </c>
      <c r="R154" s="14"/>
      <c r="T154" s="18"/>
      <c r="U154" s="18"/>
      <c r="V154" s="18"/>
      <c r="W154" s="18"/>
      <c r="X154" s="18"/>
      <c r="Y154" s="92">
        <f>Cal_SWSubmitted!Y74/Cal_SWSubmitted!Y$94</f>
        <v>0</v>
      </c>
      <c r="Z154" s="92">
        <f>Cal_SWSubmitted!Z74/Cal_SWSubmitted!Z$94</f>
        <v>0</v>
      </c>
      <c r="AA154" s="92">
        <f>Cal_SWSubmitted!AA74/Cal_SWSubmitted!AA$94</f>
        <v>3.7180963500462914E-4</v>
      </c>
      <c r="AB154" s="92">
        <f>Cal_SWSubmitted!AB74/Cal_SWSubmitted!AB$94</f>
        <v>-7.3178812268884759E-3</v>
      </c>
      <c r="AC154" s="92">
        <f>Cal_SWSubmitted!AC74/Cal_SWSubmitted!AC$94</f>
        <v>-3.2343780459757774E-3</v>
      </c>
      <c r="AD154" s="92">
        <f>Cal_SWSubmitted!AD74/Cal_SWSubmitted!AD$94</f>
        <v>-3.0210589108638428E-2</v>
      </c>
      <c r="AE154" s="92">
        <f>Cal_SWSubmitted!AE74/Cal_SWSubmitted!AE$94</f>
        <v>-1.9670941878535643E-3</v>
      </c>
      <c r="AF154" s="92">
        <f>Cal_SWSubmitted!AF74/Cal_SWSubmitted!AF$94</f>
        <v>-3.0210589108638438E-2</v>
      </c>
      <c r="AG154" s="92">
        <f>Cal_SWSubmitted!AG74/Cal_SWSubmitted!AG$94</f>
        <v>-3.0210589108638428E-2</v>
      </c>
      <c r="AH154" s="92">
        <f>Cal_SWSubmitted!AH74/Cal_SWSubmitted!AH$94</f>
        <v>-3.0210589108638435E-2</v>
      </c>
      <c r="AI154" s="92">
        <f>Cal_SWSubmitted!AI74/Cal_SWSubmitted!AI$94</f>
        <v>-3.0210589108638431E-2</v>
      </c>
      <c r="AJ154" s="92">
        <f>Cal_SWSubmitted!AJ74/Cal_SWSubmitted!AJ$94</f>
        <v>-3.0210589108638435E-2</v>
      </c>
      <c r="AK154" s="92">
        <f>Cal_SWSubmitted!AK74/Cal_SWSubmitted!AK$94</f>
        <v>-3.0210589108638435E-2</v>
      </c>
      <c r="AM154" s="18">
        <f t="shared" si="24"/>
        <v>0</v>
      </c>
      <c r="AN154" s="18">
        <f t="shared" si="25"/>
        <v>-7.2568722042990044E-2</v>
      </c>
      <c r="AO154" s="18">
        <f t="shared" si="26"/>
        <v>-0.15105294554319218</v>
      </c>
      <c r="AP154" s="106">
        <f t="shared" si="27"/>
        <v>0</v>
      </c>
      <c r="AQ154" s="18">
        <f t="shared" si="28"/>
        <v>-9.0710902553737555E-3</v>
      </c>
      <c r="AR154" s="18">
        <f t="shared" si="29"/>
        <v>-3.0210589108638435E-2</v>
      </c>
    </row>
    <row r="155" spans="3:60">
      <c r="E155" s="3" t="s">
        <v>36</v>
      </c>
      <c r="F155" s="3" t="str">
        <f t="shared" si="30"/>
        <v>Capex</v>
      </c>
      <c r="G155" s="3" t="s">
        <v>221</v>
      </c>
      <c r="L155" s="3" t="s">
        <v>230</v>
      </c>
      <c r="R155" s="14"/>
      <c r="T155" s="18"/>
      <c r="U155" s="18"/>
      <c r="V155" s="18"/>
      <c r="W155" s="18"/>
      <c r="X155" s="18"/>
      <c r="Y155" s="92">
        <f>Cal_SWSubmitted!Y75/Cal_SWSubmitted!Y$95</f>
        <v>0</v>
      </c>
      <c r="Z155" s="92">
        <f>Cal_SWSubmitted!Z75/Cal_SWSubmitted!Z$95</f>
        <v>0</v>
      </c>
      <c r="AA155" s="92">
        <f>Cal_SWSubmitted!AA75/Cal_SWSubmitted!AA$95</f>
        <v>0</v>
      </c>
      <c r="AB155" s="92">
        <f>Cal_SWSubmitted!AB75/Cal_SWSubmitted!AB$95</f>
        <v>0</v>
      </c>
      <c r="AC155" s="92">
        <f>Cal_SWSubmitted!AC75/Cal_SWSubmitted!AC$95</f>
        <v>0</v>
      </c>
      <c r="AD155" s="92">
        <f>Cal_SWSubmitted!AD75/Cal_SWSubmitted!AD$95</f>
        <v>1.9883040935672516E-2</v>
      </c>
      <c r="AE155" s="92">
        <f>Cal_SWSubmitted!AE75/Cal_SWSubmitted!AE$95</f>
        <v>1.8330948229166165E-2</v>
      </c>
      <c r="AF155" s="92">
        <f>Cal_SWSubmitted!AF75/Cal_SWSubmitted!AF$95</f>
        <v>1.8293847478041164E-2</v>
      </c>
      <c r="AG155" s="92">
        <f>Cal_SWSubmitted!AG75/Cal_SWSubmitted!AG$95</f>
        <v>3.2197489894858426E-2</v>
      </c>
      <c r="AH155" s="92">
        <f>Cal_SWSubmitted!AH75/Cal_SWSubmitted!AH$95</f>
        <v>3.2239147911095119E-2</v>
      </c>
      <c r="AI155" s="92">
        <f>Cal_SWSubmitted!AI75/Cal_SWSubmitted!AI$95</f>
        <v>3.2198801115675711E-2</v>
      </c>
      <c r="AJ155" s="92">
        <f>Cal_SWSubmitted!AJ75/Cal_SWSubmitted!AJ$95</f>
        <v>3.196906049066929E-2</v>
      </c>
      <c r="AK155" s="92">
        <f>Cal_SWSubmitted!AK75/Cal_SWSubmitted!AK$95</f>
        <v>3.2136967482174587E-2</v>
      </c>
      <c r="AM155" s="18">
        <f t="shared" si="24"/>
        <v>0</v>
      </c>
      <c r="AN155" s="18">
        <f t="shared" si="25"/>
        <v>5.6507836642879845E-2</v>
      </c>
      <c r="AO155" s="18">
        <f t="shared" si="26"/>
        <v>0.16074146689447316</v>
      </c>
      <c r="AP155" s="106">
        <f t="shared" si="27"/>
        <v>0</v>
      </c>
      <c r="AQ155" s="18">
        <f t="shared" si="28"/>
        <v>7.0634795803599807E-3</v>
      </c>
      <c r="AR155" s="18">
        <f t="shared" si="29"/>
        <v>3.2148293378894632E-2</v>
      </c>
    </row>
    <row r="156" spans="3:60">
      <c r="E156" s="3" t="s">
        <v>38</v>
      </c>
      <c r="F156" s="3" t="str">
        <f t="shared" si="30"/>
        <v>Capex</v>
      </c>
      <c r="G156" s="3" t="s">
        <v>221</v>
      </c>
      <c r="L156" s="3" t="s">
        <v>230</v>
      </c>
      <c r="R156" s="14"/>
      <c r="T156" s="18"/>
      <c r="U156" s="18"/>
      <c r="V156" s="18"/>
      <c r="W156" s="18"/>
      <c r="X156" s="18"/>
      <c r="Y156" s="92">
        <f>Cal_SWSubmitted!Y76/Cal_SWSubmitted!Y$96</f>
        <v>0</v>
      </c>
      <c r="Z156" s="92">
        <f>Cal_SWSubmitted!Z76/Cal_SWSubmitted!Z$96</f>
        <v>0</v>
      </c>
      <c r="AA156" s="92">
        <f>Cal_SWSubmitted!AA76/Cal_SWSubmitted!AA$96</f>
        <v>0</v>
      </c>
      <c r="AB156" s="92">
        <f>Cal_SWSubmitted!AB76/Cal_SWSubmitted!AB$96</f>
        <v>0</v>
      </c>
      <c r="AC156" s="92">
        <f>Cal_SWSubmitted!AC76/Cal_SWSubmitted!AC$96</f>
        <v>0</v>
      </c>
      <c r="AD156" s="92">
        <f>Cal_SWSubmitted!AD76/Cal_SWSubmitted!AD$96</f>
        <v>0</v>
      </c>
      <c r="AE156" s="92">
        <f>Cal_SWSubmitted!AE76/Cal_SWSubmitted!AE$96</f>
        <v>0</v>
      </c>
      <c r="AF156" s="92">
        <f>Cal_SWSubmitted!AF76/Cal_SWSubmitted!AF$96</f>
        <v>0</v>
      </c>
      <c r="AG156" s="92">
        <f>Cal_SWSubmitted!AG76/Cal_SWSubmitted!AG$96</f>
        <v>0</v>
      </c>
      <c r="AH156" s="92">
        <f>Cal_SWSubmitted!AH76/Cal_SWSubmitted!AH$96</f>
        <v>0</v>
      </c>
      <c r="AI156" s="92">
        <f>Cal_SWSubmitted!AI76/Cal_SWSubmitted!AI$96</f>
        <v>0</v>
      </c>
      <c r="AJ156" s="92">
        <f>Cal_SWSubmitted!AJ76/Cal_SWSubmitted!AJ$96</f>
        <v>0</v>
      </c>
      <c r="AK156" s="92">
        <f>Cal_SWSubmitted!AK76/Cal_SWSubmitted!AK$96</f>
        <v>0</v>
      </c>
      <c r="AM156" s="18">
        <f t="shared" si="24"/>
        <v>0</v>
      </c>
      <c r="AN156" s="18">
        <f t="shared" si="25"/>
        <v>0</v>
      </c>
      <c r="AO156" s="18">
        <f t="shared" si="26"/>
        <v>0</v>
      </c>
      <c r="AP156" s="106">
        <f t="shared" si="27"/>
        <v>0</v>
      </c>
      <c r="AQ156" s="18">
        <f t="shared" si="28"/>
        <v>0</v>
      </c>
      <c r="AR156" s="18">
        <f t="shared" si="29"/>
        <v>0</v>
      </c>
    </row>
    <row r="157" spans="3:60">
      <c r="E157" s="3" t="s">
        <v>40</v>
      </c>
      <c r="F157" s="3" t="str">
        <f t="shared" si="30"/>
        <v>Capex</v>
      </c>
      <c r="G157" s="3" t="s">
        <v>221</v>
      </c>
      <c r="L157" s="3" t="s">
        <v>230</v>
      </c>
      <c r="R157" s="14"/>
      <c r="T157" s="18"/>
      <c r="U157" s="18"/>
      <c r="V157" s="18"/>
      <c r="W157" s="18"/>
      <c r="X157" s="18"/>
      <c r="Y157" s="92">
        <f>Cal_SWSubmitted!Y77/Cal_SWSubmitted!Y$97</f>
        <v>2.5528573231628493E-3</v>
      </c>
      <c r="Z157" s="92">
        <f>Cal_SWSubmitted!Z77/Cal_SWSubmitted!Z$97</f>
        <v>-1.5553177400486865E-4</v>
      </c>
      <c r="AA157" s="92">
        <f>Cal_SWSubmitted!AA77/Cal_SWSubmitted!AA$97</f>
        <v>2.2244020782142891E-3</v>
      </c>
      <c r="AB157" s="92">
        <f>Cal_SWSubmitted!AB77/Cal_SWSubmitted!AB$97</f>
        <v>5.5338080098009529E-3</v>
      </c>
      <c r="AC157" s="92">
        <f>Cal_SWSubmitted!AC77/Cal_SWSubmitted!AC$97</f>
        <v>1.4340880575094948E-2</v>
      </c>
      <c r="AD157" s="92">
        <f>Cal_SWSubmitted!AD77/Cal_SWSubmitted!AD$97</f>
        <v>3.7554486284300235E-3</v>
      </c>
      <c r="AE157" s="92">
        <f>Cal_SWSubmitted!AE77/Cal_SWSubmitted!AE$97</f>
        <v>1.0223241551238261E-3</v>
      </c>
      <c r="AF157" s="92">
        <f>Cal_SWSubmitted!AF77/Cal_SWSubmitted!AF$97</f>
        <v>3.7534948375591718E-3</v>
      </c>
      <c r="AG157" s="92">
        <f>Cal_SWSubmitted!AG77/Cal_SWSubmitted!AG$97</f>
        <v>0</v>
      </c>
      <c r="AH157" s="92">
        <f>Cal_SWSubmitted!AH77/Cal_SWSubmitted!AH$97</f>
        <v>0</v>
      </c>
      <c r="AI157" s="92">
        <f>Cal_SWSubmitted!AI77/Cal_SWSubmitted!AI$97</f>
        <v>0</v>
      </c>
      <c r="AJ157" s="92">
        <f>Cal_SWSubmitted!AJ77/Cal_SWSubmitted!AJ$97</f>
        <v>0</v>
      </c>
      <c r="AK157" s="92">
        <f>Cal_SWSubmitted!AK77/Cal_SWSubmitted!AK$97</f>
        <v>0</v>
      </c>
      <c r="AM157" s="18">
        <f t="shared" si="24"/>
        <v>0</v>
      </c>
      <c r="AN157" s="18">
        <f t="shared" si="25"/>
        <v>3.3027683833381193E-2</v>
      </c>
      <c r="AO157" s="18">
        <f t="shared" si="26"/>
        <v>0</v>
      </c>
      <c r="AP157" s="106">
        <f t="shared" si="27"/>
        <v>0</v>
      </c>
      <c r="AQ157" s="18">
        <f t="shared" si="28"/>
        <v>4.1284604791726491E-3</v>
      </c>
      <c r="AR157" s="18">
        <f t="shared" si="29"/>
        <v>0</v>
      </c>
    </row>
    <row r="158" spans="3:60" s="68" customFormat="1">
      <c r="R158" s="69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  <c r="AK158" s="70"/>
      <c r="AM158" s="70"/>
      <c r="AN158" s="70"/>
      <c r="AO158" s="70"/>
      <c r="AP158" s="70"/>
      <c r="AQ158" s="70"/>
      <c r="AR158" s="70"/>
      <c r="AU158" s="71"/>
    </row>
    <row r="159" spans="3:60">
      <c r="C159" s="11" t="s">
        <v>251</v>
      </c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44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</row>
    <row r="160" spans="3:60">
      <c r="E160" s="3" t="s">
        <v>25</v>
      </c>
      <c r="F160" s="3" t="s">
        <v>222</v>
      </c>
      <c r="G160" s="3" t="s">
        <v>222</v>
      </c>
      <c r="L160" s="3" t="s">
        <v>230</v>
      </c>
      <c r="R160" s="14"/>
      <c r="T160" s="18"/>
      <c r="U160" s="18"/>
      <c r="V160" s="18"/>
      <c r="W160" s="18"/>
      <c r="X160" s="18"/>
      <c r="Y160" s="92">
        <f>Cal_SWSubmitted!Y80/Cal_SWSubmitted!Y$90</f>
        <v>0.55428560096104362</v>
      </c>
      <c r="Z160" s="92">
        <f>Cal_SWSubmitted!Z80/Cal_SWSubmitted!Z$90</f>
        <v>0.53914734063980763</v>
      </c>
      <c r="AA160" s="92">
        <f>Cal_SWSubmitted!AA80/Cal_SWSubmitted!AA$90</f>
        <v>0.64204306330660665</v>
      </c>
      <c r="AB160" s="92">
        <f>Cal_SWSubmitted!AB80/Cal_SWSubmitted!AB$90</f>
        <v>0.48785230665165974</v>
      </c>
      <c r="AC160" s="92">
        <f>Cal_SWSubmitted!AC80/Cal_SWSubmitted!AC$90</f>
        <v>0.54130547023503006</v>
      </c>
      <c r="AD160" s="92">
        <f>Cal_SWSubmitted!AD80/Cal_SWSubmitted!AD$90</f>
        <v>0.61301378757704339</v>
      </c>
      <c r="AE160" s="92">
        <f>Cal_SWSubmitted!AE80/Cal_SWSubmitted!AE$90</f>
        <v>0.6140915660182299</v>
      </c>
      <c r="AF160" s="92">
        <f>Cal_SWSubmitted!AF80/Cal_SWSubmitted!AF$90</f>
        <v>0.66300047812434371</v>
      </c>
      <c r="AG160" s="92">
        <f>Cal_SWSubmitted!AG80/Cal_SWSubmitted!AG$90</f>
        <v>0.65110793483678786</v>
      </c>
      <c r="AH160" s="92">
        <f>Cal_SWSubmitted!AH80/Cal_SWSubmitted!AH$90</f>
        <v>0.65796242584538178</v>
      </c>
      <c r="AI160" s="92">
        <f>Cal_SWSubmitted!AI80/Cal_SWSubmitted!AI$90</f>
        <v>0.66608671464638847</v>
      </c>
      <c r="AJ160" s="92">
        <f>Cal_SWSubmitted!AJ80/Cal_SWSubmitted!AJ$90</f>
        <v>0.66926254347298431</v>
      </c>
      <c r="AK160" s="92">
        <f>Cal_SWSubmitted!AK80/Cal_SWSubmitted!AK$90</f>
        <v>0.67166339736009983</v>
      </c>
      <c r="AM160" s="18">
        <f>SUM(T160:X160)</f>
        <v>0</v>
      </c>
      <c r="AN160" s="18">
        <f>SUM(Y160:AF160)</f>
        <v>4.6547396135137644</v>
      </c>
      <c r="AO160" s="18">
        <f>SUM(AG160:AK160)</f>
        <v>3.3160830161616426</v>
      </c>
      <c r="AP160" s="106">
        <f t="shared" ref="AP160:AP167" si="31">IFERROR(AVERAGE(T160:X160),0)</f>
        <v>0</v>
      </c>
      <c r="AQ160" s="18">
        <f>AVERAGE(Y160:AF160)</f>
        <v>0.58184245168922055</v>
      </c>
      <c r="AR160" s="18">
        <f>AVERAGE(AG160:AK160)</f>
        <v>0.66321660323232856</v>
      </c>
    </row>
    <row r="161" spans="2:60">
      <c r="E161" s="3" t="s">
        <v>28</v>
      </c>
      <c r="F161" s="3" t="s">
        <v>222</v>
      </c>
      <c r="G161" s="3" t="s">
        <v>222</v>
      </c>
      <c r="L161" s="3" t="s">
        <v>230</v>
      </c>
      <c r="R161" s="14"/>
      <c r="T161" s="18"/>
      <c r="U161" s="18"/>
      <c r="V161" s="18"/>
      <c r="W161" s="18"/>
      <c r="X161" s="18"/>
      <c r="Y161" s="92">
        <f>Cal_SWSubmitted!Y81/Cal_SWSubmitted!Y$91</f>
        <v>0.7656632025410377</v>
      </c>
      <c r="Z161" s="92">
        <f>Cal_SWSubmitted!Z81/Cal_SWSubmitted!Z$91</f>
        <v>0.66347138671440453</v>
      </c>
      <c r="AA161" s="92">
        <f>Cal_SWSubmitted!AA81/Cal_SWSubmitted!AA$91</f>
        <v>0.67812375577185757</v>
      </c>
      <c r="AB161" s="92">
        <f>Cal_SWSubmitted!AB81/Cal_SWSubmitted!AB$91</f>
        <v>0.66158721259586006</v>
      </c>
      <c r="AC161" s="92">
        <f>Cal_SWSubmitted!AC81/Cal_SWSubmitted!AC$91</f>
        <v>0.58378929003224622</v>
      </c>
      <c r="AD161" s="92">
        <f>Cal_SWSubmitted!AD81/Cal_SWSubmitted!AD$91</f>
        <v>0.63959668761795274</v>
      </c>
      <c r="AE161" s="92">
        <f>Cal_SWSubmitted!AE81/Cal_SWSubmitted!AE$91</f>
        <v>0.67027388126993903</v>
      </c>
      <c r="AF161" s="92">
        <f>Cal_SWSubmitted!AF81/Cal_SWSubmitted!AF$91</f>
        <v>0.70420085603231308</v>
      </c>
      <c r="AG161" s="92">
        <f>Cal_SWSubmitted!AG81/Cal_SWSubmitted!AG$91</f>
        <v>0.67245801542239658</v>
      </c>
      <c r="AH161" s="92">
        <f>Cal_SWSubmitted!AH81/Cal_SWSubmitted!AH$91</f>
        <v>0.68473396843663803</v>
      </c>
      <c r="AI161" s="92">
        <f>Cal_SWSubmitted!AI81/Cal_SWSubmitted!AI$91</f>
        <v>0.69880240838116481</v>
      </c>
      <c r="AJ161" s="92">
        <f>Cal_SWSubmitted!AJ81/Cal_SWSubmitted!AJ$91</f>
        <v>0.70373775288844687</v>
      </c>
      <c r="AK161" s="92">
        <f>Cal_SWSubmitted!AK81/Cal_SWSubmitted!AK$91</f>
        <v>0.70737947033400173</v>
      </c>
      <c r="AM161" s="18">
        <f t="shared" ref="AM161:AM167" si="32">SUM(T161:X161)</f>
        <v>0</v>
      </c>
      <c r="AN161" s="18">
        <f t="shared" ref="AN161:AN167" si="33">SUM(Y161:AF161)</f>
        <v>5.3667062725756107</v>
      </c>
      <c r="AO161" s="18">
        <f t="shared" ref="AO161:AO167" si="34">SUM(AG161:AK161)</f>
        <v>3.467111615462648</v>
      </c>
      <c r="AP161" s="106">
        <f t="shared" si="31"/>
        <v>0</v>
      </c>
      <c r="AQ161" s="18">
        <f t="shared" ref="AQ161:AQ167" si="35">AVERAGE(Y161:AF161)</f>
        <v>0.67083828407195134</v>
      </c>
      <c r="AR161" s="18">
        <f t="shared" ref="AR161:AR167" si="36">AVERAGE(AG161:AK161)</f>
        <v>0.6934223230925296</v>
      </c>
    </row>
    <row r="162" spans="2:60">
      <c r="E162" s="3" t="s">
        <v>30</v>
      </c>
      <c r="F162" s="3" t="s">
        <v>222</v>
      </c>
      <c r="G162" s="3" t="s">
        <v>222</v>
      </c>
      <c r="L162" s="3" t="s">
        <v>230</v>
      </c>
      <c r="R162" s="14"/>
      <c r="T162" s="18"/>
      <c r="U162" s="18"/>
      <c r="V162" s="18"/>
      <c r="W162" s="18"/>
      <c r="X162" s="18"/>
      <c r="Y162" s="92">
        <f>Cal_SWSubmitted!Y82/Cal_SWSubmitted!Y$92</f>
        <v>0.68069101977465041</v>
      </c>
      <c r="Z162" s="92">
        <f>Cal_SWSubmitted!Z82/Cal_SWSubmitted!Z$92</f>
        <v>0.51662504247462848</v>
      </c>
      <c r="AA162" s="92">
        <f>Cal_SWSubmitted!AA82/Cal_SWSubmitted!AA$92</f>
        <v>0.50576671888188751</v>
      </c>
      <c r="AB162" s="92">
        <f>Cal_SWSubmitted!AB82/Cal_SWSubmitted!AB$92</f>
        <v>0.40194651709572404</v>
      </c>
      <c r="AC162" s="92">
        <f>Cal_SWSubmitted!AC82/Cal_SWSubmitted!AC$92</f>
        <v>0.50189672831414978</v>
      </c>
      <c r="AD162" s="92">
        <f>Cal_SWSubmitted!AD82/Cal_SWSubmitted!AD$92</f>
        <v>0.47095409440649527</v>
      </c>
      <c r="AE162" s="92">
        <f>Cal_SWSubmitted!AE82/Cal_SWSubmitted!AE$92</f>
        <v>0.65647760855827719</v>
      </c>
      <c r="AF162" s="92">
        <f>Cal_SWSubmitted!AF82/Cal_SWSubmitted!AF$92</f>
        <v>0.63726439161641435</v>
      </c>
      <c r="AG162" s="92">
        <f>Cal_SWSubmitted!AG82/Cal_SWSubmitted!AG$92</f>
        <v>0.54608573909730307</v>
      </c>
      <c r="AH162" s="92">
        <f>Cal_SWSubmitted!AH82/Cal_SWSubmitted!AH$92</f>
        <v>0.55249852387893916</v>
      </c>
      <c r="AI162" s="92">
        <f>Cal_SWSubmitted!AI82/Cal_SWSubmitted!AI$92</f>
        <v>0.55962164523005564</v>
      </c>
      <c r="AJ162" s="92">
        <f>Cal_SWSubmitted!AJ82/Cal_SWSubmitted!AJ$92</f>
        <v>0.56408877984692007</v>
      </c>
      <c r="AK162" s="92">
        <f>Cal_SWSubmitted!AK82/Cal_SWSubmitted!AK$92</f>
        <v>0.56835410113250751</v>
      </c>
      <c r="AM162" s="18">
        <f t="shared" si="32"/>
        <v>0</v>
      </c>
      <c r="AN162" s="18">
        <f t="shared" si="33"/>
        <v>4.3716221211222273</v>
      </c>
      <c r="AO162" s="18">
        <f t="shared" si="34"/>
        <v>2.7906487891857252</v>
      </c>
      <c r="AP162" s="106">
        <f t="shared" si="31"/>
        <v>0</v>
      </c>
      <c r="AQ162" s="18">
        <f t="shared" si="35"/>
        <v>0.54645276514027841</v>
      </c>
      <c r="AR162" s="18">
        <f t="shared" si="36"/>
        <v>0.55812975783714502</v>
      </c>
    </row>
    <row r="163" spans="2:60">
      <c r="E163" s="3" t="s">
        <v>32</v>
      </c>
      <c r="F163" s="3" t="s">
        <v>222</v>
      </c>
      <c r="G163" s="3" t="s">
        <v>222</v>
      </c>
      <c r="L163" s="3" t="s">
        <v>230</v>
      </c>
      <c r="R163" s="14"/>
      <c r="T163" s="18"/>
      <c r="U163" s="18"/>
      <c r="V163" s="18"/>
      <c r="W163" s="18"/>
      <c r="X163" s="18"/>
      <c r="Y163" s="92">
        <f>Cal_SWSubmitted!Y83/Cal_SWSubmitted!Y$93</f>
        <v>0.60491624746252415</v>
      </c>
      <c r="Z163" s="92">
        <f>Cal_SWSubmitted!Z83/Cal_SWSubmitted!Z$93</f>
        <v>0.49966746642335319</v>
      </c>
      <c r="AA163" s="92">
        <f>Cal_SWSubmitted!AA83/Cal_SWSubmitted!AA$93</f>
        <v>0.53098302411776144</v>
      </c>
      <c r="AB163" s="92">
        <f>Cal_SWSubmitted!AB83/Cal_SWSubmitted!AB$93</f>
        <v>0.59703944587019697</v>
      </c>
      <c r="AC163" s="92">
        <f>Cal_SWSubmitted!AC83/Cal_SWSubmitted!AC$93</f>
        <v>0.44705904102427696</v>
      </c>
      <c r="AD163" s="92">
        <f>Cal_SWSubmitted!AD83/Cal_SWSubmitted!AD$93</f>
        <v>0.39256369585657636</v>
      </c>
      <c r="AE163" s="92">
        <f>Cal_SWSubmitted!AE83/Cal_SWSubmitted!AE$93</f>
        <v>0.59770060674231906</v>
      </c>
      <c r="AF163" s="92">
        <f>Cal_SWSubmitted!AF83/Cal_SWSubmitted!AF$93</f>
        <v>0.56761782663963523</v>
      </c>
      <c r="AG163" s="92">
        <f>Cal_SWSubmitted!AG83/Cal_SWSubmitted!AG$93</f>
        <v>0.47260328013099245</v>
      </c>
      <c r="AH163" s="92">
        <f>Cal_SWSubmitted!AH83/Cal_SWSubmitted!AH$93</f>
        <v>0.47969590875104284</v>
      </c>
      <c r="AI163" s="92">
        <f>Cal_SWSubmitted!AI83/Cal_SWSubmitted!AI$93</f>
        <v>0.48842499017667651</v>
      </c>
      <c r="AJ163" s="92">
        <f>Cal_SWSubmitted!AJ83/Cal_SWSubmitted!AJ$93</f>
        <v>0.49253428503505292</v>
      </c>
      <c r="AK163" s="92">
        <f>Cal_SWSubmitted!AK83/Cal_SWSubmitted!AK$93</f>
        <v>0.49501379962375508</v>
      </c>
      <c r="AM163" s="18">
        <f t="shared" si="32"/>
        <v>0</v>
      </c>
      <c r="AN163" s="18">
        <f t="shared" si="33"/>
        <v>4.2375473541366429</v>
      </c>
      <c r="AO163" s="18">
        <f t="shared" si="34"/>
        <v>2.4282722637175196</v>
      </c>
      <c r="AP163" s="106">
        <f t="shared" si="31"/>
        <v>0</v>
      </c>
      <c r="AQ163" s="18">
        <f t="shared" si="35"/>
        <v>0.52969341926708036</v>
      </c>
      <c r="AR163" s="18">
        <f t="shared" si="36"/>
        <v>0.48565445274350394</v>
      </c>
    </row>
    <row r="164" spans="2:60">
      <c r="E164" s="3" t="s">
        <v>34</v>
      </c>
      <c r="F164" s="3" t="s">
        <v>222</v>
      </c>
      <c r="G164" s="3" t="s">
        <v>222</v>
      </c>
      <c r="L164" s="3" t="s">
        <v>230</v>
      </c>
      <c r="R164" s="14"/>
      <c r="T164" s="18"/>
      <c r="U164" s="18"/>
      <c r="V164" s="18"/>
      <c r="W164" s="18"/>
      <c r="X164" s="18"/>
      <c r="Y164" s="92">
        <f>Cal_SWSubmitted!Y84/Cal_SWSubmitted!Y$94</f>
        <v>0.54117091275884444</v>
      </c>
      <c r="Z164" s="92">
        <f>Cal_SWSubmitted!Z84/Cal_SWSubmitted!Z$94</f>
        <v>0.14678111587982831</v>
      </c>
      <c r="AA164" s="92">
        <f>Cal_SWSubmitted!AA84/Cal_SWSubmitted!AA$94</f>
        <v>0.2386140735472542</v>
      </c>
      <c r="AB164" s="92">
        <f>Cal_SWSubmitted!AB84/Cal_SWSubmitted!AB$94</f>
        <v>0.25358868768419313</v>
      </c>
      <c r="AC164" s="92">
        <f>Cal_SWSubmitted!AC84/Cal_SWSubmitted!AC$94</f>
        <v>0.27967093843607138</v>
      </c>
      <c r="AD164" s="92">
        <f>Cal_SWSubmitted!AD84/Cal_SWSubmitted!AD$94</f>
        <v>0.26509193653954954</v>
      </c>
      <c r="AE164" s="92">
        <f>Cal_SWSubmitted!AE84/Cal_SWSubmitted!AE$94</f>
        <v>0.32451848388873888</v>
      </c>
      <c r="AF164" s="92">
        <f>Cal_SWSubmitted!AF84/Cal_SWSubmitted!AF$94</f>
        <v>0.2650919365395496</v>
      </c>
      <c r="AG164" s="92">
        <f>Cal_SWSubmitted!AG84/Cal_SWSubmitted!AG$94</f>
        <v>0.26509193653954949</v>
      </c>
      <c r="AH164" s="92">
        <f>Cal_SWSubmitted!AH84/Cal_SWSubmitted!AH$94</f>
        <v>0.26509193653954954</v>
      </c>
      <c r="AI164" s="92">
        <f>Cal_SWSubmitted!AI84/Cal_SWSubmitted!AI$94</f>
        <v>0.2650919365395496</v>
      </c>
      <c r="AJ164" s="92">
        <f>Cal_SWSubmitted!AJ84/Cal_SWSubmitted!AJ$94</f>
        <v>0.2650919365395496</v>
      </c>
      <c r="AK164" s="92">
        <f>Cal_SWSubmitted!AK84/Cal_SWSubmitted!AK$94</f>
        <v>0.26509193653954954</v>
      </c>
      <c r="AM164" s="18">
        <f t="shared" si="32"/>
        <v>0</v>
      </c>
      <c r="AN164" s="18">
        <f t="shared" si="33"/>
        <v>2.3145280852740293</v>
      </c>
      <c r="AO164" s="18">
        <f t="shared" si="34"/>
        <v>1.3254596826977481</v>
      </c>
      <c r="AP164" s="106">
        <f t="shared" si="31"/>
        <v>0</v>
      </c>
      <c r="AQ164" s="18">
        <f t="shared" si="35"/>
        <v>0.28931601065925366</v>
      </c>
      <c r="AR164" s="18">
        <f t="shared" si="36"/>
        <v>0.2650919365395496</v>
      </c>
    </row>
    <row r="165" spans="2:60">
      <c r="E165" s="3" t="s">
        <v>36</v>
      </c>
      <c r="F165" s="3" t="s">
        <v>222</v>
      </c>
      <c r="G165" s="3" t="s">
        <v>222</v>
      </c>
      <c r="L165" s="3" t="s">
        <v>230</v>
      </c>
      <c r="R165" s="14"/>
      <c r="T165" s="18"/>
      <c r="U165" s="18"/>
      <c r="V165" s="18"/>
      <c r="W165" s="18"/>
      <c r="X165" s="18"/>
      <c r="Y165" s="92">
        <f>Cal_SWSubmitted!Y85/Cal_SWSubmitted!Y$95</f>
        <v>0.40339786645594627</v>
      </c>
      <c r="Z165" s="92">
        <f>Cal_SWSubmitted!Z85/Cal_SWSubmitted!Z$95</f>
        <v>0.35365853658536583</v>
      </c>
      <c r="AA165" s="92">
        <f>Cal_SWSubmitted!AA85/Cal_SWSubmitted!AA$95</f>
        <v>0.15677257525083613</v>
      </c>
      <c r="AB165" s="92">
        <f>Cal_SWSubmitted!AB85/Cal_SWSubmitted!AB$95</f>
        <v>0.15792007703418393</v>
      </c>
      <c r="AC165" s="92">
        <f>Cal_SWSubmitted!AC85/Cal_SWSubmitted!AC$95</f>
        <v>0.21100917431192662</v>
      </c>
      <c r="AD165" s="92">
        <f>Cal_SWSubmitted!AD85/Cal_SWSubmitted!AD$95</f>
        <v>0.32163742690058478</v>
      </c>
      <c r="AE165" s="92">
        <f>Cal_SWSubmitted!AE85/Cal_SWSubmitted!AE$95</f>
        <v>0.42899795019931997</v>
      </c>
      <c r="AF165" s="92">
        <f>Cal_SWSubmitted!AF85/Cal_SWSubmitted!AF$95</f>
        <v>0.430153624454502</v>
      </c>
      <c r="AG165" s="92">
        <f>Cal_SWSubmitted!AG85/Cal_SWSubmitted!AG$95</f>
        <v>0.31405302966054471</v>
      </c>
      <c r="AH165" s="92">
        <f>Cal_SWSubmitted!AH85/Cal_SWSubmitted!AH$95</f>
        <v>0.31465619897286334</v>
      </c>
      <c r="AI165" s="92">
        <f>Cal_SWSubmitted!AI85/Cal_SWSubmitted!AI$95</f>
        <v>0.31445093863534368</v>
      </c>
      <c r="AJ165" s="92">
        <f>Cal_SWSubmitted!AJ85/Cal_SWSubmitted!AJ$95</f>
        <v>0.31212020712899585</v>
      </c>
      <c r="AK165" s="92">
        <f>Cal_SWSubmitted!AK85/Cal_SWSubmitted!AK$95</f>
        <v>0.31373330266225302</v>
      </c>
      <c r="AM165" s="18">
        <f t="shared" si="32"/>
        <v>0</v>
      </c>
      <c r="AN165" s="18">
        <f t="shared" si="33"/>
        <v>2.4635472311926656</v>
      </c>
      <c r="AO165" s="18">
        <f t="shared" si="34"/>
        <v>1.5690136770600007</v>
      </c>
      <c r="AP165" s="106">
        <f t="shared" si="31"/>
        <v>0</v>
      </c>
      <c r="AQ165" s="18">
        <f t="shared" si="35"/>
        <v>0.3079434038990832</v>
      </c>
      <c r="AR165" s="18">
        <f t="shared" si="36"/>
        <v>0.31380273541200016</v>
      </c>
    </row>
    <row r="166" spans="2:60">
      <c r="E166" s="3" t="s">
        <v>38</v>
      </c>
      <c r="F166" s="3" t="s">
        <v>222</v>
      </c>
      <c r="G166" s="3" t="s">
        <v>222</v>
      </c>
      <c r="L166" s="3" t="s">
        <v>230</v>
      </c>
      <c r="R166" s="14"/>
      <c r="T166" s="18"/>
      <c r="U166" s="18"/>
      <c r="V166" s="18"/>
      <c r="W166" s="18"/>
      <c r="X166" s="18"/>
      <c r="Y166" s="92">
        <f>Cal_SWSubmitted!Y86/Cal_SWSubmitted!Y$96</f>
        <v>0.44104572086893495</v>
      </c>
      <c r="Z166" s="92">
        <f>Cal_SWSubmitted!Z86/Cal_SWSubmitted!Z$96</f>
        <v>0.44778257271471222</v>
      </c>
      <c r="AA166" s="92">
        <f>Cal_SWSubmitted!AA86/Cal_SWSubmitted!AA$96</f>
        <v>0.51926929621972284</v>
      </c>
      <c r="AB166" s="92">
        <f>Cal_SWSubmitted!AB86/Cal_SWSubmitted!AB$96</f>
        <v>0.42326096192889096</v>
      </c>
      <c r="AC166" s="92">
        <f>Cal_SWSubmitted!AC86/Cal_SWSubmitted!AC$96</f>
        <v>0.59900277264239199</v>
      </c>
      <c r="AD166" s="92">
        <f>Cal_SWSubmitted!AD86/Cal_SWSubmitted!AD$96</f>
        <v>0.63775663406057936</v>
      </c>
      <c r="AE166" s="92">
        <f>Cal_SWSubmitted!AE86/Cal_SWSubmitted!AE$96</f>
        <v>0.68237354529014516</v>
      </c>
      <c r="AF166" s="92">
        <f>Cal_SWSubmitted!AF86/Cal_SWSubmitted!AF$96</f>
        <v>0.67051828240951816</v>
      </c>
      <c r="AG166" s="92">
        <f>Cal_SWSubmitted!AG86/Cal_SWSubmitted!AG$96</f>
        <v>0.55741665683408614</v>
      </c>
      <c r="AH166" s="92">
        <f>Cal_SWSubmitted!AH86/Cal_SWSubmitted!AH$96</f>
        <v>0.56128412657278282</v>
      </c>
      <c r="AI166" s="92">
        <f>Cal_SWSubmitted!AI86/Cal_SWSubmitted!AI$96</f>
        <v>0.57415955015800124</v>
      </c>
      <c r="AJ166" s="92">
        <f>Cal_SWSubmitted!AJ86/Cal_SWSubmitted!AJ$96</f>
        <v>0.5846838605906306</v>
      </c>
      <c r="AK166" s="92">
        <f>Cal_SWSubmitted!AK86/Cal_SWSubmitted!AK$96</f>
        <v>0.59771529417567781</v>
      </c>
      <c r="AM166" s="18">
        <f t="shared" si="32"/>
        <v>0</v>
      </c>
      <c r="AN166" s="18">
        <f t="shared" si="33"/>
        <v>4.4210097861348956</v>
      </c>
      <c r="AO166" s="18">
        <f t="shared" si="34"/>
        <v>2.8752594883311788</v>
      </c>
      <c r="AP166" s="106">
        <f t="shared" si="31"/>
        <v>0</v>
      </c>
      <c r="AQ166" s="18">
        <f t="shared" si="35"/>
        <v>0.55262622326686195</v>
      </c>
      <c r="AR166" s="18">
        <f t="shared" si="36"/>
        <v>0.57505189766623577</v>
      </c>
    </row>
    <row r="167" spans="2:60">
      <c r="E167" s="3" t="s">
        <v>40</v>
      </c>
      <c r="F167" s="3" t="s">
        <v>222</v>
      </c>
      <c r="G167" s="3" t="s">
        <v>222</v>
      </c>
      <c r="L167" s="3" t="s">
        <v>230</v>
      </c>
      <c r="R167" s="14"/>
      <c r="T167" s="18"/>
      <c r="U167" s="18"/>
      <c r="V167" s="18"/>
      <c r="W167" s="18"/>
      <c r="X167" s="18"/>
      <c r="Y167" s="92">
        <f>Cal_SWSubmitted!Y87/Cal_SWSubmitted!Y$97</f>
        <v>0.42723125793136074</v>
      </c>
      <c r="Z167" s="92">
        <f>Cal_SWSubmitted!Z87/Cal_SWSubmitted!Z$97</f>
        <v>0.65976716371071986</v>
      </c>
      <c r="AA167" s="92">
        <f>Cal_SWSubmitted!AA87/Cal_SWSubmitted!AA$97</f>
        <v>0.4397966340149439</v>
      </c>
      <c r="AB167" s="92">
        <f>Cal_SWSubmitted!AB87/Cal_SWSubmitted!AB$97</f>
        <v>0.56467886495690767</v>
      </c>
      <c r="AC167" s="92">
        <f>Cal_SWSubmitted!AC87/Cal_SWSubmitted!AC$97</f>
        <v>0.58641930523117636</v>
      </c>
      <c r="AD167" s="92">
        <f>Cal_SWSubmitted!AD87/Cal_SWSubmitted!AD$97</f>
        <v>0.46607965677346347</v>
      </c>
      <c r="AE167" s="92">
        <f>Cal_SWSubmitted!AE87/Cal_SWSubmitted!AE$97</f>
        <v>0.40743829781089685</v>
      </c>
      <c r="AF167" s="92">
        <f>Cal_SWSubmitted!AF87/Cal_SWSubmitted!AF$97</f>
        <v>0.46583717650849599</v>
      </c>
      <c r="AG167" s="92">
        <f>Cal_SWSubmitted!AG87/Cal_SWSubmitted!AG$97</f>
        <v>0.30479873463569845</v>
      </c>
      <c r="AH167" s="92">
        <f>Cal_SWSubmitted!AH87/Cal_SWSubmitted!AH$97</f>
        <v>0.31517832653616329</v>
      </c>
      <c r="AI167" s="92">
        <f>Cal_SWSubmitted!AI87/Cal_SWSubmitted!AI$97</f>
        <v>0.32163556512610442</v>
      </c>
      <c r="AJ167" s="92">
        <f>Cal_SWSubmitted!AJ87/Cal_SWSubmitted!AJ$97</f>
        <v>0.32981885870007244</v>
      </c>
      <c r="AK167" s="92">
        <f>Cal_SWSubmitted!AK87/Cal_SWSubmitted!AK$97</f>
        <v>0.33415307298371577</v>
      </c>
      <c r="AM167" s="18">
        <f t="shared" si="32"/>
        <v>0</v>
      </c>
      <c r="AN167" s="18">
        <f t="shared" si="33"/>
        <v>4.0172483569379649</v>
      </c>
      <c r="AO167" s="18">
        <f t="shared" si="34"/>
        <v>1.6055845579817545</v>
      </c>
      <c r="AP167" s="106">
        <f t="shared" si="31"/>
        <v>0</v>
      </c>
      <c r="AQ167" s="18">
        <f t="shared" si="35"/>
        <v>0.50215604461724561</v>
      </c>
      <c r="AR167" s="18">
        <f t="shared" si="36"/>
        <v>0.32111691159635092</v>
      </c>
    </row>
    <row r="168" spans="2:60" s="68" customFormat="1">
      <c r="R168" s="69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  <c r="AK168" s="70"/>
      <c r="AM168" s="70"/>
      <c r="AN168" s="70"/>
      <c r="AO168" s="70"/>
      <c r="AP168" s="70"/>
      <c r="AQ168" s="70"/>
      <c r="AR168" s="70"/>
      <c r="AU168" s="71"/>
    </row>
    <row r="169" spans="2:60" ht="15">
      <c r="B169" s="10" t="s">
        <v>121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41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</row>
    <row r="170" spans="2:60">
      <c r="C170" s="30" t="s">
        <v>125</v>
      </c>
    </row>
    <row r="171" spans="2:60" s="68" customFormat="1">
      <c r="E171" s="91"/>
      <c r="AU171" s="71"/>
    </row>
    <row r="172" spans="2:60">
      <c r="F172" s="3" t="s">
        <v>257</v>
      </c>
      <c r="I172" s="68"/>
      <c r="R172" s="29">
        <f>COUNTIF(T172:AR172, FALSE)</f>
        <v>0</v>
      </c>
      <c r="T172" s="29" t="b">
        <f>TRUE</f>
        <v>1</v>
      </c>
      <c r="U172" s="29" t="b">
        <f>TRUE</f>
        <v>1</v>
      </c>
      <c r="V172" s="29" t="b">
        <f>TRUE</f>
        <v>1</v>
      </c>
      <c r="W172" s="29" t="b">
        <f>TRUE</f>
        <v>1</v>
      </c>
      <c r="X172" s="29" t="b">
        <f>TRUE</f>
        <v>1</v>
      </c>
      <c r="Y172" s="29" t="b">
        <f t="shared" ref="Y172:AK172" si="37">IF(SUM(Y12:Y51,Y54:Y77,Y80:Y87)=2400%,TRUE,FALSE)</f>
        <v>1</v>
      </c>
      <c r="Z172" s="29" t="b">
        <f t="shared" si="37"/>
        <v>1</v>
      </c>
      <c r="AA172" s="29" t="b">
        <f t="shared" si="37"/>
        <v>1</v>
      </c>
      <c r="AB172" s="29" t="b">
        <f t="shared" si="37"/>
        <v>1</v>
      </c>
      <c r="AC172" s="29" t="b">
        <f t="shared" si="37"/>
        <v>1</v>
      </c>
      <c r="AD172" s="29" t="b">
        <f t="shared" si="37"/>
        <v>1</v>
      </c>
      <c r="AE172" s="29" t="b">
        <f t="shared" si="37"/>
        <v>1</v>
      </c>
      <c r="AF172" s="29" t="b">
        <f t="shared" si="37"/>
        <v>1</v>
      </c>
      <c r="AG172" s="29" t="b">
        <f t="shared" si="37"/>
        <v>1</v>
      </c>
      <c r="AH172" s="29" t="b">
        <f t="shared" si="37"/>
        <v>1</v>
      </c>
      <c r="AI172" s="29" t="b">
        <f t="shared" si="37"/>
        <v>1</v>
      </c>
      <c r="AJ172" s="29" t="b">
        <f t="shared" si="37"/>
        <v>1</v>
      </c>
      <c r="AK172" s="29" t="b">
        <f t="shared" si="37"/>
        <v>1</v>
      </c>
    </row>
    <row r="173" spans="2:60">
      <c r="F173" s="3" t="s">
        <v>257</v>
      </c>
      <c r="R173" s="29">
        <f>COUNTIF(T173:AR173, FALSE)</f>
        <v>0</v>
      </c>
      <c r="T173" s="29" t="b">
        <f>TRUE</f>
        <v>1</v>
      </c>
      <c r="U173" s="29" t="b">
        <f>TRUE</f>
        <v>1</v>
      </c>
      <c r="V173" s="29" t="b">
        <f>TRUE</f>
        <v>1</v>
      </c>
      <c r="W173" s="29" t="b">
        <f>TRUE</f>
        <v>1</v>
      </c>
      <c r="X173" s="29" t="b">
        <f>TRUE</f>
        <v>1</v>
      </c>
      <c r="Y173" s="29" t="b">
        <f t="shared" ref="Y173:AK173" si="38">IF(SUM(Y92:Y131,Y134:Y157,Y160:Y167)=800%,TRUE,FALSE)</f>
        <v>1</v>
      </c>
      <c r="Z173" s="29" t="b">
        <f t="shared" si="38"/>
        <v>1</v>
      </c>
      <c r="AA173" s="29" t="b">
        <f t="shared" si="38"/>
        <v>1</v>
      </c>
      <c r="AB173" s="29" t="b">
        <f t="shared" si="38"/>
        <v>1</v>
      </c>
      <c r="AC173" s="29" t="b">
        <f t="shared" si="38"/>
        <v>1</v>
      </c>
      <c r="AD173" s="29" t="b">
        <f t="shared" si="38"/>
        <v>1</v>
      </c>
      <c r="AE173" s="29" t="b">
        <f t="shared" si="38"/>
        <v>1</v>
      </c>
      <c r="AF173" s="29" t="b">
        <f t="shared" si="38"/>
        <v>1</v>
      </c>
      <c r="AG173" s="29" t="b">
        <f t="shared" si="38"/>
        <v>1</v>
      </c>
      <c r="AH173" s="29" t="b">
        <f t="shared" si="38"/>
        <v>1</v>
      </c>
      <c r="AI173" s="29" t="b">
        <f t="shared" si="38"/>
        <v>1</v>
      </c>
      <c r="AJ173" s="29" t="b">
        <f t="shared" si="38"/>
        <v>1</v>
      </c>
      <c r="AK173" s="29" t="b">
        <f t="shared" si="38"/>
        <v>1</v>
      </c>
    </row>
    <row r="175" spans="2:60">
      <c r="F175" s="3" t="s">
        <v>123</v>
      </c>
      <c r="R175" s="29">
        <f>SUM(R172:R173)</f>
        <v>0</v>
      </c>
    </row>
  </sheetData>
  <conditionalFormatting sqref="R4">
    <cfRule type="cellIs" dxfId="20" priority="4" operator="greaterThan">
      <formula>0</formula>
    </cfRule>
  </conditionalFormatting>
  <conditionalFormatting sqref="T172:AK173">
    <cfRule type="cellIs" dxfId="19" priority="3" operator="equal">
      <formula>FALSE</formula>
    </cfRule>
  </conditionalFormatting>
  <conditionalFormatting sqref="R175 R172:R173">
    <cfRule type="cellIs" dxfId="18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8"/>
  </sheetPr>
  <dimension ref="A1:BI128"/>
  <sheetViews>
    <sheetView zoomScale="70" zoomScaleNormal="70" workbookViewId="0">
      <pane xSplit="19" ySplit="7" topLeftCell="Y8" activePane="bottomRight" state="frozen"/>
      <selection activeCell="T8" sqref="T8"/>
      <selection pane="topRight" activeCell="T8" sqref="T8"/>
      <selection pane="bottomLeft" activeCell="T8" sqref="T8"/>
      <selection pane="bottomRight"/>
    </sheetView>
  </sheetViews>
  <sheetFormatPr defaultColWidth="0" defaultRowHeight="12.75" outlineLevelCol="1"/>
  <cols>
    <col min="1" max="4" width="1.75" style="3" customWidth="1"/>
    <col min="5" max="5" width="5.75" style="3" customWidth="1"/>
    <col min="6" max="6" width="11.875" style="3" customWidth="1"/>
    <col min="7" max="7" width="20.625" style="3" customWidth="1"/>
    <col min="8" max="8" width="16.875" style="3" bestFit="1" customWidth="1"/>
    <col min="9" max="11" width="1.75" style="3" customWidth="1"/>
    <col min="12" max="12" width="5.25" style="3" bestFit="1" customWidth="1"/>
    <col min="13" max="15" width="1.75" style="3" customWidth="1"/>
    <col min="16" max="16" width="5.75" style="3" customWidth="1"/>
    <col min="17" max="17" width="1.75" style="3" customWidth="1"/>
    <col min="18" max="18" width="9.25" style="3" customWidth="1"/>
    <col min="19" max="19" width="1.75" style="3" customWidth="1"/>
    <col min="20" max="24" width="9.25" style="3" hidden="1" customWidth="1" outlineLevel="1"/>
    <col min="25" max="25" width="9.25" style="3" customWidth="1" collapsed="1"/>
    <col min="26" max="37" width="9.25" style="3" customWidth="1"/>
    <col min="38" max="38" width="1.625" style="3" customWidth="1"/>
    <col min="39" max="44" width="9.25" style="3" customWidth="1"/>
    <col min="45" max="45" width="1.75" style="3" customWidth="1"/>
    <col min="46" max="46" width="9.25" style="3" customWidth="1"/>
    <col min="47" max="47" width="9.25" style="42" customWidth="1"/>
    <col min="48" max="48" width="60.875" style="3" bestFit="1" customWidth="1"/>
    <col min="49" max="60" width="1.75" style="3" customWidth="1"/>
    <col min="61" max="61" width="0" style="3" hidden="1" customWidth="1"/>
    <col min="62" max="16384" width="9.25" style="3" hidden="1"/>
  </cols>
  <sheetData>
    <row r="1" spans="1:60" ht="22.5">
      <c r="A1" s="9" t="s">
        <v>275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40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5">
      <c r="A2" s="10" t="str">
        <f>"["&amp; Cover!$F$28 &amp;"] "&amp; Cover!$F$8 &amp;" - Version "&amp; Cover!$F$22 &amp;" ("&amp; TEXT(Cover!$F$23, "dd/mm/yy") &amp;")"</f>
        <v>[Final] Streetworks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1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5">
      <c r="A3" s="10" t="s">
        <v>366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1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5">
      <c r="A4" s="10"/>
      <c r="B4" s="10"/>
      <c r="C4" s="10"/>
      <c r="D4" s="10"/>
      <c r="E4" s="10"/>
      <c r="F4" s="10"/>
      <c r="G4" s="10" t="s">
        <v>134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6">
        <f>R128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1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149</v>
      </c>
      <c r="G5" s="11" t="s">
        <v>145</v>
      </c>
      <c r="H5" s="90">
        <f>Cover!$F$26</f>
        <v>44170.817800925928</v>
      </c>
      <c r="O5" s="11" t="s">
        <v>144</v>
      </c>
      <c r="R5" s="17">
        <f>Cover!$F$25</f>
        <v>65</v>
      </c>
      <c r="AU5" s="44"/>
    </row>
    <row r="6" spans="1:60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L6" s="49"/>
      <c r="AM6" s="60" t="s">
        <v>136</v>
      </c>
      <c r="AN6" s="52" t="s">
        <v>137</v>
      </c>
      <c r="AO6" s="61" t="s">
        <v>138</v>
      </c>
      <c r="AP6" s="60" t="s">
        <v>136</v>
      </c>
      <c r="AQ6" s="52" t="s">
        <v>137</v>
      </c>
      <c r="AR6" s="61" t="s">
        <v>138</v>
      </c>
      <c r="AT6" s="65" t="s">
        <v>119</v>
      </c>
      <c r="AU6" s="65"/>
      <c r="AV6" s="65"/>
    </row>
    <row r="7" spans="1:60">
      <c r="A7" s="4"/>
      <c r="B7" s="4"/>
      <c r="C7" s="4"/>
      <c r="D7" s="4"/>
      <c r="E7" s="4" t="s">
        <v>175</v>
      </c>
      <c r="F7" s="48" t="s">
        <v>178</v>
      </c>
      <c r="G7" s="4"/>
      <c r="H7" s="48"/>
      <c r="I7" s="4"/>
      <c r="J7" s="4"/>
      <c r="K7" s="4"/>
      <c r="L7" s="4" t="s">
        <v>110</v>
      </c>
      <c r="M7" s="4"/>
      <c r="N7" s="4"/>
      <c r="O7" s="4"/>
      <c r="P7" s="4" t="s">
        <v>120</v>
      </c>
      <c r="Q7" s="4"/>
      <c r="R7" s="4" t="s">
        <v>111</v>
      </c>
      <c r="S7" s="4"/>
      <c r="T7" s="37">
        <v>2009</v>
      </c>
      <c r="U7" s="38">
        <v>2010</v>
      </c>
      <c r="V7" s="38">
        <v>2011</v>
      </c>
      <c r="W7" s="38">
        <v>2012</v>
      </c>
      <c r="X7" s="38">
        <v>2013</v>
      </c>
      <c r="Y7" s="37">
        <v>2014</v>
      </c>
      <c r="Z7" s="38">
        <v>2015</v>
      </c>
      <c r="AA7" s="38">
        <v>2016</v>
      </c>
      <c r="AB7" s="38">
        <v>2017</v>
      </c>
      <c r="AC7" s="38">
        <v>2018</v>
      </c>
      <c r="AD7" s="38">
        <v>2019</v>
      </c>
      <c r="AE7" s="38">
        <v>2020</v>
      </c>
      <c r="AF7" s="38">
        <v>2021</v>
      </c>
      <c r="AG7" s="37">
        <v>2022</v>
      </c>
      <c r="AH7" s="38">
        <v>2023</v>
      </c>
      <c r="AI7" s="38">
        <v>2024</v>
      </c>
      <c r="AJ7" s="38">
        <v>2025</v>
      </c>
      <c r="AK7" s="39">
        <v>2026</v>
      </c>
      <c r="AL7" s="38"/>
      <c r="AM7" s="50" t="s">
        <v>139</v>
      </c>
      <c r="AN7" s="53" t="s">
        <v>139</v>
      </c>
      <c r="AO7" s="51" t="s">
        <v>139</v>
      </c>
      <c r="AP7" s="50" t="s">
        <v>177</v>
      </c>
      <c r="AQ7" s="50" t="s">
        <v>177</v>
      </c>
      <c r="AR7" s="50" t="s">
        <v>177</v>
      </c>
      <c r="AS7" s="4"/>
      <c r="AT7" s="36" t="s">
        <v>8</v>
      </c>
      <c r="AU7" s="43" t="s">
        <v>7</v>
      </c>
      <c r="AV7" s="35" t="s">
        <v>116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5">
      <c r="B9" s="10" t="s">
        <v>265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41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s="68" customFormat="1" ht="15">
      <c r="B10" s="86"/>
      <c r="C10" s="95" t="s">
        <v>266</v>
      </c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7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</row>
    <row r="11" spans="1:60">
      <c r="C11" s="11" t="s">
        <v>172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44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>
      <c r="E12" s="3" t="s">
        <v>25</v>
      </c>
      <c r="F12" s="3" t="str">
        <f>$C$11</f>
        <v>Opex</v>
      </c>
      <c r="G12" s="3" t="s">
        <v>248</v>
      </c>
      <c r="H12" s="3" t="s">
        <v>171</v>
      </c>
      <c r="L12" s="3" t="s">
        <v>112</v>
      </c>
      <c r="R12" s="14"/>
      <c r="T12" s="18"/>
      <c r="U12" s="18"/>
      <c r="V12" s="18"/>
      <c r="W12" s="18"/>
      <c r="X12" s="18"/>
      <c r="Y12" s="18">
        <v>0.22905324566999999</v>
      </c>
      <c r="Z12" s="18">
        <v>0.67126946197000004</v>
      </c>
      <c r="AA12" s="18">
        <v>0.24252241172</v>
      </c>
      <c r="AB12" s="18">
        <v>0.38261061483000003</v>
      </c>
      <c r="AC12" s="18">
        <v>6.9881189490000009E-2</v>
      </c>
      <c r="AD12" s="18">
        <v>0.29822880750000003</v>
      </c>
      <c r="AE12" s="18">
        <v>0.36250980777999997</v>
      </c>
      <c r="AF12" s="18">
        <v>0.35167793827000005</v>
      </c>
      <c r="AG12" s="18">
        <v>0.33493097903000002</v>
      </c>
      <c r="AH12" s="18">
        <v>0.31884226469999999</v>
      </c>
      <c r="AI12" s="18">
        <v>0.30334088107000001</v>
      </c>
      <c r="AJ12" s="18">
        <v>0.28841468266000003</v>
      </c>
      <c r="AK12" s="18">
        <v>0.27412098371000004</v>
      </c>
      <c r="AM12" s="18">
        <f>SUM(T12:X12)</f>
        <v>0</v>
      </c>
      <c r="AN12" s="18">
        <f>SUM(Y12:AF12)</f>
        <v>2.6077534772299997</v>
      </c>
      <c r="AO12" s="18">
        <f>SUM(AG12:AK12)</f>
        <v>1.51964979117</v>
      </c>
      <c r="AP12" s="18">
        <f>IFERROR(AVERAGE(T12:X12),0)</f>
        <v>0</v>
      </c>
      <c r="AQ12" s="18">
        <f>AVERAGE(Y12:AF12)</f>
        <v>0.32596918465374997</v>
      </c>
      <c r="AR12" s="18">
        <f>AVERAGE(AG12:AK12)</f>
        <v>0.30392995823399999</v>
      </c>
    </row>
    <row r="13" spans="1:60">
      <c r="E13" s="3" t="s">
        <v>28</v>
      </c>
      <c r="F13" s="3" t="str">
        <f t="shared" ref="F13:F19" si="0">$C$11</f>
        <v>Opex</v>
      </c>
      <c r="G13" s="3" t="s">
        <v>248</v>
      </c>
      <c r="H13" s="3" t="s">
        <v>171</v>
      </c>
      <c r="L13" s="3" t="s">
        <v>112</v>
      </c>
      <c r="P13" s="3" t="s">
        <v>282</v>
      </c>
      <c r="R13" s="14"/>
      <c r="T13" s="18"/>
      <c r="U13" s="18"/>
      <c r="V13" s="18"/>
      <c r="W13" s="18"/>
      <c r="X13" s="18"/>
      <c r="Y13" s="18">
        <v>0.77178648472299993</v>
      </c>
      <c r="Z13" s="18">
        <v>0.52660299322100002</v>
      </c>
      <c r="AA13" s="18">
        <v>1.0009776083659998</v>
      </c>
      <c r="AB13" s="18">
        <v>0.55244550292000005</v>
      </c>
      <c r="AC13" s="18">
        <v>0.31715696447999997</v>
      </c>
      <c r="AD13" s="18">
        <v>0.61584080753000003</v>
      </c>
      <c r="AE13" s="18">
        <v>0.48173107046999997</v>
      </c>
      <c r="AF13" s="18">
        <v>0.43973770308000004</v>
      </c>
      <c r="AG13" s="18">
        <v>0.41895530279000004</v>
      </c>
      <c r="AH13" s="18">
        <v>0.39893694318999995</v>
      </c>
      <c r="AI13" s="18">
        <v>0.37963097114</v>
      </c>
      <c r="AJ13" s="18">
        <v>0.36117358800999999</v>
      </c>
      <c r="AK13" s="18">
        <v>0.34329400277</v>
      </c>
      <c r="AM13" s="18">
        <f t="shared" ref="AM13:AM29" si="1">SUM(T13:X13)</f>
        <v>0</v>
      </c>
      <c r="AN13" s="18">
        <f>SUM(Y13:AF13)</f>
        <v>4.7062791347899999</v>
      </c>
      <c r="AO13" s="18">
        <f>SUM(AG13:AK13)</f>
        <v>1.9019908079000001</v>
      </c>
      <c r="AP13" s="106">
        <f t="shared" ref="AP13:AP19" si="2">IFERROR(AVERAGE(T13:X13),0)</f>
        <v>0</v>
      </c>
      <c r="AQ13" s="18">
        <f t="shared" ref="AQ13:AQ29" si="3">AVERAGE(Y13:AF13)</f>
        <v>0.58828489184874999</v>
      </c>
      <c r="AR13" s="18">
        <f t="shared" ref="AR13:AR29" si="4">AVERAGE(AG13:AK13)</f>
        <v>0.38039816158</v>
      </c>
    </row>
    <row r="14" spans="1:60">
      <c r="E14" s="3" t="s">
        <v>30</v>
      </c>
      <c r="F14" s="3" t="str">
        <f t="shared" si="0"/>
        <v>Opex</v>
      </c>
      <c r="G14" s="3" t="s">
        <v>248</v>
      </c>
      <c r="H14" s="3" t="s">
        <v>171</v>
      </c>
      <c r="L14" s="3" t="s">
        <v>112</v>
      </c>
      <c r="R14" s="14"/>
      <c r="T14" s="18"/>
      <c r="U14" s="18"/>
      <c r="V14" s="18"/>
      <c r="W14" s="18"/>
      <c r="X14" s="18"/>
      <c r="Y14" s="18">
        <v>0.48605655828700001</v>
      </c>
      <c r="Z14" s="18">
        <v>0.66040549799000003</v>
      </c>
      <c r="AA14" s="18">
        <v>0.19004891429999998</v>
      </c>
      <c r="AB14" s="18">
        <v>0.6146937953299999</v>
      </c>
      <c r="AC14" s="18">
        <v>0.38676291055000001</v>
      </c>
      <c r="AD14" s="18">
        <v>0.29339510749999997</v>
      </c>
      <c r="AE14" s="18">
        <v>0.40420695776000004</v>
      </c>
      <c r="AF14" s="18">
        <v>0.38539247970999996</v>
      </c>
      <c r="AG14" s="18">
        <v>0.37248133123000005</v>
      </c>
      <c r="AH14" s="18">
        <v>0.35589176484999996</v>
      </c>
      <c r="AI14" s="18">
        <v>0.33971983962000002</v>
      </c>
      <c r="AJ14" s="18">
        <v>0.32395731402</v>
      </c>
      <c r="AK14" s="18">
        <v>0.30730021044</v>
      </c>
      <c r="AM14" s="18">
        <f t="shared" si="1"/>
        <v>0</v>
      </c>
      <c r="AN14" s="18">
        <f t="shared" ref="AN14:AN29" si="5">SUM(Y14:AF14)</f>
        <v>3.4209622214269997</v>
      </c>
      <c r="AO14" s="18">
        <f t="shared" ref="AO14:AO29" si="6">SUM(AG14:AK14)</f>
        <v>1.69935046016</v>
      </c>
      <c r="AP14" s="106">
        <f t="shared" si="2"/>
        <v>0</v>
      </c>
      <c r="AQ14" s="18">
        <f t="shared" si="3"/>
        <v>0.42762027767837496</v>
      </c>
      <c r="AR14" s="18">
        <f t="shared" si="4"/>
        <v>0.33987009203200003</v>
      </c>
    </row>
    <row r="15" spans="1:60">
      <c r="E15" s="3" t="s">
        <v>32</v>
      </c>
      <c r="F15" s="3" t="str">
        <f t="shared" si="0"/>
        <v>Opex</v>
      </c>
      <c r="G15" s="3" t="s">
        <v>248</v>
      </c>
      <c r="H15" s="3" t="s">
        <v>171</v>
      </c>
      <c r="L15" s="3" t="s">
        <v>112</v>
      </c>
      <c r="R15" s="14"/>
      <c r="T15" s="18"/>
      <c r="U15" s="18"/>
      <c r="V15" s="18"/>
      <c r="W15" s="18"/>
      <c r="X15" s="18"/>
      <c r="Y15" s="18">
        <v>0.16484180764</v>
      </c>
      <c r="Z15" s="18">
        <v>0.41367922522199996</v>
      </c>
      <c r="AA15" s="18">
        <v>0.14552793388999999</v>
      </c>
      <c r="AB15" s="18">
        <v>0.11520894695999999</v>
      </c>
      <c r="AC15" s="18">
        <v>0.10182941511</v>
      </c>
      <c r="AD15" s="18">
        <v>0.60028059749999996</v>
      </c>
      <c r="AE15" s="18">
        <v>0.24086706244</v>
      </c>
      <c r="AF15" s="18">
        <v>0.23786589659999999</v>
      </c>
      <c r="AG15" s="18">
        <v>0.22093836957999999</v>
      </c>
      <c r="AH15" s="18">
        <v>0.20939742172</v>
      </c>
      <c r="AI15" s="18">
        <v>0.20080694521</v>
      </c>
      <c r="AJ15" s="18">
        <v>0.18960117815000002</v>
      </c>
      <c r="AK15" s="18">
        <v>0.17892398130000001</v>
      </c>
      <c r="AM15" s="18">
        <f t="shared" si="1"/>
        <v>0</v>
      </c>
      <c r="AN15" s="18">
        <f t="shared" si="5"/>
        <v>2.0201008853619995</v>
      </c>
      <c r="AO15" s="18">
        <f t="shared" si="6"/>
        <v>0.99966789595999994</v>
      </c>
      <c r="AP15" s="106">
        <f t="shared" si="2"/>
        <v>0</v>
      </c>
      <c r="AQ15" s="18">
        <f t="shared" si="3"/>
        <v>0.25251261067024994</v>
      </c>
      <c r="AR15" s="18">
        <f t="shared" si="4"/>
        <v>0.199933579192</v>
      </c>
    </row>
    <row r="16" spans="1:60">
      <c r="E16" s="3" t="s">
        <v>34</v>
      </c>
      <c r="F16" s="3" t="str">
        <f t="shared" si="0"/>
        <v>Opex</v>
      </c>
      <c r="G16" s="3" t="s">
        <v>248</v>
      </c>
      <c r="H16" s="3" t="s">
        <v>171</v>
      </c>
      <c r="L16" s="3" t="s">
        <v>112</v>
      </c>
      <c r="P16" s="3" t="s">
        <v>282</v>
      </c>
      <c r="R16" s="14"/>
      <c r="T16" s="18"/>
      <c r="U16" s="18"/>
      <c r="V16" s="18"/>
      <c r="W16" s="18"/>
      <c r="X16" s="18"/>
      <c r="Y16" s="18">
        <v>-0.15229440299999999</v>
      </c>
      <c r="Z16" s="18">
        <v>0.10390558600000001</v>
      </c>
      <c r="AA16" s="18">
        <v>5.6983371000000005E-2</v>
      </c>
      <c r="AB16" s="18">
        <v>0.22689762999999999</v>
      </c>
      <c r="AC16" s="18">
        <v>0.27684631599999998</v>
      </c>
      <c r="AD16" s="18">
        <v>0.12757574399999999</v>
      </c>
      <c r="AE16" s="18">
        <v>7.4568550999999997E-2</v>
      </c>
      <c r="AF16" s="18">
        <v>0.12757574399999999</v>
      </c>
      <c r="AG16" s="18">
        <v>0.12757574399999999</v>
      </c>
      <c r="AH16" s="18">
        <v>0.12757574399999999</v>
      </c>
      <c r="AI16" s="18">
        <v>0.12757574399999999</v>
      </c>
      <c r="AJ16" s="18">
        <v>0.12757574399999999</v>
      </c>
      <c r="AK16" s="18">
        <v>0.12757574399999999</v>
      </c>
      <c r="AM16" s="18">
        <f t="shared" si="1"/>
        <v>0</v>
      </c>
      <c r="AN16" s="18">
        <f t="shared" si="5"/>
        <v>0.84205853900000016</v>
      </c>
      <c r="AO16" s="18">
        <f t="shared" si="6"/>
        <v>0.63787872000000001</v>
      </c>
      <c r="AP16" s="106">
        <f t="shared" si="2"/>
        <v>0</v>
      </c>
      <c r="AQ16" s="18">
        <f t="shared" si="3"/>
        <v>0.10525731737500002</v>
      </c>
      <c r="AR16" s="18">
        <f t="shared" si="4"/>
        <v>0.12757574399999999</v>
      </c>
      <c r="AT16" s="3" t="s">
        <v>278</v>
      </c>
      <c r="AU16" s="42">
        <v>44011</v>
      </c>
      <c r="AV16" s="3" t="s">
        <v>283</v>
      </c>
    </row>
    <row r="17" spans="3:60">
      <c r="E17" s="3" t="s">
        <v>36</v>
      </c>
      <c r="F17" s="3" t="str">
        <f t="shared" si="0"/>
        <v>Opex</v>
      </c>
      <c r="G17" s="3" t="s">
        <v>248</v>
      </c>
      <c r="H17" s="3" t="s">
        <v>171</v>
      </c>
      <c r="L17" s="3" t="s">
        <v>112</v>
      </c>
      <c r="R17" s="14"/>
      <c r="T17" s="18"/>
      <c r="U17" s="18"/>
      <c r="V17" s="18"/>
      <c r="W17" s="18"/>
      <c r="X17" s="18"/>
      <c r="Y17" s="18">
        <v>1E-3</v>
      </c>
      <c r="Z17" s="18">
        <v>1E-3</v>
      </c>
      <c r="AA17" s="18">
        <v>1E-3</v>
      </c>
      <c r="AB17" s="18">
        <v>0</v>
      </c>
      <c r="AC17" s="18">
        <v>8.0000000000000002E-3</v>
      </c>
      <c r="AD17" s="18">
        <v>1E-3</v>
      </c>
      <c r="AE17" s="18">
        <v>5.0000000000000001E-3</v>
      </c>
      <c r="AF17" s="18">
        <v>5.0000000000000001E-3</v>
      </c>
      <c r="AG17" s="18">
        <v>2E-3</v>
      </c>
      <c r="AH17" s="18">
        <v>2E-3</v>
      </c>
      <c r="AI17" s="18">
        <v>2E-3</v>
      </c>
      <c r="AJ17" s="18">
        <v>2E-3</v>
      </c>
      <c r="AK17" s="18">
        <v>2E-3</v>
      </c>
      <c r="AM17" s="18">
        <f t="shared" si="1"/>
        <v>0</v>
      </c>
      <c r="AN17" s="18">
        <f t="shared" si="5"/>
        <v>2.2000000000000002E-2</v>
      </c>
      <c r="AO17" s="18">
        <f t="shared" si="6"/>
        <v>0.01</v>
      </c>
      <c r="AP17" s="106">
        <f t="shared" si="2"/>
        <v>0</v>
      </c>
      <c r="AQ17" s="18">
        <f t="shared" si="3"/>
        <v>2.7500000000000003E-3</v>
      </c>
      <c r="AR17" s="18">
        <f t="shared" si="4"/>
        <v>2E-3</v>
      </c>
    </row>
    <row r="18" spans="3:60">
      <c r="E18" s="3" t="s">
        <v>38</v>
      </c>
      <c r="F18" s="3" t="str">
        <f t="shared" si="0"/>
        <v>Opex</v>
      </c>
      <c r="G18" s="3" t="s">
        <v>248</v>
      </c>
      <c r="H18" s="3" t="s">
        <v>171</v>
      </c>
      <c r="L18" s="3" t="s">
        <v>112</v>
      </c>
      <c r="R18" s="14"/>
      <c r="T18" s="18"/>
      <c r="U18" s="18"/>
      <c r="V18" s="18"/>
      <c r="W18" s="18"/>
      <c r="X18" s="18"/>
      <c r="Y18" s="18">
        <v>0.2078242418</v>
      </c>
      <c r="Z18" s="18">
        <v>0.13808758760000001</v>
      </c>
      <c r="AA18" s="18">
        <v>0.34550478083999997</v>
      </c>
      <c r="AB18" s="18">
        <v>0.20005265999999999</v>
      </c>
      <c r="AC18" s="18">
        <v>0.23898222450000003</v>
      </c>
      <c r="AD18" s="18">
        <v>0.24483499999999997</v>
      </c>
      <c r="AE18" s="18">
        <v>0.18753899999999998</v>
      </c>
      <c r="AF18" s="18">
        <v>0.20111799999999999</v>
      </c>
      <c r="AG18" s="18">
        <v>0.2407732746</v>
      </c>
      <c r="AH18" s="18">
        <v>0.23417407638000001</v>
      </c>
      <c r="AI18" s="18">
        <v>0.22776652241000001</v>
      </c>
      <c r="AJ18" s="18">
        <v>0.22136229248</v>
      </c>
      <c r="AK18" s="18">
        <v>0.21495624946</v>
      </c>
      <c r="AM18" s="18">
        <f t="shared" si="1"/>
        <v>0</v>
      </c>
      <c r="AN18" s="18">
        <f t="shared" si="5"/>
        <v>1.7639434947399997</v>
      </c>
      <c r="AO18" s="18">
        <f t="shared" si="6"/>
        <v>1.13903241533</v>
      </c>
      <c r="AP18" s="106">
        <f t="shared" si="2"/>
        <v>0</v>
      </c>
      <c r="AQ18" s="18">
        <f t="shared" si="3"/>
        <v>0.22049293684249996</v>
      </c>
      <c r="AR18" s="18">
        <f t="shared" si="4"/>
        <v>0.22780648306599999</v>
      </c>
    </row>
    <row r="19" spans="3:60">
      <c r="E19" s="3" t="s">
        <v>40</v>
      </c>
      <c r="F19" s="3" t="str">
        <f t="shared" si="0"/>
        <v>Opex</v>
      </c>
      <c r="G19" s="3" t="s">
        <v>248</v>
      </c>
      <c r="H19" s="3" t="s">
        <v>171</v>
      </c>
      <c r="L19" s="3" t="s">
        <v>112</v>
      </c>
      <c r="R19" s="14"/>
      <c r="T19" s="18"/>
      <c r="U19" s="18"/>
      <c r="V19" s="18"/>
      <c r="W19" s="18"/>
      <c r="X19" s="18"/>
      <c r="Y19" s="18">
        <v>0.54499040050999992</v>
      </c>
      <c r="Z19" s="18">
        <v>8.5232642447999996E-2</v>
      </c>
      <c r="AA19" s="18">
        <v>4.5270433343000002E-2</v>
      </c>
      <c r="AB19" s="18">
        <v>-0.28150793473399999</v>
      </c>
      <c r="AC19" s="18">
        <v>1.1819034434999999E-2</v>
      </c>
      <c r="AD19" s="18">
        <v>4.7780921785000006E-2</v>
      </c>
      <c r="AE19" s="18">
        <v>5.1308936684000002E-2</v>
      </c>
      <c r="AF19" s="18">
        <v>0.10661113368100002</v>
      </c>
      <c r="AG19" s="18">
        <v>0.130859098437</v>
      </c>
      <c r="AH19" s="18">
        <v>0.13744352877100002</v>
      </c>
      <c r="AI19" s="18">
        <v>0.13966108402800001</v>
      </c>
      <c r="AJ19" s="18">
        <v>0.138963372955</v>
      </c>
      <c r="AK19" s="18">
        <v>0.138268556091</v>
      </c>
      <c r="AM19" s="18">
        <f t="shared" si="1"/>
        <v>0</v>
      </c>
      <c r="AN19" s="18">
        <f t="shared" si="5"/>
        <v>0.61150556815199997</v>
      </c>
      <c r="AO19" s="18">
        <f t="shared" si="6"/>
        <v>0.68519564028200008</v>
      </c>
      <c r="AP19" s="106">
        <f t="shared" si="2"/>
        <v>0</v>
      </c>
      <c r="AQ19" s="18">
        <f t="shared" si="3"/>
        <v>7.6438196018999996E-2</v>
      </c>
      <c r="AR19" s="18">
        <f t="shared" si="4"/>
        <v>0.13703912805640001</v>
      </c>
    </row>
    <row r="20" spans="3:60" s="68" customFormat="1">
      <c r="C20" s="88"/>
      <c r="D20" s="88"/>
      <c r="E20" s="88"/>
      <c r="F20" s="3"/>
      <c r="G20" s="3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70"/>
      <c r="AN20" s="70"/>
      <c r="AO20" s="70"/>
      <c r="AP20" s="70"/>
      <c r="AQ20" s="70"/>
      <c r="AR20" s="70"/>
      <c r="AS20" s="88"/>
      <c r="AT20" s="88"/>
      <c r="AU20" s="89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</row>
    <row r="21" spans="3:60">
      <c r="C21" s="11" t="s">
        <v>214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44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3:60">
      <c r="E22" s="3" t="s">
        <v>25</v>
      </c>
      <c r="F22" s="3" t="str">
        <f>$C$21</f>
        <v>Capex</v>
      </c>
      <c r="G22" s="3" t="s">
        <v>248</v>
      </c>
      <c r="H22" s="3" t="s">
        <v>171</v>
      </c>
      <c r="L22" s="3" t="s">
        <v>112</v>
      </c>
      <c r="R22" s="14"/>
      <c r="T22" s="18"/>
      <c r="U22" s="18"/>
      <c r="V22" s="18"/>
      <c r="W22" s="18"/>
      <c r="X22" s="18"/>
      <c r="Y22" s="18">
        <v>0.31280215755000002</v>
      </c>
      <c r="Z22" s="18">
        <v>0.7861535289799999</v>
      </c>
      <c r="AA22" s="18">
        <v>0.33590026257</v>
      </c>
      <c r="AB22" s="18">
        <v>0.34820811390999995</v>
      </c>
      <c r="AC22" s="18">
        <v>0.57642547821000001</v>
      </c>
      <c r="AD22" s="18">
        <v>0.46499579002000002</v>
      </c>
      <c r="AE22" s="18">
        <v>0.44764385791999994</v>
      </c>
      <c r="AF22" s="18">
        <v>0.44082367556000002</v>
      </c>
      <c r="AG22" s="107">
        <v>0.354667016</v>
      </c>
      <c r="AH22" s="107">
        <v>0.34544976599999999</v>
      </c>
      <c r="AI22" s="107">
        <v>0.33492982700000001</v>
      </c>
      <c r="AJ22" s="107">
        <v>0.32617791099999999</v>
      </c>
      <c r="AK22" s="107">
        <v>0.317637271</v>
      </c>
      <c r="AM22" s="18">
        <f t="shared" si="1"/>
        <v>0</v>
      </c>
      <c r="AN22" s="18">
        <f t="shared" si="5"/>
        <v>3.7129528647200001</v>
      </c>
      <c r="AO22" s="18">
        <f t="shared" si="6"/>
        <v>1.6788617910000001</v>
      </c>
      <c r="AP22" s="106">
        <f>IFERROR(AVERAGE(T22:X22),0)</f>
        <v>0</v>
      </c>
      <c r="AQ22" s="18">
        <f t="shared" si="3"/>
        <v>0.46411910809000001</v>
      </c>
      <c r="AR22" s="18">
        <f t="shared" si="4"/>
        <v>0.33577235820000001</v>
      </c>
      <c r="AU22" s="42">
        <v>44118</v>
      </c>
      <c r="AV22" s="3" t="s">
        <v>357</v>
      </c>
    </row>
    <row r="23" spans="3:60">
      <c r="E23" s="3" t="s">
        <v>28</v>
      </c>
      <c r="F23" s="3" t="str">
        <f t="shared" ref="F23:F29" si="7">$C$21</f>
        <v>Capex</v>
      </c>
      <c r="G23" s="3" t="s">
        <v>248</v>
      </c>
      <c r="H23" s="3" t="s">
        <v>171</v>
      </c>
      <c r="L23" s="3" t="s">
        <v>112</v>
      </c>
      <c r="P23" s="3" t="s">
        <v>282</v>
      </c>
      <c r="R23" s="14"/>
      <c r="T23" s="18"/>
      <c r="U23" s="18"/>
      <c r="V23" s="18"/>
      <c r="W23" s="18"/>
      <c r="X23" s="18"/>
      <c r="Y23" s="18">
        <v>0.15943974114999998</v>
      </c>
      <c r="Z23" s="18">
        <v>0.159913101275</v>
      </c>
      <c r="AA23" s="18">
        <v>9.9214392431000012E-2</v>
      </c>
      <c r="AB23" s="18">
        <v>7.8788141682000004E-2</v>
      </c>
      <c r="AC23" s="18">
        <v>0.11783815717</v>
      </c>
      <c r="AD23" s="18">
        <v>8.6514479999999991E-2</v>
      </c>
      <c r="AE23" s="18">
        <v>0.10455190960000001</v>
      </c>
      <c r="AF23" s="18">
        <v>0.10222895888</v>
      </c>
      <c r="AG23" s="107">
        <v>9.1202424000000004E-2</v>
      </c>
      <c r="AH23" s="107">
        <v>8.8793621000000003E-2</v>
      </c>
      <c r="AI23" s="107">
        <v>8.5927798999999999E-2</v>
      </c>
      <c r="AJ23" s="107">
        <v>8.3598703999999996E-2</v>
      </c>
      <c r="AK23" s="107">
        <v>8.1370250000000005E-2</v>
      </c>
      <c r="AM23" s="18">
        <f t="shared" si="1"/>
        <v>0</v>
      </c>
      <c r="AN23" s="18">
        <f t="shared" si="5"/>
        <v>0.90848888218799995</v>
      </c>
      <c r="AO23" s="18">
        <f t="shared" si="6"/>
        <v>0.43089279800000002</v>
      </c>
      <c r="AP23" s="106">
        <f t="shared" ref="AP23:AP29" si="8">IFERROR(AVERAGE(T23:X23),0)</f>
        <v>0</v>
      </c>
      <c r="AQ23" s="18">
        <f t="shared" si="3"/>
        <v>0.11356111027349999</v>
      </c>
      <c r="AR23" s="18">
        <f t="shared" si="4"/>
        <v>8.617855960000001E-2</v>
      </c>
      <c r="AU23" s="42">
        <v>44118</v>
      </c>
      <c r="AV23" s="3" t="s">
        <v>357</v>
      </c>
    </row>
    <row r="24" spans="3:60">
      <c r="E24" s="3" t="s">
        <v>30</v>
      </c>
      <c r="F24" s="3" t="str">
        <f t="shared" si="7"/>
        <v>Capex</v>
      </c>
      <c r="G24" s="3" t="s">
        <v>248</v>
      </c>
      <c r="H24" s="3" t="s">
        <v>171</v>
      </c>
      <c r="L24" s="3" t="s">
        <v>112</v>
      </c>
      <c r="R24" s="14"/>
      <c r="T24" s="18"/>
      <c r="U24" s="18"/>
      <c r="V24" s="18"/>
      <c r="W24" s="18"/>
      <c r="X24" s="18"/>
      <c r="Y24" s="18">
        <v>0.13232249288299999</v>
      </c>
      <c r="Z24" s="18">
        <v>6.9510504520000016E-2</v>
      </c>
      <c r="AA24" s="18">
        <v>7.0063626349999991E-2</v>
      </c>
      <c r="AB24" s="18">
        <v>6.1715903159000003E-2</v>
      </c>
      <c r="AC24" s="18">
        <v>0.13556943437000002</v>
      </c>
      <c r="AD24" s="18">
        <v>7.5326200004000005E-2</v>
      </c>
      <c r="AE24" s="18">
        <v>8.3151471549999995E-2</v>
      </c>
      <c r="AF24" s="18">
        <v>8.10890046E-2</v>
      </c>
      <c r="AG24" s="107">
        <v>6.9465771999999995E-2</v>
      </c>
      <c r="AH24" s="107">
        <v>6.6898335000000003E-2</v>
      </c>
      <c r="AI24" s="107">
        <v>6.5431314000000004E-2</v>
      </c>
      <c r="AJ24" s="107">
        <v>6.3996721000000006E-2</v>
      </c>
      <c r="AK24" s="107">
        <v>6.1686363000000001E-2</v>
      </c>
      <c r="AM24" s="18">
        <f t="shared" si="1"/>
        <v>0</v>
      </c>
      <c r="AN24" s="18">
        <f t="shared" si="5"/>
        <v>0.70874863743600003</v>
      </c>
      <c r="AO24" s="18">
        <f t="shared" si="6"/>
        <v>0.32747850500000003</v>
      </c>
      <c r="AP24" s="106">
        <f t="shared" si="8"/>
        <v>0</v>
      </c>
      <c r="AQ24" s="18">
        <f t="shared" si="3"/>
        <v>8.8593579679500004E-2</v>
      </c>
      <c r="AR24" s="18">
        <f t="shared" si="4"/>
        <v>6.5495701000000003E-2</v>
      </c>
      <c r="AU24" s="42">
        <v>44118</v>
      </c>
      <c r="AV24" s="3" t="s">
        <v>357</v>
      </c>
    </row>
    <row r="25" spans="3:60">
      <c r="E25" s="3" t="s">
        <v>32</v>
      </c>
      <c r="F25" s="3" t="str">
        <f t="shared" si="7"/>
        <v>Capex</v>
      </c>
      <c r="G25" s="3" t="s">
        <v>248</v>
      </c>
      <c r="H25" s="3" t="s">
        <v>171</v>
      </c>
      <c r="L25" s="3" t="s">
        <v>112</v>
      </c>
      <c r="R25" s="14"/>
      <c r="T25" s="18"/>
      <c r="U25" s="18"/>
      <c r="V25" s="18"/>
      <c r="W25" s="18"/>
      <c r="X25" s="18"/>
      <c r="Y25" s="18">
        <v>7.74971453E-2</v>
      </c>
      <c r="Z25" s="18">
        <v>0.11507051495999999</v>
      </c>
      <c r="AA25" s="18">
        <v>0.20128045844000003</v>
      </c>
      <c r="AB25" s="18">
        <v>0.18371690743999999</v>
      </c>
      <c r="AC25" s="18">
        <v>0.45469671570000003</v>
      </c>
      <c r="AD25" s="18">
        <v>0.25732905</v>
      </c>
      <c r="AE25" s="18">
        <v>0.18167981509999998</v>
      </c>
      <c r="AF25" s="18">
        <v>0.18571578267000002</v>
      </c>
      <c r="AG25" s="107">
        <v>0.22381748700000001</v>
      </c>
      <c r="AH25" s="107">
        <v>0.21667378400000001</v>
      </c>
      <c r="AI25" s="107">
        <v>0.21173355199999999</v>
      </c>
      <c r="AJ25" s="107">
        <v>0.20492908600000001</v>
      </c>
      <c r="AK25" s="107">
        <v>0.20032850999999999</v>
      </c>
      <c r="AM25" s="18">
        <f t="shared" si="1"/>
        <v>0</v>
      </c>
      <c r="AN25" s="18">
        <f t="shared" si="5"/>
        <v>1.6569863896100001</v>
      </c>
      <c r="AO25" s="18">
        <f t="shared" si="6"/>
        <v>1.0574824190000001</v>
      </c>
      <c r="AP25" s="106">
        <f t="shared" si="8"/>
        <v>0</v>
      </c>
      <c r="AQ25" s="18">
        <f t="shared" si="3"/>
        <v>0.20712329870125001</v>
      </c>
      <c r="AR25" s="18">
        <f t="shared" si="4"/>
        <v>0.21149648380000002</v>
      </c>
      <c r="AU25" s="42">
        <v>44118</v>
      </c>
      <c r="AV25" s="3" t="s">
        <v>357</v>
      </c>
    </row>
    <row r="26" spans="3:60">
      <c r="E26" s="3" t="s">
        <v>34</v>
      </c>
      <c r="F26" s="3" t="str">
        <f t="shared" si="7"/>
        <v>Capex</v>
      </c>
      <c r="G26" s="3" t="s">
        <v>248</v>
      </c>
      <c r="H26" s="3" t="s">
        <v>171</v>
      </c>
      <c r="L26" s="3" t="s">
        <v>112</v>
      </c>
      <c r="P26" s="3" t="s">
        <v>282</v>
      </c>
      <c r="R26" s="14"/>
      <c r="T26" s="18"/>
      <c r="U26" s="18"/>
      <c r="V26" s="18"/>
      <c r="W26" s="18"/>
      <c r="X26" s="18"/>
      <c r="Y26" s="18">
        <v>0.10621225300000001</v>
      </c>
      <c r="Z26" s="18">
        <v>5.7854812999999998E-2</v>
      </c>
      <c r="AA26" s="18">
        <v>2.3176756999999999E-2</v>
      </c>
      <c r="AB26" s="18">
        <v>8.0803685E-2</v>
      </c>
      <c r="AC26" s="18">
        <v>9.0057888000000003E-2</v>
      </c>
      <c r="AD26" s="18">
        <v>6.9113507000000005E-2</v>
      </c>
      <c r="AE26" s="18">
        <v>0.22518265600000001</v>
      </c>
      <c r="AF26" s="18">
        <v>6.9113507000000005E-2</v>
      </c>
      <c r="AG26" s="18">
        <v>6.9113507000000005E-2</v>
      </c>
      <c r="AH26" s="18">
        <v>6.9113507000000005E-2</v>
      </c>
      <c r="AI26" s="18">
        <v>6.9113507000000005E-2</v>
      </c>
      <c r="AJ26" s="18">
        <v>6.9113507000000005E-2</v>
      </c>
      <c r="AK26" s="18">
        <v>6.9113507000000005E-2</v>
      </c>
      <c r="AM26" s="18">
        <f t="shared" si="1"/>
        <v>0</v>
      </c>
      <c r="AN26" s="18">
        <f t="shared" si="5"/>
        <v>0.72151506600000004</v>
      </c>
      <c r="AO26" s="18">
        <f t="shared" si="6"/>
        <v>0.34556753500000004</v>
      </c>
      <c r="AP26" s="106">
        <f t="shared" si="8"/>
        <v>0</v>
      </c>
      <c r="AQ26" s="18">
        <f t="shared" si="3"/>
        <v>9.0189383250000005E-2</v>
      </c>
      <c r="AR26" s="18">
        <f t="shared" si="4"/>
        <v>6.9113507000000005E-2</v>
      </c>
      <c r="AT26" s="3" t="s">
        <v>278</v>
      </c>
      <c r="AU26" s="42">
        <v>44011</v>
      </c>
      <c r="AV26" s="3" t="s">
        <v>283</v>
      </c>
    </row>
    <row r="27" spans="3:60">
      <c r="E27" s="3" t="s">
        <v>36</v>
      </c>
      <c r="F27" s="3" t="str">
        <f t="shared" si="7"/>
        <v>Capex</v>
      </c>
      <c r="G27" s="3" t="s">
        <v>248</v>
      </c>
      <c r="H27" s="3" t="s">
        <v>171</v>
      </c>
      <c r="L27" s="3" t="s">
        <v>112</v>
      </c>
      <c r="R27" s="14"/>
      <c r="T27" s="18"/>
      <c r="U27" s="18"/>
      <c r="V27" s="18"/>
      <c r="W27" s="18"/>
      <c r="X27" s="18"/>
      <c r="Y27" s="18">
        <v>1.6E-2</v>
      </c>
      <c r="Z27" s="18">
        <v>1.0999999999999999E-2</v>
      </c>
      <c r="AA27" s="18">
        <v>1E-3</v>
      </c>
      <c r="AB27" s="18">
        <v>8.0000000000000002E-3</v>
      </c>
      <c r="AC27" s="18">
        <v>8.9999999999999993E-3</v>
      </c>
      <c r="AD27" s="18">
        <v>1.2999999999999999E-2</v>
      </c>
      <c r="AE27" s="18">
        <v>3.0000000000000001E-3</v>
      </c>
      <c r="AF27" s="18">
        <v>3.0000000000000001E-3</v>
      </c>
      <c r="AG27" s="18">
        <v>0.01</v>
      </c>
      <c r="AH27" s="18">
        <v>0.01</v>
      </c>
      <c r="AI27" s="18">
        <v>0.01</v>
      </c>
      <c r="AJ27" s="18">
        <v>0.01</v>
      </c>
      <c r="AK27" s="18">
        <v>0.01</v>
      </c>
      <c r="AM27" s="18">
        <f t="shared" si="1"/>
        <v>0</v>
      </c>
      <c r="AN27" s="18">
        <f t="shared" si="5"/>
        <v>6.4000000000000001E-2</v>
      </c>
      <c r="AO27" s="18">
        <f t="shared" si="6"/>
        <v>0.05</v>
      </c>
      <c r="AP27" s="106">
        <f t="shared" si="8"/>
        <v>0</v>
      </c>
      <c r="AQ27" s="18">
        <f t="shared" si="3"/>
        <v>8.0000000000000002E-3</v>
      </c>
      <c r="AR27" s="18">
        <f t="shared" si="4"/>
        <v>0.01</v>
      </c>
    </row>
    <row r="28" spans="3:60">
      <c r="E28" s="3" t="s">
        <v>38</v>
      </c>
      <c r="F28" s="3" t="str">
        <f t="shared" si="7"/>
        <v>Capex</v>
      </c>
      <c r="G28" s="3" t="s">
        <v>248</v>
      </c>
      <c r="H28" s="3" t="s">
        <v>171</v>
      </c>
      <c r="L28" s="3" t="s">
        <v>112</v>
      </c>
      <c r="R28" s="14"/>
      <c r="T28" s="18"/>
      <c r="U28" s="18"/>
      <c r="V28" s="18"/>
      <c r="W28" s="18"/>
      <c r="X28" s="18"/>
      <c r="Y28" s="18">
        <v>8.7826215999999985E-2</v>
      </c>
      <c r="Z28" s="18">
        <v>8.0130360999999997E-2</v>
      </c>
      <c r="AA28" s="18">
        <v>0.27886946798999995</v>
      </c>
      <c r="AB28" s="18">
        <v>0.13639905499999999</v>
      </c>
      <c r="AC28" s="18">
        <v>0.180444672</v>
      </c>
      <c r="AD28" s="18">
        <v>0.13184499999999999</v>
      </c>
      <c r="AE28" s="18">
        <v>0.13243199999999999</v>
      </c>
      <c r="AF28" s="18">
        <v>0.13875999999999999</v>
      </c>
      <c r="AG28" s="18">
        <v>0.14589205072</v>
      </c>
      <c r="AH28" s="18">
        <v>0.14492587821</v>
      </c>
      <c r="AI28" s="18">
        <v>0.13207578367</v>
      </c>
      <c r="AJ28" s="18">
        <v>0.12051069858999999</v>
      </c>
      <c r="AK28" s="18">
        <v>0.11010212202</v>
      </c>
      <c r="AM28" s="18">
        <f t="shared" si="1"/>
        <v>0</v>
      </c>
      <c r="AN28" s="18">
        <f t="shared" si="5"/>
        <v>1.1667067719899999</v>
      </c>
      <c r="AO28" s="18">
        <f t="shared" si="6"/>
        <v>0.65350653321000007</v>
      </c>
      <c r="AP28" s="106">
        <f t="shared" si="8"/>
        <v>0</v>
      </c>
      <c r="AQ28" s="18">
        <f t="shared" si="3"/>
        <v>0.14583834649874999</v>
      </c>
      <c r="AR28" s="18">
        <f t="shared" si="4"/>
        <v>0.13070130664200003</v>
      </c>
    </row>
    <row r="29" spans="3:60">
      <c r="E29" s="3" t="s">
        <v>40</v>
      </c>
      <c r="F29" s="3" t="str">
        <f t="shared" si="7"/>
        <v>Capex</v>
      </c>
      <c r="G29" s="3" t="s">
        <v>248</v>
      </c>
      <c r="H29" s="3" t="s">
        <v>171</v>
      </c>
      <c r="L29" s="3" t="s">
        <v>112</v>
      </c>
      <c r="R29" s="14"/>
      <c r="T29" s="18"/>
      <c r="U29" s="18"/>
      <c r="V29" s="18"/>
      <c r="W29" s="18"/>
      <c r="X29" s="18"/>
      <c r="Y29" s="18">
        <v>0.18029736302999999</v>
      </c>
      <c r="Z29" s="18">
        <v>5.6663197261999997E-2</v>
      </c>
      <c r="AA29" s="18">
        <v>0.10442809511799998</v>
      </c>
      <c r="AB29" s="18">
        <v>0.13418707752799999</v>
      </c>
      <c r="AC29" s="18">
        <v>1.2784779601999998E-2</v>
      </c>
      <c r="AD29" s="18">
        <v>0.11179930859300001</v>
      </c>
      <c r="AE29" s="18">
        <v>0.221719256394</v>
      </c>
      <c r="AF29" s="18">
        <v>0.13864662805</v>
      </c>
      <c r="AG29" s="18">
        <v>0.15578200537</v>
      </c>
      <c r="AH29" s="18">
        <v>0.16021096899000001</v>
      </c>
      <c r="AI29" s="18">
        <v>0.16149974191000002</v>
      </c>
      <c r="AJ29" s="18">
        <v>0.16069267079999999</v>
      </c>
      <c r="AK29" s="18">
        <v>0.15988920745000001</v>
      </c>
      <c r="AM29" s="18">
        <f t="shared" si="1"/>
        <v>0</v>
      </c>
      <c r="AN29" s="18">
        <f t="shared" si="5"/>
        <v>0.96052570557700001</v>
      </c>
      <c r="AO29" s="18">
        <f t="shared" si="6"/>
        <v>0.79807459452000007</v>
      </c>
      <c r="AP29" s="106">
        <f t="shared" si="8"/>
        <v>0</v>
      </c>
      <c r="AQ29" s="18">
        <f t="shared" si="3"/>
        <v>0.120065713197125</v>
      </c>
      <c r="AR29" s="18">
        <f t="shared" si="4"/>
        <v>0.15961491890400001</v>
      </c>
    </row>
    <row r="30" spans="3:60" s="68" customFormat="1">
      <c r="R30" s="69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M30" s="70"/>
      <c r="AN30" s="70"/>
      <c r="AO30" s="70"/>
      <c r="AP30" s="70"/>
      <c r="AQ30" s="70"/>
      <c r="AR30" s="70"/>
      <c r="AU30" s="71"/>
    </row>
    <row r="31" spans="3:60">
      <c r="C31" s="11" t="s">
        <v>251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44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3:60">
      <c r="E32" s="3" t="s">
        <v>25</v>
      </c>
      <c r="F32" s="3" t="s">
        <v>222</v>
      </c>
      <c r="G32" s="3" t="s">
        <v>248</v>
      </c>
      <c r="H32" s="3" t="s">
        <v>171</v>
      </c>
      <c r="L32" s="3" t="s">
        <v>112</v>
      </c>
      <c r="R32" s="14"/>
      <c r="T32" s="18"/>
      <c r="U32" s="18"/>
      <c r="V32" s="18"/>
      <c r="W32" s="18"/>
      <c r="X32" s="18"/>
      <c r="Y32" s="18">
        <v>0.100973625868</v>
      </c>
      <c r="Z32" s="18">
        <v>0.49839547774999998</v>
      </c>
      <c r="AA32" s="18">
        <v>0.26628963055999999</v>
      </c>
      <c r="AB32" s="18">
        <v>0.29953846759999997</v>
      </c>
      <c r="AC32" s="18">
        <v>0.43798444169</v>
      </c>
      <c r="AD32" s="18">
        <v>0.39088005000999998</v>
      </c>
      <c r="AE32" s="18">
        <v>0.52180378435999997</v>
      </c>
      <c r="AF32" s="18">
        <v>0.50656410249999995</v>
      </c>
      <c r="AG32" s="18">
        <v>0.40886119541999999</v>
      </c>
      <c r="AH32" s="18">
        <v>0.40476195762</v>
      </c>
      <c r="AI32" s="18">
        <v>0.40446441600000005</v>
      </c>
      <c r="AJ32" s="18">
        <v>0.39453767414999996</v>
      </c>
      <c r="AK32" s="18">
        <v>0.38404799726</v>
      </c>
      <c r="AM32" s="18">
        <f>SUM(T32:X32)</f>
        <v>0</v>
      </c>
      <c r="AN32" s="18">
        <f>SUM(Y32:AF32)</f>
        <v>3.0224295803380001</v>
      </c>
      <c r="AO32" s="18">
        <f>SUM(AG32:AK32)</f>
        <v>1.9966732404500001</v>
      </c>
      <c r="AP32" s="106">
        <f>IFERROR(AVERAGE(T32:X32),0)</f>
        <v>0</v>
      </c>
      <c r="AQ32" s="18">
        <f>AVERAGE(Y32:AF32)</f>
        <v>0.37780369754225002</v>
      </c>
      <c r="AR32" s="18">
        <f>AVERAGE(AG32:AK32)</f>
        <v>0.39933464809000002</v>
      </c>
    </row>
    <row r="33" spans="2:60">
      <c r="E33" s="3" t="s">
        <v>28</v>
      </c>
      <c r="F33" s="3" t="s">
        <v>222</v>
      </c>
      <c r="G33" s="3" t="s">
        <v>248</v>
      </c>
      <c r="H33" s="3" t="s">
        <v>171</v>
      </c>
      <c r="L33" s="3" t="s">
        <v>112</v>
      </c>
      <c r="P33" s="3" t="s">
        <v>282</v>
      </c>
      <c r="R33" s="14"/>
      <c r="T33" s="18"/>
      <c r="U33" s="18"/>
      <c r="V33" s="18"/>
      <c r="W33" s="18"/>
      <c r="X33" s="18"/>
      <c r="Y33" s="18">
        <v>0.33046578942600002</v>
      </c>
      <c r="Z33" s="18">
        <v>0.27798451012999997</v>
      </c>
      <c r="AA33" s="18">
        <v>0.63769318316200008</v>
      </c>
      <c r="AB33" s="18">
        <v>1.0148986622299998</v>
      </c>
      <c r="AC33" s="18">
        <v>0.95871358983999999</v>
      </c>
      <c r="AD33" s="18">
        <v>0.40304820999999996</v>
      </c>
      <c r="AE33" s="18">
        <v>0.79399883194000009</v>
      </c>
      <c r="AF33" s="18">
        <v>0.51293202586999997</v>
      </c>
      <c r="AG33" s="18">
        <v>0.40721264085999997</v>
      </c>
      <c r="AH33" s="18">
        <v>0.41297701242000007</v>
      </c>
      <c r="AI33" s="18">
        <v>0.42357828769</v>
      </c>
      <c r="AJ33" s="18">
        <v>0.41544256191000001</v>
      </c>
      <c r="AK33" s="18">
        <v>0.40512307990000002</v>
      </c>
      <c r="AM33" s="18">
        <f t="shared" ref="AM33:AM39" si="9">SUM(T33:X33)</f>
        <v>0</v>
      </c>
      <c r="AN33" s="18">
        <f t="shared" ref="AN33:AN39" si="10">SUM(Y33:AF33)</f>
        <v>4.9297348025979995</v>
      </c>
      <c r="AO33" s="18">
        <f t="shared" ref="AO33:AO39" si="11">SUM(AG33:AK33)</f>
        <v>2.0643335827799998</v>
      </c>
      <c r="AP33" s="106">
        <f t="shared" ref="AP33:AP39" si="12">IFERROR(AVERAGE(T33:X33),0)</f>
        <v>0</v>
      </c>
      <c r="AQ33" s="18">
        <f t="shared" ref="AQ33:AQ39" si="13">AVERAGE(Y33:AF33)</f>
        <v>0.61621685032474993</v>
      </c>
      <c r="AR33" s="18">
        <f t="shared" ref="AR33:AR39" si="14">AVERAGE(AG33:AK33)</f>
        <v>0.41286671655599994</v>
      </c>
    </row>
    <row r="34" spans="2:60">
      <c r="E34" s="3" t="s">
        <v>30</v>
      </c>
      <c r="F34" s="3" t="s">
        <v>222</v>
      </c>
      <c r="G34" s="3" t="s">
        <v>248</v>
      </c>
      <c r="H34" s="3" t="s">
        <v>171</v>
      </c>
      <c r="L34" s="3" t="s">
        <v>112</v>
      </c>
      <c r="R34" s="14"/>
      <c r="T34" s="18"/>
      <c r="U34" s="18"/>
      <c r="V34" s="18"/>
      <c r="W34" s="18"/>
      <c r="X34" s="18"/>
      <c r="Y34" s="18">
        <v>0.19262868700700003</v>
      </c>
      <c r="Z34" s="18">
        <v>-0.17539421307000003</v>
      </c>
      <c r="AA34" s="18">
        <v>7.8201809731000008E-2</v>
      </c>
      <c r="AB34" s="18">
        <v>0.32464100914999999</v>
      </c>
      <c r="AC34" s="18">
        <v>0.30290243949000001</v>
      </c>
      <c r="AD34" s="18">
        <v>0.29351870000000002</v>
      </c>
      <c r="AE34" s="18">
        <v>0.45135026552000002</v>
      </c>
      <c r="AF34" s="18">
        <v>0.46728948385000002</v>
      </c>
      <c r="AG34" s="18">
        <v>0.29735839991000002</v>
      </c>
      <c r="AH34" s="18">
        <v>0.29348675106</v>
      </c>
      <c r="AI34" s="18">
        <v>0.28847708224000002</v>
      </c>
      <c r="AJ34" s="18">
        <v>0.28209200671999995</v>
      </c>
      <c r="AK34" s="18">
        <v>0.27420645274000005</v>
      </c>
      <c r="AM34" s="18">
        <f t="shared" si="9"/>
        <v>0</v>
      </c>
      <c r="AN34" s="18">
        <f t="shared" si="10"/>
        <v>1.935138181678</v>
      </c>
      <c r="AO34" s="18">
        <f t="shared" si="11"/>
        <v>1.4356206926700001</v>
      </c>
      <c r="AP34" s="106">
        <f t="shared" si="12"/>
        <v>0</v>
      </c>
      <c r="AQ34" s="18">
        <f t="shared" si="13"/>
        <v>0.24189227270975</v>
      </c>
      <c r="AR34" s="18">
        <f t="shared" si="14"/>
        <v>0.28712413853400004</v>
      </c>
    </row>
    <row r="35" spans="2:60">
      <c r="E35" s="3" t="s">
        <v>32</v>
      </c>
      <c r="F35" s="3" t="s">
        <v>222</v>
      </c>
      <c r="G35" s="3" t="s">
        <v>248</v>
      </c>
      <c r="H35" s="3" t="s">
        <v>171</v>
      </c>
      <c r="L35" s="3" t="s">
        <v>112</v>
      </c>
      <c r="R35" s="14"/>
      <c r="T35" s="18"/>
      <c r="U35" s="18"/>
      <c r="V35" s="18"/>
      <c r="W35" s="18"/>
      <c r="X35" s="18"/>
      <c r="Y35" s="18">
        <v>0.43174890870999999</v>
      </c>
      <c r="Z35" s="18">
        <v>0.50364283124800002</v>
      </c>
      <c r="AA35" s="18">
        <v>0.24607271998999999</v>
      </c>
      <c r="AB35" s="18">
        <v>0.54626699703999992</v>
      </c>
      <c r="AC35" s="18">
        <v>0.55990738141999996</v>
      </c>
      <c r="AD35" s="18">
        <v>0.48727827000000001</v>
      </c>
      <c r="AE35" s="18">
        <v>0.54851171663999998</v>
      </c>
      <c r="AF35" s="18">
        <v>0.53867388766000002</v>
      </c>
      <c r="AG35" s="18">
        <v>0.39619906692999995</v>
      </c>
      <c r="AH35" s="18">
        <v>0.39272907453000006</v>
      </c>
      <c r="AI35" s="18">
        <v>0.39288754575999996</v>
      </c>
      <c r="AJ35" s="18">
        <v>0.38462767022000005</v>
      </c>
      <c r="AK35" s="18">
        <v>0.37358391060999996</v>
      </c>
      <c r="AM35" s="18">
        <f t="shared" si="9"/>
        <v>0</v>
      </c>
      <c r="AN35" s="18">
        <f t="shared" si="10"/>
        <v>3.8621027127079994</v>
      </c>
      <c r="AO35" s="18">
        <f t="shared" si="11"/>
        <v>1.9400272680499997</v>
      </c>
      <c r="AP35" s="106">
        <f t="shared" si="12"/>
        <v>0</v>
      </c>
      <c r="AQ35" s="18">
        <f t="shared" si="13"/>
        <v>0.48276283908849993</v>
      </c>
      <c r="AR35" s="18">
        <f t="shared" si="14"/>
        <v>0.38800545360999994</v>
      </c>
    </row>
    <row r="36" spans="2:60">
      <c r="E36" s="3" t="s">
        <v>34</v>
      </c>
      <c r="F36" s="3" t="s">
        <v>222</v>
      </c>
      <c r="G36" s="3" t="s">
        <v>248</v>
      </c>
      <c r="H36" s="3" t="s">
        <v>171</v>
      </c>
      <c r="L36" s="3" t="s">
        <v>112</v>
      </c>
      <c r="P36" s="3" t="s">
        <v>282</v>
      </c>
      <c r="R36" s="14"/>
      <c r="T36" s="18"/>
      <c r="U36" s="18"/>
      <c r="V36" s="18"/>
      <c r="W36" s="18"/>
      <c r="X36" s="18"/>
      <c r="Y36" s="18">
        <v>2.5391200000000003E-2</v>
      </c>
      <c r="Z36" s="18">
        <v>-7.1126608000000008E-2</v>
      </c>
      <c r="AA36" s="18">
        <v>4.6032837000000007E-2</v>
      </c>
      <c r="AB36" s="18">
        <v>9.2818107999999996E-2</v>
      </c>
      <c r="AC36" s="18">
        <v>3.5435734999999996E-2</v>
      </c>
      <c r="AD36" s="18">
        <v>9.1973817000000013E-2</v>
      </c>
      <c r="AE36" s="18">
        <v>6.3131778999999999E-2</v>
      </c>
      <c r="AF36" s="18">
        <v>9.1973817000000013E-2</v>
      </c>
      <c r="AG36" s="18">
        <v>9.1973817000000013E-2</v>
      </c>
      <c r="AH36" s="18">
        <v>9.1973817000000013E-2</v>
      </c>
      <c r="AI36" s="18">
        <v>9.1973817000000013E-2</v>
      </c>
      <c r="AJ36" s="18">
        <v>9.1973817000000013E-2</v>
      </c>
      <c r="AK36" s="18">
        <v>9.1973817000000013E-2</v>
      </c>
      <c r="AM36" s="18">
        <f t="shared" si="9"/>
        <v>0</v>
      </c>
      <c r="AN36" s="18">
        <f t="shared" si="10"/>
        <v>0.37563068500000002</v>
      </c>
      <c r="AO36" s="18">
        <f t="shared" si="11"/>
        <v>0.45986908500000007</v>
      </c>
      <c r="AP36" s="106">
        <f t="shared" si="12"/>
        <v>0</v>
      </c>
      <c r="AQ36" s="18">
        <f t="shared" si="13"/>
        <v>4.6953835625000002E-2</v>
      </c>
      <c r="AR36" s="18">
        <f t="shared" si="14"/>
        <v>9.1973817000000013E-2</v>
      </c>
      <c r="AT36" s="3" t="s">
        <v>278</v>
      </c>
      <c r="AU36" s="42">
        <v>44011</v>
      </c>
      <c r="AV36" s="3" t="s">
        <v>283</v>
      </c>
    </row>
    <row r="37" spans="2:60">
      <c r="E37" s="3" t="s">
        <v>36</v>
      </c>
      <c r="F37" s="3" t="s">
        <v>222</v>
      </c>
      <c r="G37" s="3" t="s">
        <v>248</v>
      </c>
      <c r="H37" s="3" t="s">
        <v>171</v>
      </c>
      <c r="L37" s="3" t="s">
        <v>112</v>
      </c>
      <c r="R37" s="14"/>
      <c r="T37" s="18"/>
      <c r="U37" s="18"/>
      <c r="V37" s="18"/>
      <c r="W37" s="18"/>
      <c r="X37" s="18"/>
      <c r="Y37" s="18">
        <v>1E-3</v>
      </c>
      <c r="Z37" s="18">
        <v>1E-3</v>
      </c>
      <c r="AA37" s="18">
        <v>1.0999999999999999E-2</v>
      </c>
      <c r="AB37" s="18">
        <v>1E-3</v>
      </c>
      <c r="AC37" s="18">
        <v>0</v>
      </c>
      <c r="AD37" s="18">
        <v>1E-3</v>
      </c>
      <c r="AE37" s="18">
        <v>7.0000000000000001E-3</v>
      </c>
      <c r="AF37" s="18">
        <v>7.0000000000000001E-3</v>
      </c>
      <c r="AG37" s="18">
        <v>3.0000000000000001E-3</v>
      </c>
      <c r="AH37" s="18">
        <v>3.0000000000000001E-3</v>
      </c>
      <c r="AI37" s="18">
        <v>3.0000000000000001E-3</v>
      </c>
      <c r="AJ37" s="18">
        <v>3.0000000000000001E-3</v>
      </c>
      <c r="AK37" s="18">
        <v>3.0000000000000001E-3</v>
      </c>
      <c r="AM37" s="18">
        <f t="shared" si="9"/>
        <v>0</v>
      </c>
      <c r="AN37" s="18">
        <f t="shared" si="10"/>
        <v>2.8999999999999998E-2</v>
      </c>
      <c r="AO37" s="18">
        <f t="shared" si="11"/>
        <v>1.4999999999999999E-2</v>
      </c>
      <c r="AP37" s="106">
        <f t="shared" si="12"/>
        <v>0</v>
      </c>
      <c r="AQ37" s="18">
        <f t="shared" si="13"/>
        <v>3.6249999999999998E-3</v>
      </c>
      <c r="AR37" s="18">
        <f t="shared" si="14"/>
        <v>3.0000000000000001E-3</v>
      </c>
    </row>
    <row r="38" spans="2:60">
      <c r="E38" s="3" t="s">
        <v>38</v>
      </c>
      <c r="F38" s="3" t="s">
        <v>222</v>
      </c>
      <c r="G38" s="3" t="s">
        <v>248</v>
      </c>
      <c r="H38" s="3" t="s">
        <v>171</v>
      </c>
      <c r="L38" s="3" t="s">
        <v>112</v>
      </c>
      <c r="R38" s="14"/>
      <c r="T38" s="18"/>
      <c r="U38" s="18"/>
      <c r="V38" s="18"/>
      <c r="W38" s="18"/>
      <c r="X38" s="18"/>
      <c r="Y38" s="18">
        <v>0.30493838400000001</v>
      </c>
      <c r="Z38" s="18">
        <v>0.20494806500000001</v>
      </c>
      <c r="AA38" s="18">
        <v>0.27127334267000003</v>
      </c>
      <c r="AB38" s="18">
        <v>0.2187521425</v>
      </c>
      <c r="AC38" s="18">
        <v>0.2570324625</v>
      </c>
      <c r="AD38" s="18">
        <v>0.22928999999999999</v>
      </c>
      <c r="AE38" s="18">
        <v>0.16426999999999997</v>
      </c>
      <c r="AF38" s="18">
        <v>0.16860399999999998</v>
      </c>
      <c r="AG38" s="18">
        <v>0.23184536057999999</v>
      </c>
      <c r="AH38" s="18">
        <v>0.23184536057999999</v>
      </c>
      <c r="AI38" s="18">
        <v>0.23184536057999999</v>
      </c>
      <c r="AJ38" s="18">
        <v>0.23184536057999999</v>
      </c>
      <c r="AK38" s="18">
        <v>0.23184536057999999</v>
      </c>
      <c r="AM38" s="18">
        <f t="shared" si="9"/>
        <v>0</v>
      </c>
      <c r="AN38" s="18">
        <f t="shared" si="10"/>
        <v>1.8191083966699999</v>
      </c>
      <c r="AO38" s="18">
        <f t="shared" si="11"/>
        <v>1.1592268028999999</v>
      </c>
      <c r="AP38" s="106">
        <f t="shared" si="12"/>
        <v>0</v>
      </c>
      <c r="AQ38" s="18">
        <f t="shared" si="13"/>
        <v>0.22738854958374999</v>
      </c>
      <c r="AR38" s="18">
        <f t="shared" si="14"/>
        <v>0.23184536057999999</v>
      </c>
    </row>
    <row r="39" spans="2:60">
      <c r="E39" s="3" t="s">
        <v>40</v>
      </c>
      <c r="F39" s="3" t="s">
        <v>222</v>
      </c>
      <c r="G39" s="3" t="s">
        <v>248</v>
      </c>
      <c r="H39" s="3" t="s">
        <v>171</v>
      </c>
      <c r="L39" s="3" t="s">
        <v>112</v>
      </c>
      <c r="R39" s="14"/>
      <c r="T39" s="18"/>
      <c r="U39" s="18"/>
      <c r="V39" s="18"/>
      <c r="W39" s="18"/>
      <c r="X39" s="18"/>
      <c r="Y39" s="18">
        <v>0.14432278022</v>
      </c>
      <c r="Z39" s="18">
        <v>0.194243636601</v>
      </c>
      <c r="AA39" s="18">
        <v>0.17673185938200001</v>
      </c>
      <c r="AB39" s="18">
        <v>8.3283553923000006E-2</v>
      </c>
      <c r="AC39" s="18">
        <v>0.17400238899000001</v>
      </c>
      <c r="AD39" s="18">
        <v>0.109478593662</v>
      </c>
      <c r="AE39" s="18">
        <v>0.17043698887799999</v>
      </c>
      <c r="AF39" s="18">
        <v>0.11562946093000001</v>
      </c>
      <c r="AG39" s="18">
        <v>0.12426099955000001</v>
      </c>
      <c r="AH39" s="18">
        <v>0.12632991432000001</v>
      </c>
      <c r="AI39" s="18">
        <v>0.12677780246000001</v>
      </c>
      <c r="AJ39" s="18">
        <v>0.12614413432999999</v>
      </c>
      <c r="AK39" s="18">
        <v>0.12551341366999999</v>
      </c>
      <c r="AM39" s="18">
        <f t="shared" si="9"/>
        <v>0</v>
      </c>
      <c r="AN39" s="18">
        <f t="shared" si="10"/>
        <v>1.1681292625859998</v>
      </c>
      <c r="AO39" s="18">
        <f t="shared" si="11"/>
        <v>0.62902626432999997</v>
      </c>
      <c r="AP39" s="106">
        <f t="shared" si="12"/>
        <v>0</v>
      </c>
      <c r="AQ39" s="18">
        <f t="shared" si="13"/>
        <v>0.14601615782324998</v>
      </c>
      <c r="AR39" s="18">
        <f t="shared" si="14"/>
        <v>0.125805252866</v>
      </c>
    </row>
    <row r="40" spans="2:60" s="68" customFormat="1">
      <c r="R40" s="69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M40" s="70"/>
      <c r="AN40" s="70"/>
      <c r="AO40" s="70"/>
      <c r="AP40" s="70"/>
      <c r="AQ40" s="70"/>
      <c r="AR40" s="70"/>
      <c r="AU40" s="71"/>
    </row>
    <row r="41" spans="2:60" ht="15">
      <c r="B41" s="10" t="s">
        <v>260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41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2:60" s="68" customFormat="1" ht="15"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7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</row>
    <row r="43" spans="2:60">
      <c r="C43" s="11" t="s">
        <v>172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44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</row>
    <row r="44" spans="2:60">
      <c r="E44" s="3" t="s">
        <v>25</v>
      </c>
      <c r="F44" s="3" t="str">
        <f>$C$11</f>
        <v>Opex</v>
      </c>
      <c r="G44" s="3" t="s">
        <v>192</v>
      </c>
      <c r="L44" s="3" t="s">
        <v>112</v>
      </c>
      <c r="R44" s="14"/>
      <c r="T44" s="18"/>
      <c r="U44" s="18"/>
      <c r="V44" s="18"/>
      <c r="W44" s="18"/>
      <c r="X44" s="18"/>
      <c r="Y44" s="18">
        <f>Y$12*Cal_SWProportions!Y12</f>
        <v>0</v>
      </c>
      <c r="Z44" s="18">
        <f>Z$12*Cal_SWProportions!Z12</f>
        <v>0</v>
      </c>
      <c r="AA44" s="18">
        <f>AA$12*Cal_SWProportions!AA12</f>
        <v>0</v>
      </c>
      <c r="AB44" s="18">
        <f>AB$12*Cal_SWProportions!AB12</f>
        <v>0</v>
      </c>
      <c r="AC44" s="18">
        <f>AC$12*Cal_SWProportions!AC12</f>
        <v>0</v>
      </c>
      <c r="AD44" s="18">
        <f>AD$12*Cal_SWProportions!AD12</f>
        <v>0</v>
      </c>
      <c r="AE44" s="18">
        <f>AE$12*Cal_SWProportions!AE12</f>
        <v>0</v>
      </c>
      <c r="AF44" s="18">
        <f>AF$12*Cal_SWProportions!AF12</f>
        <v>0</v>
      </c>
      <c r="AG44" s="18">
        <f>AG$12*Cal_SWProportions!AG12</f>
        <v>0</v>
      </c>
      <c r="AH44" s="18">
        <f>AH$12*Cal_SWProportions!AH12</f>
        <v>0</v>
      </c>
      <c r="AI44" s="18">
        <f>AI$12*Cal_SWProportions!AI12</f>
        <v>0</v>
      </c>
      <c r="AJ44" s="18">
        <f>AJ$12*Cal_SWProportions!AJ12</f>
        <v>0</v>
      </c>
      <c r="AK44" s="18">
        <f>AK$12*Cal_SWProportions!AK12</f>
        <v>0</v>
      </c>
      <c r="AM44" s="18">
        <f>SUM(T44:X44)</f>
        <v>0</v>
      </c>
      <c r="AN44" s="18">
        <f>SUM(Y44:AF44)</f>
        <v>0</v>
      </c>
      <c r="AO44" s="18">
        <f>SUM(AG44:AK44)</f>
        <v>0</v>
      </c>
      <c r="AP44" s="106">
        <f>IFERROR(AVERAGE(T44:X44),0)</f>
        <v>0</v>
      </c>
      <c r="AQ44" s="18">
        <f>AVERAGE(Y44:AF44)</f>
        <v>0</v>
      </c>
      <c r="AR44" s="18">
        <f>AVERAGE(AG44:AK44)</f>
        <v>0</v>
      </c>
    </row>
    <row r="45" spans="2:60">
      <c r="E45" s="3" t="s">
        <v>28</v>
      </c>
      <c r="F45" s="3" t="str">
        <f t="shared" ref="F45:F83" si="15">$C$11</f>
        <v>Opex</v>
      </c>
      <c r="G45" s="3" t="s">
        <v>192</v>
      </c>
      <c r="L45" s="3" t="s">
        <v>112</v>
      </c>
      <c r="R45" s="14"/>
      <c r="T45" s="18"/>
      <c r="U45" s="18"/>
      <c r="V45" s="18"/>
      <c r="W45" s="18"/>
      <c r="X45" s="18"/>
      <c r="Y45" s="18">
        <f>Y$13*Cal_SWProportions!Y13</f>
        <v>0</v>
      </c>
      <c r="Z45" s="18">
        <f>Z$13*Cal_SWProportions!Z13</f>
        <v>0</v>
      </c>
      <c r="AA45" s="18">
        <f>AA$13*Cal_SWProportions!AA13</f>
        <v>0</v>
      </c>
      <c r="AB45" s="18">
        <f>AB$13*Cal_SWProportions!AB13</f>
        <v>0</v>
      </c>
      <c r="AC45" s="18">
        <f>AC$13*Cal_SWProportions!AC13</f>
        <v>0</v>
      </c>
      <c r="AD45" s="18">
        <f>AD$13*Cal_SWProportions!AD13</f>
        <v>0</v>
      </c>
      <c r="AE45" s="18">
        <f>AE$13*Cal_SWProportions!AE13</f>
        <v>0</v>
      </c>
      <c r="AF45" s="18">
        <f>AF$13*Cal_SWProportions!AF13</f>
        <v>0</v>
      </c>
      <c r="AG45" s="18">
        <f>AG$13*Cal_SWProportions!AG13</f>
        <v>0</v>
      </c>
      <c r="AH45" s="18">
        <f>AH$13*Cal_SWProportions!AH13</f>
        <v>0</v>
      </c>
      <c r="AI45" s="18">
        <f>AI$13*Cal_SWProportions!AI13</f>
        <v>0</v>
      </c>
      <c r="AJ45" s="18">
        <f>AJ$13*Cal_SWProportions!AJ13</f>
        <v>0</v>
      </c>
      <c r="AK45" s="18">
        <f>AK$13*Cal_SWProportions!AK13</f>
        <v>0</v>
      </c>
      <c r="AM45" s="18">
        <f t="shared" ref="AM45:AM83" si="16">SUM(T45:X45)</f>
        <v>0</v>
      </c>
      <c r="AN45" s="18">
        <f>SUM(Y45:AF45)</f>
        <v>0</v>
      </c>
      <c r="AO45" s="18">
        <f>SUM(AG45:AK45)</f>
        <v>0</v>
      </c>
      <c r="AP45" s="106">
        <f t="shared" ref="AP45:AP83" si="17">IFERROR(AVERAGE(T45:X45),0)</f>
        <v>0</v>
      </c>
      <c r="AQ45" s="18">
        <f t="shared" ref="AQ45:AQ83" si="18">AVERAGE(Y45:AF45)</f>
        <v>0</v>
      </c>
      <c r="AR45" s="18">
        <f t="shared" ref="AR45:AR83" si="19">AVERAGE(AG45:AK45)</f>
        <v>0</v>
      </c>
    </row>
    <row r="46" spans="2:60">
      <c r="E46" s="3" t="s">
        <v>30</v>
      </c>
      <c r="F46" s="3" t="str">
        <f t="shared" si="15"/>
        <v>Opex</v>
      </c>
      <c r="G46" s="3" t="s">
        <v>192</v>
      </c>
      <c r="L46" s="3" t="s">
        <v>112</v>
      </c>
      <c r="R46" s="14"/>
      <c r="T46" s="18"/>
      <c r="U46" s="18"/>
      <c r="V46" s="18"/>
      <c r="W46" s="18"/>
      <c r="X46" s="18"/>
      <c r="Y46" s="18">
        <f>Y$14*Cal_SWProportions!Y14</f>
        <v>0</v>
      </c>
      <c r="Z46" s="18">
        <f>Z$14*Cal_SWProportions!Z14</f>
        <v>0</v>
      </c>
      <c r="AA46" s="18">
        <f>AA$14*Cal_SWProportions!AA14</f>
        <v>0</v>
      </c>
      <c r="AB46" s="18">
        <f>AB$14*Cal_SWProportions!AB14</f>
        <v>0</v>
      </c>
      <c r="AC46" s="18">
        <f>AC$14*Cal_SWProportions!AC14</f>
        <v>0</v>
      </c>
      <c r="AD46" s="18">
        <f>AD$14*Cal_SWProportions!AD14</f>
        <v>0</v>
      </c>
      <c r="AE46" s="18">
        <f>AE$14*Cal_SWProportions!AE14</f>
        <v>0</v>
      </c>
      <c r="AF46" s="18">
        <f>AF$14*Cal_SWProportions!AF14</f>
        <v>0</v>
      </c>
      <c r="AG46" s="18">
        <f>AG$14*Cal_SWProportions!AG14</f>
        <v>0</v>
      </c>
      <c r="AH46" s="18">
        <f>AH$14*Cal_SWProportions!AH14</f>
        <v>0</v>
      </c>
      <c r="AI46" s="18">
        <f>AI$14*Cal_SWProportions!AI14</f>
        <v>0</v>
      </c>
      <c r="AJ46" s="18">
        <f>AJ$14*Cal_SWProportions!AJ14</f>
        <v>0</v>
      </c>
      <c r="AK46" s="18">
        <f>AK$14*Cal_SWProportions!AK14</f>
        <v>0</v>
      </c>
      <c r="AM46" s="18">
        <f t="shared" si="16"/>
        <v>0</v>
      </c>
      <c r="AN46" s="18">
        <f t="shared" ref="AN46:AN83" si="20">SUM(Y46:AF46)</f>
        <v>0</v>
      </c>
      <c r="AO46" s="18">
        <f t="shared" ref="AO46:AO83" si="21">SUM(AG46:AK46)</f>
        <v>0</v>
      </c>
      <c r="AP46" s="106">
        <f t="shared" si="17"/>
        <v>0</v>
      </c>
      <c r="AQ46" s="18">
        <f t="shared" si="18"/>
        <v>0</v>
      </c>
      <c r="AR46" s="18">
        <f t="shared" si="19"/>
        <v>0</v>
      </c>
    </row>
    <row r="47" spans="2:60">
      <c r="E47" s="3" t="s">
        <v>32</v>
      </c>
      <c r="F47" s="3" t="str">
        <f t="shared" si="15"/>
        <v>Opex</v>
      </c>
      <c r="G47" s="3" t="s">
        <v>192</v>
      </c>
      <c r="L47" s="3" t="s">
        <v>112</v>
      </c>
      <c r="R47" s="14"/>
      <c r="T47" s="18"/>
      <c r="U47" s="18"/>
      <c r="V47" s="18"/>
      <c r="W47" s="18"/>
      <c r="X47" s="18"/>
      <c r="Y47" s="18">
        <f>Y$15*Cal_SWProportions!Y15</f>
        <v>0</v>
      </c>
      <c r="Z47" s="18">
        <f>Z$15*Cal_SWProportions!Z15</f>
        <v>0</v>
      </c>
      <c r="AA47" s="18">
        <f>AA$15*Cal_SWProportions!AA15</f>
        <v>0</v>
      </c>
      <c r="AB47" s="18">
        <f>AB$15*Cal_SWProportions!AB15</f>
        <v>0</v>
      </c>
      <c r="AC47" s="18">
        <f>AC$15*Cal_SWProportions!AC15</f>
        <v>0</v>
      </c>
      <c r="AD47" s="18">
        <f>AD$15*Cal_SWProportions!AD15</f>
        <v>0</v>
      </c>
      <c r="AE47" s="18">
        <f>AE$15*Cal_SWProportions!AE15</f>
        <v>3.1038568161778395E-2</v>
      </c>
      <c r="AF47" s="18">
        <f>AF$15*Cal_SWProportions!AF15</f>
        <v>0</v>
      </c>
      <c r="AG47" s="18">
        <f>AG$15*Cal_SWProportions!AG15</f>
        <v>0</v>
      </c>
      <c r="AH47" s="18">
        <f>AH$15*Cal_SWProportions!AH15</f>
        <v>0</v>
      </c>
      <c r="AI47" s="18">
        <f>AI$15*Cal_SWProportions!AI15</f>
        <v>0</v>
      </c>
      <c r="AJ47" s="18">
        <f>AJ$15*Cal_SWProportions!AJ15</f>
        <v>0</v>
      </c>
      <c r="AK47" s="18">
        <f>AK$15*Cal_SWProportions!AK15</f>
        <v>0</v>
      </c>
      <c r="AM47" s="18">
        <f t="shared" si="16"/>
        <v>0</v>
      </c>
      <c r="AN47" s="18">
        <f t="shared" si="20"/>
        <v>3.1038568161778395E-2</v>
      </c>
      <c r="AO47" s="18">
        <f t="shared" si="21"/>
        <v>0</v>
      </c>
      <c r="AP47" s="106">
        <f t="shared" si="17"/>
        <v>0</v>
      </c>
      <c r="AQ47" s="18">
        <f t="shared" si="18"/>
        <v>3.8798210202222994E-3</v>
      </c>
      <c r="AR47" s="18">
        <f t="shared" si="19"/>
        <v>0</v>
      </c>
    </row>
    <row r="48" spans="2:60">
      <c r="E48" s="3" t="s">
        <v>34</v>
      </c>
      <c r="F48" s="3" t="str">
        <f t="shared" si="15"/>
        <v>Opex</v>
      </c>
      <c r="G48" s="3" t="s">
        <v>192</v>
      </c>
      <c r="L48" s="3" t="s">
        <v>112</v>
      </c>
      <c r="R48" s="14"/>
      <c r="T48" s="18"/>
      <c r="U48" s="18"/>
      <c r="V48" s="18"/>
      <c r="W48" s="18"/>
      <c r="X48" s="18"/>
      <c r="Y48" s="18">
        <f>Y$16*Cal_SWProportions!Y16</f>
        <v>0</v>
      </c>
      <c r="Z48" s="18">
        <f>Z$16*Cal_SWProportions!Z16</f>
        <v>8.8016146305843826E-2</v>
      </c>
      <c r="AA48" s="18">
        <f>AA$16*Cal_SWProportions!AA16</f>
        <v>4.1191330664634478E-2</v>
      </c>
      <c r="AB48" s="18">
        <f>AB$16*Cal_SWProportions!AB16</f>
        <v>0.14920701507996409</v>
      </c>
      <c r="AC48" s="18">
        <f>AC$16*Cal_SWProportions!AC16</f>
        <v>0.16676702722210401</v>
      </c>
      <c r="AD48" s="18">
        <f>AD$16*Cal_SWProportions!AD16</f>
        <v>7.6910515429137752E-2</v>
      </c>
      <c r="AE48" s="18">
        <f>AE$16*Cal_SWProportions!AE16</f>
        <v>4.8289410328347868E-2</v>
      </c>
      <c r="AF48" s="18">
        <f>AF$16*Cal_SWProportions!AF16</f>
        <v>7.6910515429137752E-2</v>
      </c>
      <c r="AG48" s="18">
        <f>AG$16*Cal_SWProportions!AG16</f>
        <v>7.6910515429137738E-2</v>
      </c>
      <c r="AH48" s="18">
        <f>AH$16*Cal_SWProportions!AH16</f>
        <v>7.6910515429137752E-2</v>
      </c>
      <c r="AI48" s="18">
        <f>AI$16*Cal_SWProportions!AI16</f>
        <v>7.6910515429137766E-2</v>
      </c>
      <c r="AJ48" s="18">
        <f>AJ$16*Cal_SWProportions!AJ16</f>
        <v>7.6910515429137752E-2</v>
      </c>
      <c r="AK48" s="18">
        <f>AK$16*Cal_SWProportions!AK16</f>
        <v>7.6910515429137752E-2</v>
      </c>
      <c r="AM48" s="18">
        <f t="shared" si="16"/>
        <v>0</v>
      </c>
      <c r="AN48" s="18">
        <f t="shared" si="20"/>
        <v>0.64729196045916981</v>
      </c>
      <c r="AO48" s="18">
        <f t="shared" si="21"/>
        <v>0.38455257714568875</v>
      </c>
      <c r="AP48" s="106">
        <f t="shared" si="17"/>
        <v>0</v>
      </c>
      <c r="AQ48" s="18">
        <f t="shared" si="18"/>
        <v>8.0911495057396227E-2</v>
      </c>
      <c r="AR48" s="18">
        <f t="shared" si="19"/>
        <v>7.6910515429137752E-2</v>
      </c>
    </row>
    <row r="49" spans="5:44">
      <c r="E49" s="3" t="s">
        <v>36</v>
      </c>
      <c r="F49" s="3" t="str">
        <f t="shared" si="15"/>
        <v>Opex</v>
      </c>
      <c r="G49" s="3" t="s">
        <v>192</v>
      </c>
      <c r="L49" s="3" t="s">
        <v>112</v>
      </c>
      <c r="R49" s="14"/>
      <c r="T49" s="18"/>
      <c r="U49" s="18"/>
      <c r="V49" s="18"/>
      <c r="W49" s="18"/>
      <c r="X49" s="18"/>
      <c r="Y49" s="18">
        <f>Y$17*Cal_SWProportions!Y17</f>
        <v>7.2281449893390191E-4</v>
      </c>
      <c r="Z49" s="18">
        <f>Z$17*Cal_SWProportions!Z17</f>
        <v>5.832305795314427E-4</v>
      </c>
      <c r="AA49" s="18">
        <f>AA$17*Cal_SWProportions!AA17</f>
        <v>7.3738414006179203E-4</v>
      </c>
      <c r="AB49" s="18">
        <f>AB$17*Cal_SWProportions!AB17</f>
        <v>0</v>
      </c>
      <c r="AC49" s="18">
        <f>AC$17*Cal_SWProportions!AC17</f>
        <v>4.8598848368522074E-3</v>
      </c>
      <c r="AD49" s="18">
        <f>AD$17*Cal_SWProportions!AD17</f>
        <v>2.5236593059936916E-4</v>
      </c>
      <c r="AE49" s="18">
        <f>AE$17*Cal_SWProportions!AE17</f>
        <v>1.1799379338459169E-3</v>
      </c>
      <c r="AF49" s="18">
        <f>AF$17*Cal_SWProportions!AF17</f>
        <v>1.1799379338459169E-3</v>
      </c>
      <c r="AG49" s="18">
        <f>AG$17*Cal_SWProportions!AG17</f>
        <v>6.3141278610891866E-4</v>
      </c>
      <c r="AH49" s="18">
        <f>AH$17*Cal_SWProportions!AH17</f>
        <v>6.3141278610891877E-4</v>
      </c>
      <c r="AI49" s="18">
        <f>AI$17*Cal_SWProportions!AI17</f>
        <v>6.3141278610891877E-4</v>
      </c>
      <c r="AJ49" s="18">
        <f>AJ$17*Cal_SWProportions!AJ17</f>
        <v>6.3141278610891877E-4</v>
      </c>
      <c r="AK49" s="18">
        <f>AK$17*Cal_SWProportions!AK17</f>
        <v>6.3141278610891877E-4</v>
      </c>
      <c r="AM49" s="18">
        <f t="shared" si="16"/>
        <v>0</v>
      </c>
      <c r="AN49" s="18">
        <f t="shared" si="20"/>
        <v>9.5155558536705459E-3</v>
      </c>
      <c r="AO49" s="18">
        <f t="shared" si="21"/>
        <v>3.157063930544594E-3</v>
      </c>
      <c r="AP49" s="106">
        <f t="shared" si="17"/>
        <v>0</v>
      </c>
      <c r="AQ49" s="18">
        <f t="shared" si="18"/>
        <v>1.1894444817088182E-3</v>
      </c>
      <c r="AR49" s="18">
        <f t="shared" si="19"/>
        <v>6.3141278610891877E-4</v>
      </c>
    </row>
    <row r="50" spans="5:44">
      <c r="E50" s="3" t="s">
        <v>38</v>
      </c>
      <c r="F50" s="3" t="str">
        <f t="shared" si="15"/>
        <v>Opex</v>
      </c>
      <c r="G50" s="3" t="s">
        <v>192</v>
      </c>
      <c r="L50" s="3" t="s">
        <v>112</v>
      </c>
      <c r="R50" s="14"/>
      <c r="T50" s="18"/>
      <c r="U50" s="18"/>
      <c r="V50" s="18"/>
      <c r="W50" s="18"/>
      <c r="X50" s="18"/>
      <c r="Y50" s="18">
        <f>Y$18*Cal_SWProportions!Y18</f>
        <v>0</v>
      </c>
      <c r="Z50" s="18">
        <f>Z$18*Cal_SWProportions!Z18</f>
        <v>0</v>
      </c>
      <c r="AA50" s="18">
        <f>AA$18*Cal_SWProportions!AA18</f>
        <v>0</v>
      </c>
      <c r="AB50" s="18">
        <f>AB$18*Cal_SWProportions!AB18</f>
        <v>0</v>
      </c>
      <c r="AC50" s="18">
        <f>AC$18*Cal_SWProportions!AC18</f>
        <v>0</v>
      </c>
      <c r="AD50" s="18">
        <f>AD$18*Cal_SWProportions!AD18</f>
        <v>0</v>
      </c>
      <c r="AE50" s="18">
        <f>AE$18*Cal_SWProportions!AE18</f>
        <v>0</v>
      </c>
      <c r="AF50" s="18">
        <f>AF$18*Cal_SWProportions!AF18</f>
        <v>0</v>
      </c>
      <c r="AG50" s="18">
        <f>AG$18*Cal_SWProportions!AG18</f>
        <v>0</v>
      </c>
      <c r="AH50" s="18">
        <f>AH$18*Cal_SWProportions!AH18</f>
        <v>0</v>
      </c>
      <c r="AI50" s="18">
        <f>AI$18*Cal_SWProportions!AI18</f>
        <v>0</v>
      </c>
      <c r="AJ50" s="18">
        <f>AJ$18*Cal_SWProportions!AJ18</f>
        <v>0</v>
      </c>
      <c r="AK50" s="18">
        <f>AK$18*Cal_SWProportions!AK18</f>
        <v>0</v>
      </c>
      <c r="AM50" s="18">
        <f t="shared" si="16"/>
        <v>0</v>
      </c>
      <c r="AN50" s="18">
        <f t="shared" si="20"/>
        <v>0</v>
      </c>
      <c r="AO50" s="18">
        <f t="shared" si="21"/>
        <v>0</v>
      </c>
      <c r="AP50" s="106">
        <f t="shared" si="17"/>
        <v>0</v>
      </c>
      <c r="AQ50" s="18">
        <f t="shared" si="18"/>
        <v>0</v>
      </c>
      <c r="AR50" s="18">
        <f t="shared" si="19"/>
        <v>0</v>
      </c>
    </row>
    <row r="51" spans="5:44">
      <c r="E51" s="3" t="s">
        <v>40</v>
      </c>
      <c r="F51" s="3" t="str">
        <f t="shared" si="15"/>
        <v>Opex</v>
      </c>
      <c r="G51" s="3" t="s">
        <v>192</v>
      </c>
      <c r="L51" s="3" t="s">
        <v>112</v>
      </c>
      <c r="R51" s="14"/>
      <c r="T51" s="18"/>
      <c r="U51" s="18"/>
      <c r="V51" s="18"/>
      <c r="W51" s="18"/>
      <c r="X51" s="18"/>
      <c r="Y51" s="18">
        <f>Y$19*Cal_SWProportions!Y19</f>
        <v>0</v>
      </c>
      <c r="Z51" s="18">
        <f>Z$19*Cal_SWProportions!Z19</f>
        <v>0</v>
      </c>
      <c r="AA51" s="18">
        <f>AA$19*Cal_SWProportions!AA19</f>
        <v>0</v>
      </c>
      <c r="AB51" s="18">
        <f>AB$19*Cal_SWProportions!AB19</f>
        <v>-1.4208023714499762E-4</v>
      </c>
      <c r="AC51" s="18">
        <f>AC$19*Cal_SWProportions!AC19</f>
        <v>8.2065019599329681E-5</v>
      </c>
      <c r="AD51" s="18">
        <f>AD$19*Cal_SWProportions!AD19</f>
        <v>-1.6013488658918367E-4</v>
      </c>
      <c r="AE51" s="18">
        <f>AE$19*Cal_SWProportions!AE19</f>
        <v>1.14484441401148E-4</v>
      </c>
      <c r="AF51" s="18">
        <f>AF$19*Cal_SWProportions!AF19</f>
        <v>0</v>
      </c>
      <c r="AG51" s="18">
        <f>AG$19*Cal_SWProportions!AG19</f>
        <v>0</v>
      </c>
      <c r="AH51" s="18">
        <f>AH$19*Cal_SWProportions!AH19</f>
        <v>0</v>
      </c>
      <c r="AI51" s="18">
        <f>AI$19*Cal_SWProportions!AI19</f>
        <v>0</v>
      </c>
      <c r="AJ51" s="18">
        <f>AJ$19*Cal_SWProportions!AJ19</f>
        <v>0</v>
      </c>
      <c r="AK51" s="18">
        <f>AK$19*Cal_SWProportions!AK19</f>
        <v>0</v>
      </c>
      <c r="AM51" s="18">
        <f t="shared" si="16"/>
        <v>0</v>
      </c>
      <c r="AN51" s="18">
        <f t="shared" si="20"/>
        <v>-1.0566566273370361E-4</v>
      </c>
      <c r="AO51" s="18">
        <f t="shared" si="21"/>
        <v>0</v>
      </c>
      <c r="AP51" s="106">
        <f t="shared" si="17"/>
        <v>0</v>
      </c>
      <c r="AQ51" s="18">
        <f t="shared" si="18"/>
        <v>-1.3208207841712951E-5</v>
      </c>
      <c r="AR51" s="18">
        <f t="shared" si="19"/>
        <v>0</v>
      </c>
    </row>
    <row r="52" spans="5:44">
      <c r="E52" s="3" t="s">
        <v>25</v>
      </c>
      <c r="F52" s="3" t="str">
        <f>$C$11</f>
        <v>Opex</v>
      </c>
      <c r="G52" s="3" t="s">
        <v>195</v>
      </c>
      <c r="L52" s="3" t="s">
        <v>112</v>
      </c>
      <c r="R52" s="14"/>
      <c r="T52" s="18"/>
      <c r="U52" s="18"/>
      <c r="V52" s="18"/>
      <c r="W52" s="18"/>
      <c r="X52" s="18"/>
      <c r="Y52" s="18">
        <f>Y$12*Cal_SWProportions!Y20</f>
        <v>0</v>
      </c>
      <c r="Z52" s="18">
        <f>Z$12*Cal_SWProportions!Z20</f>
        <v>0</v>
      </c>
      <c r="AA52" s="18">
        <f>AA$12*Cal_SWProportions!AA20</f>
        <v>0</v>
      </c>
      <c r="AB52" s="18">
        <f>AB$12*Cal_SWProportions!AB20</f>
        <v>0</v>
      </c>
      <c r="AC52" s="18">
        <f>AC$12*Cal_SWProportions!AC20</f>
        <v>0</v>
      </c>
      <c r="AD52" s="18">
        <f>AD$12*Cal_SWProportions!AD20</f>
        <v>0</v>
      </c>
      <c r="AE52" s="18">
        <f>AE$12*Cal_SWProportions!AE20</f>
        <v>7.5050118222073055E-3</v>
      </c>
      <c r="AF52" s="18">
        <f>AF$12*Cal_SWProportions!AF20</f>
        <v>0</v>
      </c>
      <c r="AG52" s="18">
        <f>AG$12*Cal_SWProportions!AG20</f>
        <v>0</v>
      </c>
      <c r="AH52" s="18">
        <f>AH$12*Cal_SWProportions!AH20</f>
        <v>0</v>
      </c>
      <c r="AI52" s="18">
        <f>AI$12*Cal_SWProportions!AI20</f>
        <v>0</v>
      </c>
      <c r="AJ52" s="18">
        <f>AJ$12*Cal_SWProportions!AJ20</f>
        <v>0</v>
      </c>
      <c r="AK52" s="18">
        <f>AK$12*Cal_SWProportions!AK20</f>
        <v>0</v>
      </c>
      <c r="AM52" s="18">
        <f t="shared" si="16"/>
        <v>0</v>
      </c>
      <c r="AN52" s="18">
        <f t="shared" si="20"/>
        <v>7.5050118222073055E-3</v>
      </c>
      <c r="AO52" s="18">
        <f t="shared" si="21"/>
        <v>0</v>
      </c>
      <c r="AP52" s="106">
        <f t="shared" si="17"/>
        <v>0</v>
      </c>
      <c r="AQ52" s="18">
        <f t="shared" si="18"/>
        <v>9.3812647777591319E-4</v>
      </c>
      <c r="AR52" s="18">
        <f t="shared" si="19"/>
        <v>0</v>
      </c>
    </row>
    <row r="53" spans="5:44">
      <c r="E53" s="3" t="s">
        <v>28</v>
      </c>
      <c r="F53" s="3" t="str">
        <f t="shared" si="15"/>
        <v>Opex</v>
      </c>
      <c r="G53" s="3" t="s">
        <v>195</v>
      </c>
      <c r="L53" s="3" t="s">
        <v>112</v>
      </c>
      <c r="R53" s="14"/>
      <c r="T53" s="18"/>
      <c r="U53" s="18"/>
      <c r="V53" s="18"/>
      <c r="W53" s="18"/>
      <c r="X53" s="18"/>
      <c r="Y53" s="18">
        <f>Y$13*Cal_SWProportions!Y21</f>
        <v>0</v>
      </c>
      <c r="Z53" s="18">
        <f>Z$13*Cal_SWProportions!Z21</f>
        <v>0</v>
      </c>
      <c r="AA53" s="18">
        <f>AA$13*Cal_SWProportions!AA21</f>
        <v>0</v>
      </c>
      <c r="AB53" s="18">
        <f>AB$13*Cal_SWProportions!AB21</f>
        <v>0</v>
      </c>
      <c r="AC53" s="18">
        <f>AC$13*Cal_SWProportions!AC21</f>
        <v>0</v>
      </c>
      <c r="AD53" s="18">
        <f>AD$13*Cal_SWProportions!AD21</f>
        <v>0</v>
      </c>
      <c r="AE53" s="18">
        <f>AE$13*Cal_SWProportions!AE21</f>
        <v>0</v>
      </c>
      <c r="AF53" s="18">
        <f>AF$13*Cal_SWProportions!AF21</f>
        <v>0</v>
      </c>
      <c r="AG53" s="18">
        <f>AG$13*Cal_SWProportions!AG21</f>
        <v>0</v>
      </c>
      <c r="AH53" s="18">
        <f>AH$13*Cal_SWProportions!AH21</f>
        <v>0</v>
      </c>
      <c r="AI53" s="18">
        <f>AI$13*Cal_SWProportions!AI21</f>
        <v>0</v>
      </c>
      <c r="AJ53" s="18">
        <f>AJ$13*Cal_SWProportions!AJ21</f>
        <v>0</v>
      </c>
      <c r="AK53" s="18">
        <f>AK$13*Cal_SWProportions!AK21</f>
        <v>0</v>
      </c>
      <c r="AM53" s="18">
        <f t="shared" si="16"/>
        <v>0</v>
      </c>
      <c r="AN53" s="18">
        <f t="shared" si="20"/>
        <v>0</v>
      </c>
      <c r="AO53" s="18">
        <f t="shared" si="21"/>
        <v>0</v>
      </c>
      <c r="AP53" s="106">
        <f t="shared" si="17"/>
        <v>0</v>
      </c>
      <c r="AQ53" s="18">
        <f t="shared" si="18"/>
        <v>0</v>
      </c>
      <c r="AR53" s="18">
        <f t="shared" si="19"/>
        <v>0</v>
      </c>
    </row>
    <row r="54" spans="5:44">
      <c r="E54" s="3" t="s">
        <v>30</v>
      </c>
      <c r="F54" s="3" t="str">
        <f t="shared" si="15"/>
        <v>Opex</v>
      </c>
      <c r="G54" s="3" t="s">
        <v>195</v>
      </c>
      <c r="L54" s="3" t="s">
        <v>112</v>
      </c>
      <c r="R54" s="14"/>
      <c r="T54" s="18"/>
      <c r="U54" s="18"/>
      <c r="V54" s="18"/>
      <c r="W54" s="18"/>
      <c r="X54" s="18"/>
      <c r="Y54" s="18">
        <f>Y$14*Cal_SWProportions!Y22</f>
        <v>0</v>
      </c>
      <c r="Z54" s="18">
        <f>Z$14*Cal_SWProportions!Z22</f>
        <v>0</v>
      </c>
      <c r="AA54" s="18">
        <f>AA$14*Cal_SWProportions!AA22</f>
        <v>0</v>
      </c>
      <c r="AB54" s="18">
        <f>AB$14*Cal_SWProportions!AB22</f>
        <v>0</v>
      </c>
      <c r="AC54" s="18">
        <f>AC$14*Cal_SWProportions!AC22</f>
        <v>0</v>
      </c>
      <c r="AD54" s="18">
        <f>AD$14*Cal_SWProportions!AD22</f>
        <v>0</v>
      </c>
      <c r="AE54" s="18">
        <f>AE$14*Cal_SWProportions!AE22</f>
        <v>1.0787892725819764E-2</v>
      </c>
      <c r="AF54" s="18">
        <f>AF$14*Cal_SWProportions!AF22</f>
        <v>0</v>
      </c>
      <c r="AG54" s="18">
        <f>AG$14*Cal_SWProportions!AG22</f>
        <v>0</v>
      </c>
      <c r="AH54" s="18">
        <f>AH$14*Cal_SWProportions!AH22</f>
        <v>0</v>
      </c>
      <c r="AI54" s="18">
        <f>AI$14*Cal_SWProportions!AI22</f>
        <v>0</v>
      </c>
      <c r="AJ54" s="18">
        <f>AJ$14*Cal_SWProportions!AJ22</f>
        <v>0</v>
      </c>
      <c r="AK54" s="18">
        <f>AK$14*Cal_SWProportions!AK22</f>
        <v>0</v>
      </c>
      <c r="AM54" s="18">
        <f t="shared" si="16"/>
        <v>0</v>
      </c>
      <c r="AN54" s="18">
        <f t="shared" si="20"/>
        <v>1.0787892725819764E-2</v>
      </c>
      <c r="AO54" s="18">
        <f t="shared" si="21"/>
        <v>0</v>
      </c>
      <c r="AP54" s="106">
        <f t="shared" si="17"/>
        <v>0</v>
      </c>
      <c r="AQ54" s="18">
        <f t="shared" si="18"/>
        <v>1.3484865907274705E-3</v>
      </c>
      <c r="AR54" s="18">
        <f t="shared" si="19"/>
        <v>0</v>
      </c>
    </row>
    <row r="55" spans="5:44">
      <c r="E55" s="3" t="s">
        <v>32</v>
      </c>
      <c r="F55" s="3" t="str">
        <f t="shared" si="15"/>
        <v>Opex</v>
      </c>
      <c r="G55" s="3" t="s">
        <v>195</v>
      </c>
      <c r="L55" s="3" t="s">
        <v>112</v>
      </c>
      <c r="R55" s="14"/>
      <c r="T55" s="18"/>
      <c r="U55" s="18"/>
      <c r="V55" s="18"/>
      <c r="W55" s="18"/>
      <c r="X55" s="18"/>
      <c r="Y55" s="18">
        <f>Y$15*Cal_SWProportions!Y23</f>
        <v>0</v>
      </c>
      <c r="Z55" s="18">
        <f>Z$15*Cal_SWProportions!Z23</f>
        <v>0</v>
      </c>
      <c r="AA55" s="18">
        <f>AA$15*Cal_SWProportions!AA23</f>
        <v>0</v>
      </c>
      <c r="AB55" s="18">
        <f>AB$15*Cal_SWProportions!AB23</f>
        <v>0</v>
      </c>
      <c r="AC55" s="18">
        <f>AC$15*Cal_SWProportions!AC23</f>
        <v>0</v>
      </c>
      <c r="AD55" s="18">
        <f>AD$15*Cal_SWProportions!AD23</f>
        <v>0</v>
      </c>
      <c r="AE55" s="18">
        <f>AE$15*Cal_SWProportions!AE23</f>
        <v>0</v>
      </c>
      <c r="AF55" s="18">
        <f>AF$15*Cal_SWProportions!AF23</f>
        <v>0</v>
      </c>
      <c r="AG55" s="18">
        <f>AG$15*Cal_SWProportions!AG23</f>
        <v>0</v>
      </c>
      <c r="AH55" s="18">
        <f>AH$15*Cal_SWProportions!AH23</f>
        <v>0</v>
      </c>
      <c r="AI55" s="18">
        <f>AI$15*Cal_SWProportions!AI23</f>
        <v>0</v>
      </c>
      <c r="AJ55" s="18">
        <f>AJ$15*Cal_SWProportions!AJ23</f>
        <v>0</v>
      </c>
      <c r="AK55" s="18">
        <f>AK$15*Cal_SWProportions!AK23</f>
        <v>0</v>
      </c>
      <c r="AM55" s="18">
        <f t="shared" si="16"/>
        <v>0</v>
      </c>
      <c r="AN55" s="18">
        <f t="shared" si="20"/>
        <v>0</v>
      </c>
      <c r="AO55" s="18">
        <f t="shared" si="21"/>
        <v>0</v>
      </c>
      <c r="AP55" s="106">
        <f t="shared" si="17"/>
        <v>0</v>
      </c>
      <c r="AQ55" s="18">
        <f t="shared" si="18"/>
        <v>0</v>
      </c>
      <c r="AR55" s="18">
        <f t="shared" si="19"/>
        <v>0</v>
      </c>
    </row>
    <row r="56" spans="5:44">
      <c r="E56" s="3" t="s">
        <v>34</v>
      </c>
      <c r="F56" s="3" t="str">
        <f t="shared" si="15"/>
        <v>Opex</v>
      </c>
      <c r="G56" s="3" t="s">
        <v>195</v>
      </c>
      <c r="L56" s="3" t="s">
        <v>112</v>
      </c>
      <c r="R56" s="14"/>
      <c r="T56" s="18"/>
      <c r="U56" s="18"/>
      <c r="V56" s="18"/>
      <c r="W56" s="18"/>
      <c r="X56" s="18"/>
      <c r="Y56" s="18">
        <f>Y$16*Cal_SWProportions!Y24</f>
        <v>-2.4169241908463E-2</v>
      </c>
      <c r="Z56" s="18">
        <f>Z$16*Cal_SWProportions!Z24</f>
        <v>3.9723599235390501E-4</v>
      </c>
      <c r="AA56" s="18">
        <f>AA$16*Cal_SWProportions!AA24</f>
        <v>2.6518464504802389E-3</v>
      </c>
      <c r="AB56" s="18">
        <f>AB$16*Cal_SWProportions!AB24</f>
        <v>-3.8092959340110004E-3</v>
      </c>
      <c r="AC56" s="18">
        <f>AC$16*Cal_SWProportions!AC24</f>
        <v>8.0538005108320631E-4</v>
      </c>
      <c r="AD56" s="18">
        <f>AD$16*Cal_SWProportions!AD24</f>
        <v>1.0841728410091228E-3</v>
      </c>
      <c r="AE56" s="18">
        <f>AE$16*Cal_SWProportions!AE24</f>
        <v>-2.2546587782359324E-4</v>
      </c>
      <c r="AF56" s="18">
        <f>AF$16*Cal_SWProportions!AF24</f>
        <v>1.0841728410091226E-3</v>
      </c>
      <c r="AG56" s="18">
        <f>AG$16*Cal_SWProportions!AG24</f>
        <v>1.0841728410091226E-3</v>
      </c>
      <c r="AH56" s="18">
        <f>AH$16*Cal_SWProportions!AH24</f>
        <v>1.0841728410091226E-3</v>
      </c>
      <c r="AI56" s="18">
        <f>AI$16*Cal_SWProportions!AI24</f>
        <v>1.0841728410091228E-3</v>
      </c>
      <c r="AJ56" s="18">
        <f>AJ$16*Cal_SWProportions!AJ24</f>
        <v>1.0841728410091228E-3</v>
      </c>
      <c r="AK56" s="18">
        <f>AK$16*Cal_SWProportions!AK24</f>
        <v>1.0841728410091226E-3</v>
      </c>
      <c r="AM56" s="18">
        <f t="shared" si="16"/>
        <v>0</v>
      </c>
      <c r="AN56" s="18">
        <f t="shared" si="20"/>
        <v>-2.2181195544362001E-2</v>
      </c>
      <c r="AO56" s="18">
        <f t="shared" si="21"/>
        <v>5.4208642050456134E-3</v>
      </c>
      <c r="AP56" s="106">
        <f t="shared" si="17"/>
        <v>0</v>
      </c>
      <c r="AQ56" s="18">
        <f t="shared" si="18"/>
        <v>-2.7726494430452501E-3</v>
      </c>
      <c r="AR56" s="18">
        <f t="shared" si="19"/>
        <v>1.0841728410091226E-3</v>
      </c>
    </row>
    <row r="57" spans="5:44">
      <c r="E57" s="3" t="s">
        <v>36</v>
      </c>
      <c r="F57" s="3" t="str">
        <f t="shared" si="15"/>
        <v>Opex</v>
      </c>
      <c r="G57" s="3" t="s">
        <v>195</v>
      </c>
      <c r="L57" s="3" t="s">
        <v>112</v>
      </c>
      <c r="R57" s="14"/>
      <c r="T57" s="18"/>
      <c r="U57" s="18"/>
      <c r="V57" s="18"/>
      <c r="W57" s="18"/>
      <c r="X57" s="18"/>
      <c r="Y57" s="18">
        <f>Y$17*Cal_SWProportions!Y25</f>
        <v>0</v>
      </c>
      <c r="Z57" s="18">
        <f>Z$17*Cal_SWProportions!Z25</f>
        <v>1.3810110974106043E-4</v>
      </c>
      <c r="AA57" s="18">
        <f>AA$17*Cal_SWProportions!AA25</f>
        <v>0</v>
      </c>
      <c r="AB57" s="18">
        <f>AB$17*Cal_SWProportions!AB25</f>
        <v>0</v>
      </c>
      <c r="AC57" s="18">
        <f>AC$17*Cal_SWProportions!AC25</f>
        <v>0</v>
      </c>
      <c r="AD57" s="18">
        <f>AD$17*Cal_SWProportions!AD25</f>
        <v>1.5078864353312301E-4</v>
      </c>
      <c r="AE57" s="18">
        <f>AE$17*Cal_SWProportions!AE25</f>
        <v>8.2747226554704182E-4</v>
      </c>
      <c r="AF57" s="18">
        <f>AF$17*Cal_SWProportions!AF25</f>
        <v>8.2747226554704192E-4</v>
      </c>
      <c r="AG57" s="18">
        <f>AG$17*Cal_SWProportions!AG25</f>
        <v>4.0883977900552483E-4</v>
      </c>
      <c r="AH57" s="18">
        <f>AH$17*Cal_SWProportions!AH25</f>
        <v>4.0883977900552489E-4</v>
      </c>
      <c r="AI57" s="18">
        <f>AI$17*Cal_SWProportions!AI25</f>
        <v>4.0883977900552489E-4</v>
      </c>
      <c r="AJ57" s="18">
        <f>AJ$17*Cal_SWProportions!AJ25</f>
        <v>4.0883977900552483E-4</v>
      </c>
      <c r="AK57" s="18">
        <f>AK$17*Cal_SWProportions!AK25</f>
        <v>4.0883977900552489E-4</v>
      </c>
      <c r="AM57" s="18">
        <f t="shared" si="16"/>
        <v>0</v>
      </c>
      <c r="AN57" s="18">
        <f t="shared" si="20"/>
        <v>1.9438342843682672E-3</v>
      </c>
      <c r="AO57" s="18">
        <f t="shared" si="21"/>
        <v>2.0441988950276242E-3</v>
      </c>
      <c r="AP57" s="106">
        <f t="shared" si="17"/>
        <v>0</v>
      </c>
      <c r="AQ57" s="18">
        <f t="shared" si="18"/>
        <v>2.429792855460334E-4</v>
      </c>
      <c r="AR57" s="18">
        <f t="shared" si="19"/>
        <v>4.0883977900552483E-4</v>
      </c>
    </row>
    <row r="58" spans="5:44">
      <c r="E58" s="3" t="s">
        <v>38</v>
      </c>
      <c r="F58" s="3" t="str">
        <f t="shared" si="15"/>
        <v>Opex</v>
      </c>
      <c r="G58" s="3" t="s">
        <v>195</v>
      </c>
      <c r="L58" s="3" t="s">
        <v>112</v>
      </c>
      <c r="R58" s="14"/>
      <c r="T58" s="18"/>
      <c r="U58" s="18"/>
      <c r="V58" s="18"/>
      <c r="W58" s="18"/>
      <c r="X58" s="18"/>
      <c r="Y58" s="18">
        <f>Y$18*Cal_SWProportions!Y26</f>
        <v>0</v>
      </c>
      <c r="Z58" s="18">
        <f>Z$18*Cal_SWProportions!Z26</f>
        <v>0</v>
      </c>
      <c r="AA58" s="18">
        <f>AA$18*Cal_SWProportions!AA26</f>
        <v>0</v>
      </c>
      <c r="AB58" s="18">
        <f>AB$18*Cal_SWProportions!AB26</f>
        <v>0</v>
      </c>
      <c r="AC58" s="18">
        <f>AC$18*Cal_SWProportions!AC26</f>
        <v>0</v>
      </c>
      <c r="AD58" s="18">
        <f>AD$18*Cal_SWProportions!AD26</f>
        <v>0</v>
      </c>
      <c r="AE58" s="18">
        <f>AE$18*Cal_SWProportions!AE26</f>
        <v>0</v>
      </c>
      <c r="AF58" s="18">
        <f>AF$18*Cal_SWProportions!AF26</f>
        <v>0</v>
      </c>
      <c r="AG58" s="18">
        <f>AG$18*Cal_SWProportions!AG26</f>
        <v>0</v>
      </c>
      <c r="AH58" s="18">
        <f>AH$18*Cal_SWProportions!AH26</f>
        <v>0</v>
      </c>
      <c r="AI58" s="18">
        <f>AI$18*Cal_SWProportions!AI26</f>
        <v>0</v>
      </c>
      <c r="AJ58" s="18">
        <f>AJ$18*Cal_SWProportions!AJ26</f>
        <v>0</v>
      </c>
      <c r="AK58" s="18">
        <f>AK$18*Cal_SWProportions!AK26</f>
        <v>0</v>
      </c>
      <c r="AM58" s="18">
        <f t="shared" si="16"/>
        <v>0</v>
      </c>
      <c r="AN58" s="18">
        <f t="shared" si="20"/>
        <v>0</v>
      </c>
      <c r="AO58" s="18">
        <f t="shared" si="21"/>
        <v>0</v>
      </c>
      <c r="AP58" s="106">
        <f t="shared" si="17"/>
        <v>0</v>
      </c>
      <c r="AQ58" s="18">
        <f t="shared" si="18"/>
        <v>0</v>
      </c>
      <c r="AR58" s="18">
        <f t="shared" si="19"/>
        <v>0</v>
      </c>
    </row>
    <row r="59" spans="5:44">
      <c r="E59" s="3" t="s">
        <v>40</v>
      </c>
      <c r="F59" s="3" t="str">
        <f t="shared" si="15"/>
        <v>Opex</v>
      </c>
      <c r="G59" s="3" t="s">
        <v>195</v>
      </c>
      <c r="L59" s="3" t="s">
        <v>112</v>
      </c>
      <c r="R59" s="14"/>
      <c r="T59" s="18"/>
      <c r="U59" s="18"/>
      <c r="V59" s="18"/>
      <c r="W59" s="18"/>
      <c r="X59" s="18"/>
      <c r="Y59" s="18">
        <f>Y$19*Cal_SWProportions!Y27</f>
        <v>3.488372051979944E-4</v>
      </c>
      <c r="Z59" s="18">
        <f>Z$19*Cal_SWProportions!Z27</f>
        <v>9.1936434470803527E-5</v>
      </c>
      <c r="AA59" s="18">
        <f>AA$19*Cal_SWProportions!AA27</f>
        <v>3.4368048376961932E-4</v>
      </c>
      <c r="AB59" s="18">
        <f>AB$19*Cal_SWProportions!AB27</f>
        <v>0.64017809885291632</v>
      </c>
      <c r="AC59" s="18">
        <f>AC$19*Cal_SWProportions!AC27</f>
        <v>-1.6730799897577153E-3</v>
      </c>
      <c r="AD59" s="18">
        <f>AD$19*Cal_SWProportions!AD27</f>
        <v>2.2560175948265881E-3</v>
      </c>
      <c r="AE59" s="18">
        <f>AE$19*Cal_SWProportions!AE27</f>
        <v>-1.2376943659740799E-3</v>
      </c>
      <c r="AF59" s="18">
        <f>AF$19*Cal_SWProportions!AF27</f>
        <v>5.0169230736059342E-3</v>
      </c>
      <c r="AG59" s="18">
        <f>AG$19*Cal_SWProportions!AG27</f>
        <v>0</v>
      </c>
      <c r="AH59" s="18">
        <f>AH$19*Cal_SWProportions!AH27</f>
        <v>0</v>
      </c>
      <c r="AI59" s="18">
        <f>AI$19*Cal_SWProportions!AI27</f>
        <v>0</v>
      </c>
      <c r="AJ59" s="18">
        <f>AJ$19*Cal_SWProportions!AJ27</f>
        <v>0</v>
      </c>
      <c r="AK59" s="18">
        <f>AK$19*Cal_SWProportions!AK27</f>
        <v>0</v>
      </c>
      <c r="AM59" s="18">
        <f t="shared" si="16"/>
        <v>0</v>
      </c>
      <c r="AN59" s="18">
        <f t="shared" si="20"/>
        <v>0.64532471928905544</v>
      </c>
      <c r="AO59" s="18">
        <f t="shared" si="21"/>
        <v>0</v>
      </c>
      <c r="AP59" s="106">
        <f t="shared" si="17"/>
        <v>0</v>
      </c>
      <c r="AQ59" s="18">
        <f t="shared" si="18"/>
        <v>8.066558991113193E-2</v>
      </c>
      <c r="AR59" s="18">
        <f t="shared" si="19"/>
        <v>0</v>
      </c>
    </row>
    <row r="60" spans="5:44">
      <c r="E60" s="3" t="s">
        <v>25</v>
      </c>
      <c r="F60" s="3" t="str">
        <f>$C$11</f>
        <v>Opex</v>
      </c>
      <c r="G60" s="3" t="s">
        <v>197</v>
      </c>
      <c r="L60" s="3" t="s">
        <v>112</v>
      </c>
      <c r="R60" s="14"/>
      <c r="T60" s="18"/>
      <c r="U60" s="18"/>
      <c r="V60" s="18"/>
      <c r="W60" s="18"/>
      <c r="X60" s="18"/>
      <c r="Y60" s="18">
        <f>Y$12*Cal_SWProportions!Y28</f>
        <v>0.22905324566999999</v>
      </c>
      <c r="Z60" s="18">
        <f>Z$12*Cal_SWProportions!Z28</f>
        <v>0.67126946197000004</v>
      </c>
      <c r="AA60" s="18">
        <f>AA$12*Cal_SWProportions!AA28</f>
        <v>0.24252241172</v>
      </c>
      <c r="AB60" s="18">
        <f>AB$12*Cal_SWProportions!AB28</f>
        <v>0.38261061483000003</v>
      </c>
      <c r="AC60" s="18">
        <f>AC$12*Cal_SWProportions!AC28</f>
        <v>6.9881189490000009E-2</v>
      </c>
      <c r="AD60" s="18">
        <f>AD$12*Cal_SWProportions!AD28</f>
        <v>0.29822880750000003</v>
      </c>
      <c r="AE60" s="18">
        <f>AE$12*Cal_SWProportions!AE28</f>
        <v>0.17499197315876563</v>
      </c>
      <c r="AF60" s="18">
        <f>AF$12*Cal_SWProportions!AF28</f>
        <v>0.35167793827000005</v>
      </c>
      <c r="AG60" s="18">
        <f>AG$12*Cal_SWProportions!AG28</f>
        <v>0.33493097903000002</v>
      </c>
      <c r="AH60" s="18">
        <f>AH$12*Cal_SWProportions!AH28</f>
        <v>0.31884226469999999</v>
      </c>
      <c r="AI60" s="18">
        <f>AI$12*Cal_SWProportions!AI28</f>
        <v>0.30334088107000001</v>
      </c>
      <c r="AJ60" s="18">
        <f>AJ$12*Cal_SWProportions!AJ28</f>
        <v>0.28841468266000003</v>
      </c>
      <c r="AK60" s="18">
        <f>AK$12*Cal_SWProportions!AK28</f>
        <v>0.27412098371000004</v>
      </c>
      <c r="AM60" s="18">
        <f t="shared" si="16"/>
        <v>0</v>
      </c>
      <c r="AN60" s="18">
        <f t="shared" si="20"/>
        <v>2.4202356426087652</v>
      </c>
      <c r="AO60" s="18">
        <f t="shared" si="21"/>
        <v>1.51964979117</v>
      </c>
      <c r="AP60" s="106">
        <f t="shared" si="17"/>
        <v>0</v>
      </c>
      <c r="AQ60" s="18">
        <f t="shared" si="18"/>
        <v>0.30252945532609565</v>
      </c>
      <c r="AR60" s="18">
        <f t="shared" si="19"/>
        <v>0.30392995823399999</v>
      </c>
    </row>
    <row r="61" spans="5:44">
      <c r="E61" s="3" t="s">
        <v>28</v>
      </c>
      <c r="F61" s="3" t="str">
        <f t="shared" si="15"/>
        <v>Opex</v>
      </c>
      <c r="G61" s="3" t="s">
        <v>197</v>
      </c>
      <c r="L61" s="3" t="s">
        <v>112</v>
      </c>
      <c r="R61" s="14"/>
      <c r="T61" s="18"/>
      <c r="U61" s="18"/>
      <c r="V61" s="18"/>
      <c r="W61" s="18"/>
      <c r="X61" s="18"/>
      <c r="Y61" s="18">
        <f>Y$13*Cal_SWProportions!Y29</f>
        <v>0.77178648472299993</v>
      </c>
      <c r="Z61" s="18">
        <f>Z$13*Cal_SWProportions!Z29</f>
        <v>0.52660299322100002</v>
      </c>
      <c r="AA61" s="18">
        <f>AA$13*Cal_SWProportions!AA29</f>
        <v>1.0009776083659998</v>
      </c>
      <c r="AB61" s="18">
        <f>AB$13*Cal_SWProportions!AB29</f>
        <v>0.55244550292000005</v>
      </c>
      <c r="AC61" s="18">
        <f>AC$13*Cal_SWProportions!AC29</f>
        <v>0.31715696447999997</v>
      </c>
      <c r="AD61" s="18">
        <f>AD$13*Cal_SWProportions!AD29</f>
        <v>0.61584080753000003</v>
      </c>
      <c r="AE61" s="18">
        <f>AE$13*Cal_SWProportions!AE29</f>
        <v>0.32275345291752483</v>
      </c>
      <c r="AF61" s="18">
        <f>AF$13*Cal_SWProportions!AF29</f>
        <v>0.43973770308000004</v>
      </c>
      <c r="AG61" s="18">
        <f>AG$13*Cal_SWProportions!AG29</f>
        <v>0.41895530279000004</v>
      </c>
      <c r="AH61" s="18">
        <f>AH$13*Cal_SWProportions!AH29</f>
        <v>0.39893694318999995</v>
      </c>
      <c r="AI61" s="18">
        <f>AI$13*Cal_SWProportions!AI29</f>
        <v>0.37963097114</v>
      </c>
      <c r="AJ61" s="18">
        <f>AJ$13*Cal_SWProportions!AJ29</f>
        <v>0.36117358800999999</v>
      </c>
      <c r="AK61" s="18">
        <f>AK$13*Cal_SWProportions!AK29</f>
        <v>0.34329400277</v>
      </c>
      <c r="AM61" s="18">
        <f t="shared" si="16"/>
        <v>0</v>
      </c>
      <c r="AN61" s="18">
        <f t="shared" si="20"/>
        <v>4.5473015172375248</v>
      </c>
      <c r="AO61" s="18">
        <f t="shared" si="21"/>
        <v>1.9019908079000001</v>
      </c>
      <c r="AP61" s="106">
        <f t="shared" si="17"/>
        <v>0</v>
      </c>
      <c r="AQ61" s="18">
        <f t="shared" si="18"/>
        <v>0.56841268965469061</v>
      </c>
      <c r="AR61" s="18">
        <f t="shared" si="19"/>
        <v>0.38039816158</v>
      </c>
    </row>
    <row r="62" spans="5:44">
      <c r="E62" s="3" t="s">
        <v>30</v>
      </c>
      <c r="F62" s="3" t="str">
        <f t="shared" si="15"/>
        <v>Opex</v>
      </c>
      <c r="G62" s="3" t="s">
        <v>197</v>
      </c>
      <c r="L62" s="3" t="s">
        <v>112</v>
      </c>
      <c r="R62" s="14"/>
      <c r="T62" s="18"/>
      <c r="U62" s="18"/>
      <c r="V62" s="18"/>
      <c r="W62" s="18"/>
      <c r="X62" s="18"/>
      <c r="Y62" s="18">
        <f>Y$14*Cal_SWProportions!Y30</f>
        <v>0.48605655828700001</v>
      </c>
      <c r="Z62" s="18">
        <f>Z$14*Cal_SWProportions!Z30</f>
        <v>0.66040549799000003</v>
      </c>
      <c r="AA62" s="18">
        <f>AA$14*Cal_SWProportions!AA30</f>
        <v>0.19004891429999998</v>
      </c>
      <c r="AB62" s="18">
        <f>AB$14*Cal_SWProportions!AB30</f>
        <v>0.6146937953299999</v>
      </c>
      <c r="AC62" s="18">
        <f>AC$14*Cal_SWProportions!AC30</f>
        <v>0.38676291055000001</v>
      </c>
      <c r="AD62" s="18">
        <f>AD$14*Cal_SWProportions!AD30</f>
        <v>0.29339510749999997</v>
      </c>
      <c r="AE62" s="18">
        <f>AE$14*Cal_SWProportions!AE30</f>
        <v>0.28500037083579788</v>
      </c>
      <c r="AF62" s="18">
        <f>AF$14*Cal_SWProportions!AF30</f>
        <v>0.38539247970999996</v>
      </c>
      <c r="AG62" s="18">
        <f>AG$14*Cal_SWProportions!AG30</f>
        <v>0.37248133123000005</v>
      </c>
      <c r="AH62" s="18">
        <f>AH$14*Cal_SWProportions!AH30</f>
        <v>0.35589176484999996</v>
      </c>
      <c r="AI62" s="18">
        <f>AI$14*Cal_SWProportions!AI30</f>
        <v>0.33971983962000002</v>
      </c>
      <c r="AJ62" s="18">
        <f>AJ$14*Cal_SWProportions!AJ30</f>
        <v>0.32395731402</v>
      </c>
      <c r="AK62" s="18">
        <f>AK$14*Cal_SWProportions!AK30</f>
        <v>0.30730021044</v>
      </c>
      <c r="AM62" s="18">
        <f t="shared" si="16"/>
        <v>0</v>
      </c>
      <c r="AN62" s="18">
        <f t="shared" si="20"/>
        <v>3.3017556345027974</v>
      </c>
      <c r="AO62" s="18">
        <f t="shared" si="21"/>
        <v>1.69935046016</v>
      </c>
      <c r="AP62" s="106">
        <f t="shared" si="17"/>
        <v>0</v>
      </c>
      <c r="AQ62" s="18">
        <f t="shared" si="18"/>
        <v>0.41271945431284968</v>
      </c>
      <c r="AR62" s="18">
        <f t="shared" si="19"/>
        <v>0.33987009203200003</v>
      </c>
    </row>
    <row r="63" spans="5:44">
      <c r="E63" s="3" t="s">
        <v>32</v>
      </c>
      <c r="F63" s="3" t="str">
        <f t="shared" si="15"/>
        <v>Opex</v>
      </c>
      <c r="G63" s="3" t="s">
        <v>197</v>
      </c>
      <c r="L63" s="3" t="s">
        <v>112</v>
      </c>
      <c r="R63" s="14"/>
      <c r="T63" s="18"/>
      <c r="U63" s="18"/>
      <c r="V63" s="18"/>
      <c r="W63" s="18"/>
      <c r="X63" s="18"/>
      <c r="Y63" s="18">
        <f>Y$15*Cal_SWProportions!Y31</f>
        <v>0.16484180764</v>
      </c>
      <c r="Z63" s="18">
        <f>Z$15*Cal_SWProportions!Z31</f>
        <v>0.41367922522199996</v>
      </c>
      <c r="AA63" s="18">
        <f>AA$15*Cal_SWProportions!AA31</f>
        <v>0.14552793388999999</v>
      </c>
      <c r="AB63" s="18">
        <f>AB$15*Cal_SWProportions!AB31</f>
        <v>0.11520894695999999</v>
      </c>
      <c r="AC63" s="18">
        <f>AC$15*Cal_SWProportions!AC31</f>
        <v>0.10182941511</v>
      </c>
      <c r="AD63" s="18">
        <f>AD$15*Cal_SWProportions!AD31</f>
        <v>0.60028059749999996</v>
      </c>
      <c r="AE63" s="18">
        <f>AE$15*Cal_SWProportions!AE31</f>
        <v>0.12135052476528108</v>
      </c>
      <c r="AF63" s="18">
        <f>AF$15*Cal_SWProportions!AF31</f>
        <v>0.23786589659999999</v>
      </c>
      <c r="AG63" s="18">
        <f>AG$15*Cal_SWProportions!AG31</f>
        <v>0.22093836957999999</v>
      </c>
      <c r="AH63" s="18">
        <f>AH$15*Cal_SWProportions!AH31</f>
        <v>0.20939742172</v>
      </c>
      <c r="AI63" s="18">
        <f>AI$15*Cal_SWProportions!AI31</f>
        <v>0.20080694521</v>
      </c>
      <c r="AJ63" s="18">
        <f>AJ$15*Cal_SWProportions!AJ31</f>
        <v>0.18960117815000002</v>
      </c>
      <c r="AK63" s="18">
        <f>AK$15*Cal_SWProportions!AK31</f>
        <v>0.17892398130000001</v>
      </c>
      <c r="AM63" s="18">
        <f t="shared" si="16"/>
        <v>0</v>
      </c>
      <c r="AN63" s="18">
        <f t="shared" si="20"/>
        <v>1.9005843476872808</v>
      </c>
      <c r="AO63" s="18">
        <f t="shared" si="21"/>
        <v>0.99966789595999994</v>
      </c>
      <c r="AP63" s="106">
        <f t="shared" si="17"/>
        <v>0</v>
      </c>
      <c r="AQ63" s="18">
        <f t="shared" si="18"/>
        <v>0.2375730434609101</v>
      </c>
      <c r="AR63" s="18">
        <f t="shared" si="19"/>
        <v>0.199933579192</v>
      </c>
    </row>
    <row r="64" spans="5:44">
      <c r="E64" s="3" t="s">
        <v>34</v>
      </c>
      <c r="F64" s="3" t="str">
        <f t="shared" si="15"/>
        <v>Opex</v>
      </c>
      <c r="G64" s="3" t="s">
        <v>197</v>
      </c>
      <c r="L64" s="3" t="s">
        <v>112</v>
      </c>
      <c r="R64" s="14"/>
      <c r="T64" s="18"/>
      <c r="U64" s="18"/>
      <c r="V64" s="18"/>
      <c r="W64" s="18"/>
      <c r="X64" s="18"/>
      <c r="Y64" s="18">
        <f>Y$16*Cal_SWProportions!Y32</f>
        <v>-0.1247507893642673</v>
      </c>
      <c r="Z64" s="18">
        <f>Z$16*Cal_SWProportions!Z32</f>
        <v>1.3052039748771166E-2</v>
      </c>
      <c r="AA64" s="18">
        <f>AA$16*Cal_SWProportions!AA32</f>
        <v>8.0326189345407695E-3</v>
      </c>
      <c r="AB64" s="18">
        <f>AB$16*Cal_SWProportions!AB32</f>
        <v>5.2429129817091281E-2</v>
      </c>
      <c r="AC64" s="18">
        <f>AC$16*Cal_SWProportions!AC32</f>
        <v>8.142910533700741E-2</v>
      </c>
      <c r="AD64" s="18">
        <f>AD$16*Cal_SWProportions!AD32</f>
        <v>2.5665621597875991E-2</v>
      </c>
      <c r="AE64" s="18">
        <f>AE$16*Cal_SWProportions!AE32</f>
        <v>2.6595125734015818E-2</v>
      </c>
      <c r="AF64" s="18">
        <f>AF$16*Cal_SWProportions!AF32</f>
        <v>2.5665621597875988E-2</v>
      </c>
      <c r="AG64" s="18">
        <f>AG$16*Cal_SWProportions!AG32</f>
        <v>2.5665621597875984E-2</v>
      </c>
      <c r="AH64" s="18">
        <f>AH$16*Cal_SWProportions!AH32</f>
        <v>2.5665621597875988E-2</v>
      </c>
      <c r="AI64" s="18">
        <f>AI$16*Cal_SWProportions!AI32</f>
        <v>2.5665621597875991E-2</v>
      </c>
      <c r="AJ64" s="18">
        <f>AJ$16*Cal_SWProportions!AJ32</f>
        <v>2.5665621597875991E-2</v>
      </c>
      <c r="AK64" s="18">
        <f>AK$16*Cal_SWProportions!AK32</f>
        <v>2.5665621597875988E-2</v>
      </c>
      <c r="AM64" s="18">
        <f t="shared" si="16"/>
        <v>0</v>
      </c>
      <c r="AN64" s="18">
        <f t="shared" si="20"/>
        <v>0.10811847340291113</v>
      </c>
      <c r="AO64" s="18">
        <f t="shared" si="21"/>
        <v>0.12832810798937996</v>
      </c>
      <c r="AP64" s="106">
        <f t="shared" si="17"/>
        <v>0</v>
      </c>
      <c r="AQ64" s="18">
        <f t="shared" si="18"/>
        <v>1.3514809175363891E-2</v>
      </c>
      <c r="AR64" s="18">
        <f t="shared" si="19"/>
        <v>2.5665621597875991E-2</v>
      </c>
    </row>
    <row r="65" spans="5:44">
      <c r="E65" s="3" t="s">
        <v>36</v>
      </c>
      <c r="F65" s="3" t="str">
        <f t="shared" si="15"/>
        <v>Opex</v>
      </c>
      <c r="G65" s="3" t="s">
        <v>197</v>
      </c>
      <c r="L65" s="3" t="s">
        <v>112</v>
      </c>
      <c r="R65" s="14"/>
      <c r="T65" s="18"/>
      <c r="U65" s="18"/>
      <c r="V65" s="18"/>
      <c r="W65" s="18"/>
      <c r="X65" s="18"/>
      <c r="Y65" s="18">
        <f>Y$17*Cal_SWProportions!Y33</f>
        <v>2.7718550106609806E-4</v>
      </c>
      <c r="Z65" s="18">
        <f>Z$17*Cal_SWProportions!Z33</f>
        <v>1.3933415536374847E-4</v>
      </c>
      <c r="AA65" s="18">
        <f>AA$17*Cal_SWProportions!AA33</f>
        <v>1.3182286302780639E-4</v>
      </c>
      <c r="AB65" s="18">
        <f>AB$17*Cal_SWProportions!AB33</f>
        <v>0</v>
      </c>
      <c r="AC65" s="18">
        <f>AC$17*Cal_SWProportions!AC33</f>
        <v>3.1401151631477923E-3</v>
      </c>
      <c r="AD65" s="18">
        <f>AD$17*Cal_SWProportions!AD33</f>
        <v>2.5678233438485812E-4</v>
      </c>
      <c r="AE65" s="18">
        <f>AE$17*Cal_SWProportions!AE33</f>
        <v>1.1325063205893731E-3</v>
      </c>
      <c r="AF65" s="18">
        <f>AF$17*Cal_SWProportions!AF33</f>
        <v>1.1325063205893731E-3</v>
      </c>
      <c r="AG65" s="18">
        <f>AG$17*Cal_SWProportions!AG33</f>
        <v>5.3512233622730844E-4</v>
      </c>
      <c r="AH65" s="18">
        <f>AH$17*Cal_SWProportions!AH33</f>
        <v>5.3512233622730854E-4</v>
      </c>
      <c r="AI65" s="18">
        <f>AI$17*Cal_SWProportions!AI33</f>
        <v>5.3512233622730854E-4</v>
      </c>
      <c r="AJ65" s="18">
        <f>AJ$17*Cal_SWProportions!AJ33</f>
        <v>5.3512233622730854E-4</v>
      </c>
      <c r="AK65" s="18">
        <f>AK$17*Cal_SWProportions!AK33</f>
        <v>5.3512233622730844E-4</v>
      </c>
      <c r="AM65" s="18">
        <f t="shared" si="16"/>
        <v>0</v>
      </c>
      <c r="AN65" s="18">
        <f t="shared" si="20"/>
        <v>6.2102526581690491E-3</v>
      </c>
      <c r="AO65" s="18">
        <f t="shared" si="21"/>
        <v>2.6756116811365422E-3</v>
      </c>
      <c r="AP65" s="106">
        <f t="shared" si="17"/>
        <v>0</v>
      </c>
      <c r="AQ65" s="18">
        <f t="shared" si="18"/>
        <v>7.7628158227113114E-4</v>
      </c>
      <c r="AR65" s="18">
        <f t="shared" si="19"/>
        <v>5.3512233622730844E-4</v>
      </c>
    </row>
    <row r="66" spans="5:44">
      <c r="E66" s="3" t="s">
        <v>38</v>
      </c>
      <c r="F66" s="3" t="str">
        <f t="shared" si="15"/>
        <v>Opex</v>
      </c>
      <c r="G66" s="3" t="s">
        <v>197</v>
      </c>
      <c r="L66" s="3" t="s">
        <v>112</v>
      </c>
      <c r="R66" s="14"/>
      <c r="T66" s="18"/>
      <c r="U66" s="18"/>
      <c r="V66" s="18"/>
      <c r="W66" s="18"/>
      <c r="X66" s="18"/>
      <c r="Y66" s="18">
        <f>Y$18*Cal_SWProportions!Y34</f>
        <v>0.2078242418</v>
      </c>
      <c r="Z66" s="18">
        <f>Z$18*Cal_SWProportions!Z34</f>
        <v>0.13808758760000001</v>
      </c>
      <c r="AA66" s="18">
        <f>AA$18*Cal_SWProportions!AA34</f>
        <v>0.34550478083999997</v>
      </c>
      <c r="AB66" s="18">
        <f>AB$18*Cal_SWProportions!AB34</f>
        <v>0.20005265999999999</v>
      </c>
      <c r="AC66" s="18">
        <f>AC$18*Cal_SWProportions!AC34</f>
        <v>0.23898222450000003</v>
      </c>
      <c r="AD66" s="18">
        <f>AD$18*Cal_SWProportions!AD34</f>
        <v>0.24483499999999997</v>
      </c>
      <c r="AE66" s="18">
        <f>AE$18*Cal_SWProportions!AE34</f>
        <v>0.18753899999999998</v>
      </c>
      <c r="AF66" s="18">
        <f>AF$18*Cal_SWProportions!AF34</f>
        <v>0.20111799999999999</v>
      </c>
      <c r="AG66" s="18">
        <f>AG$18*Cal_SWProportions!AG34</f>
        <v>0.2407732746</v>
      </c>
      <c r="AH66" s="18">
        <f>AH$18*Cal_SWProportions!AH34</f>
        <v>0.23417407638000001</v>
      </c>
      <c r="AI66" s="18">
        <f>AI$18*Cal_SWProportions!AI34</f>
        <v>0.22776652241000001</v>
      </c>
      <c r="AJ66" s="18">
        <f>AJ$18*Cal_SWProportions!AJ34</f>
        <v>0.22136229248</v>
      </c>
      <c r="AK66" s="18">
        <f>AK$18*Cal_SWProportions!AK34</f>
        <v>0.21495624946</v>
      </c>
      <c r="AM66" s="18">
        <f t="shared" si="16"/>
        <v>0</v>
      </c>
      <c r="AN66" s="18">
        <f t="shared" si="20"/>
        <v>1.7639434947399997</v>
      </c>
      <c r="AO66" s="18">
        <f t="shared" si="21"/>
        <v>1.13903241533</v>
      </c>
      <c r="AP66" s="106">
        <f t="shared" si="17"/>
        <v>0</v>
      </c>
      <c r="AQ66" s="18">
        <f t="shared" si="18"/>
        <v>0.22049293684249996</v>
      </c>
      <c r="AR66" s="18">
        <f t="shared" si="19"/>
        <v>0.22780648306599999</v>
      </c>
    </row>
    <row r="67" spans="5:44">
      <c r="E67" s="3" t="s">
        <v>40</v>
      </c>
      <c r="F67" s="3" t="str">
        <f t="shared" si="15"/>
        <v>Opex</v>
      </c>
      <c r="G67" s="3" t="s">
        <v>197</v>
      </c>
      <c r="L67" s="3" t="s">
        <v>112</v>
      </c>
      <c r="R67" s="14"/>
      <c r="T67" s="18"/>
      <c r="U67" s="18"/>
      <c r="V67" s="18"/>
      <c r="W67" s="18"/>
      <c r="X67" s="18"/>
      <c r="Y67" s="18">
        <f>Y$19*Cal_SWProportions!Y35</f>
        <v>0.1635361641971991</v>
      </c>
      <c r="Z67" s="18">
        <f>Z$19*Cal_SWProportions!Z35</f>
        <v>2.910965970112352E-2</v>
      </c>
      <c r="AA67" s="18">
        <f>AA$19*Cal_SWProportions!AA35</f>
        <v>1.794877940022813E-2</v>
      </c>
      <c r="AB67" s="18">
        <f>AB$19*Cal_SWProportions!AB35</f>
        <v>3.1386301897522473</v>
      </c>
      <c r="AC67" s="18">
        <f>AC$19*Cal_SWProportions!AC35</f>
        <v>6.0262336763521008E-3</v>
      </c>
      <c r="AD67" s="18">
        <f>AD$19*Cal_SWProportions!AD35</f>
        <v>1.4635746732373738E-2</v>
      </c>
      <c r="AE67" s="18">
        <f>AE$19*Cal_SWProportions!AE35</f>
        <v>1.991860779197048E-2</v>
      </c>
      <c r="AF67" s="18">
        <f>AF$19*Cal_SWProportions!AF35</f>
        <v>3.254691614528054E-2</v>
      </c>
      <c r="AG67" s="18">
        <f>AG$19*Cal_SWProportions!AG35</f>
        <v>8.1726372534793784E-2</v>
      </c>
      <c r="AH67" s="18">
        <f>AH$19*Cal_SWProportions!AH35</f>
        <v>8.5705643739813445E-2</v>
      </c>
      <c r="AI67" s="18">
        <f>AI$19*Cal_SWProportions!AI35</f>
        <v>8.6953331787214913E-2</v>
      </c>
      <c r="AJ67" s="18">
        <f>AJ$19*Cal_SWProportions!AJ35</f>
        <v>8.6384482146058664E-2</v>
      </c>
      <c r="AK67" s="18">
        <f>AK$19*Cal_SWProportions!AK35</f>
        <v>8.5818765321778109E-2</v>
      </c>
      <c r="AM67" s="18">
        <f t="shared" si="16"/>
        <v>0</v>
      </c>
      <c r="AN67" s="18">
        <f t="shared" si="20"/>
        <v>3.4223522973967748</v>
      </c>
      <c r="AO67" s="18">
        <f t="shared" si="21"/>
        <v>0.42658859552965894</v>
      </c>
      <c r="AP67" s="106">
        <f t="shared" si="17"/>
        <v>0</v>
      </c>
      <c r="AQ67" s="18">
        <f t="shared" si="18"/>
        <v>0.42779403717459685</v>
      </c>
      <c r="AR67" s="18">
        <f t="shared" si="19"/>
        <v>8.5317719105931791E-2</v>
      </c>
    </row>
    <row r="68" spans="5:44">
      <c r="E68" s="3" t="s">
        <v>25</v>
      </c>
      <c r="F68" s="3" t="str">
        <f>$C$11</f>
        <v>Opex</v>
      </c>
      <c r="G68" s="3" t="s">
        <v>199</v>
      </c>
      <c r="L68" s="3" t="s">
        <v>112</v>
      </c>
      <c r="R68" s="14"/>
      <c r="T68" s="18"/>
      <c r="U68" s="18"/>
      <c r="V68" s="18"/>
      <c r="W68" s="18"/>
      <c r="X68" s="18"/>
      <c r="Y68" s="18">
        <f>Y$12*Cal_SWProportions!Y36</f>
        <v>0</v>
      </c>
      <c r="Z68" s="18">
        <f>Z$12*Cal_SWProportions!Z36</f>
        <v>0</v>
      </c>
      <c r="AA68" s="18">
        <f>AA$12*Cal_SWProportions!AA36</f>
        <v>0</v>
      </c>
      <c r="AB68" s="18">
        <f>AB$12*Cal_SWProportions!AB36</f>
        <v>0</v>
      </c>
      <c r="AC68" s="18">
        <f>AC$12*Cal_SWProportions!AC36</f>
        <v>0</v>
      </c>
      <c r="AD68" s="18">
        <f>AD$12*Cal_SWProportions!AD36</f>
        <v>0</v>
      </c>
      <c r="AE68" s="18">
        <f>AE$12*Cal_SWProportions!AE36</f>
        <v>0.10738548731099004</v>
      </c>
      <c r="AF68" s="18">
        <f>AF$12*Cal_SWProportions!AF36</f>
        <v>0</v>
      </c>
      <c r="AG68" s="18">
        <f>AG$12*Cal_SWProportions!AG36</f>
        <v>0</v>
      </c>
      <c r="AH68" s="18">
        <f>AH$12*Cal_SWProportions!AH36</f>
        <v>0</v>
      </c>
      <c r="AI68" s="18">
        <f>AI$12*Cal_SWProportions!AI36</f>
        <v>0</v>
      </c>
      <c r="AJ68" s="18">
        <f>AJ$12*Cal_SWProportions!AJ36</f>
        <v>0</v>
      </c>
      <c r="AK68" s="18">
        <f>AK$12*Cal_SWProportions!AK36</f>
        <v>0</v>
      </c>
      <c r="AM68" s="18">
        <f t="shared" si="16"/>
        <v>0</v>
      </c>
      <c r="AN68" s="18">
        <f t="shared" si="20"/>
        <v>0.10738548731099004</v>
      </c>
      <c r="AO68" s="18">
        <f t="shared" si="21"/>
        <v>0</v>
      </c>
      <c r="AP68" s="106">
        <f t="shared" si="17"/>
        <v>0</v>
      </c>
      <c r="AQ68" s="18">
        <f t="shared" si="18"/>
        <v>1.3423185913873755E-2</v>
      </c>
      <c r="AR68" s="18">
        <f t="shared" si="19"/>
        <v>0</v>
      </c>
    </row>
    <row r="69" spans="5:44">
      <c r="E69" s="3" t="s">
        <v>28</v>
      </c>
      <c r="F69" s="3" t="str">
        <f t="shared" si="15"/>
        <v>Opex</v>
      </c>
      <c r="G69" s="3" t="s">
        <v>199</v>
      </c>
      <c r="L69" s="3" t="s">
        <v>112</v>
      </c>
      <c r="R69" s="14"/>
      <c r="T69" s="18"/>
      <c r="U69" s="18"/>
      <c r="V69" s="18"/>
      <c r="W69" s="18"/>
      <c r="X69" s="18"/>
      <c r="Y69" s="18">
        <f>Y$13*Cal_SWProportions!Y37</f>
        <v>0</v>
      </c>
      <c r="Z69" s="18">
        <f>Z$13*Cal_SWProportions!Z37</f>
        <v>0</v>
      </c>
      <c r="AA69" s="18">
        <f>AA$13*Cal_SWProportions!AA37</f>
        <v>0</v>
      </c>
      <c r="AB69" s="18">
        <f>AB$13*Cal_SWProportions!AB37</f>
        <v>0</v>
      </c>
      <c r="AC69" s="18">
        <f>AC$13*Cal_SWProportions!AC37</f>
        <v>0</v>
      </c>
      <c r="AD69" s="18">
        <f>AD$13*Cal_SWProportions!AD37</f>
        <v>0</v>
      </c>
      <c r="AE69" s="18">
        <f>AE$13*Cal_SWProportions!AE37</f>
        <v>3.3499585438447853E-2</v>
      </c>
      <c r="AF69" s="18">
        <f>AF$13*Cal_SWProportions!AF37</f>
        <v>0</v>
      </c>
      <c r="AG69" s="18">
        <f>AG$13*Cal_SWProportions!AG37</f>
        <v>0</v>
      </c>
      <c r="AH69" s="18">
        <f>AH$13*Cal_SWProportions!AH37</f>
        <v>0</v>
      </c>
      <c r="AI69" s="18">
        <f>AI$13*Cal_SWProportions!AI37</f>
        <v>0</v>
      </c>
      <c r="AJ69" s="18">
        <f>AJ$13*Cal_SWProportions!AJ37</f>
        <v>0</v>
      </c>
      <c r="AK69" s="18">
        <f>AK$13*Cal_SWProportions!AK37</f>
        <v>0</v>
      </c>
      <c r="AM69" s="18">
        <f t="shared" si="16"/>
        <v>0</v>
      </c>
      <c r="AN69" s="18">
        <f t="shared" si="20"/>
        <v>3.3499585438447853E-2</v>
      </c>
      <c r="AO69" s="18">
        <f t="shared" si="21"/>
        <v>0</v>
      </c>
      <c r="AP69" s="106">
        <f t="shared" si="17"/>
        <v>0</v>
      </c>
      <c r="AQ69" s="18">
        <f t="shared" si="18"/>
        <v>4.1874481798059816E-3</v>
      </c>
      <c r="AR69" s="18">
        <f t="shared" si="19"/>
        <v>0</v>
      </c>
    </row>
    <row r="70" spans="5:44">
      <c r="E70" s="3" t="s">
        <v>30</v>
      </c>
      <c r="F70" s="3" t="str">
        <f t="shared" si="15"/>
        <v>Opex</v>
      </c>
      <c r="G70" s="3" t="s">
        <v>199</v>
      </c>
      <c r="L70" s="3" t="s">
        <v>112</v>
      </c>
      <c r="R70" s="14"/>
      <c r="T70" s="18"/>
      <c r="U70" s="18"/>
      <c r="V70" s="18"/>
      <c r="W70" s="18"/>
      <c r="X70" s="18"/>
      <c r="Y70" s="18">
        <f>Y$14*Cal_SWProportions!Y38</f>
        <v>0</v>
      </c>
      <c r="Z70" s="18">
        <f>Z$14*Cal_SWProportions!Z38</f>
        <v>0</v>
      </c>
      <c r="AA70" s="18">
        <f>AA$14*Cal_SWProportions!AA38</f>
        <v>0</v>
      </c>
      <c r="AB70" s="18">
        <f>AB$14*Cal_SWProportions!AB38</f>
        <v>0</v>
      </c>
      <c r="AC70" s="18">
        <f>AC$14*Cal_SWProportions!AC38</f>
        <v>0</v>
      </c>
      <c r="AD70" s="18">
        <f>AD$14*Cal_SWProportions!AD38</f>
        <v>0</v>
      </c>
      <c r="AE70" s="18">
        <f>AE$14*Cal_SWProportions!AE38</f>
        <v>3.4595876418147577E-2</v>
      </c>
      <c r="AF70" s="18">
        <f>AF$14*Cal_SWProportions!AF38</f>
        <v>0</v>
      </c>
      <c r="AG70" s="18">
        <f>AG$14*Cal_SWProportions!AG38</f>
        <v>0</v>
      </c>
      <c r="AH70" s="18">
        <f>AH$14*Cal_SWProportions!AH38</f>
        <v>0</v>
      </c>
      <c r="AI70" s="18">
        <f>AI$14*Cal_SWProportions!AI38</f>
        <v>0</v>
      </c>
      <c r="AJ70" s="18">
        <f>AJ$14*Cal_SWProportions!AJ38</f>
        <v>0</v>
      </c>
      <c r="AK70" s="18">
        <f>AK$14*Cal_SWProportions!AK38</f>
        <v>0</v>
      </c>
      <c r="AM70" s="18">
        <f t="shared" si="16"/>
        <v>0</v>
      </c>
      <c r="AN70" s="18">
        <f t="shared" si="20"/>
        <v>3.4595876418147577E-2</v>
      </c>
      <c r="AO70" s="18">
        <f t="shared" si="21"/>
        <v>0</v>
      </c>
      <c r="AP70" s="106">
        <f t="shared" si="17"/>
        <v>0</v>
      </c>
      <c r="AQ70" s="18">
        <f t="shared" si="18"/>
        <v>4.3244845522684471E-3</v>
      </c>
      <c r="AR70" s="18">
        <f t="shared" si="19"/>
        <v>0</v>
      </c>
    </row>
    <row r="71" spans="5:44">
      <c r="E71" s="3" t="s">
        <v>32</v>
      </c>
      <c r="F71" s="3" t="str">
        <f t="shared" si="15"/>
        <v>Opex</v>
      </c>
      <c r="G71" s="3" t="s">
        <v>199</v>
      </c>
      <c r="L71" s="3" t="s">
        <v>112</v>
      </c>
      <c r="R71" s="14"/>
      <c r="T71" s="18"/>
      <c r="U71" s="18"/>
      <c r="V71" s="18"/>
      <c r="W71" s="18"/>
      <c r="X71" s="18"/>
      <c r="Y71" s="18">
        <f>Y$15*Cal_SWProportions!Y39</f>
        <v>0</v>
      </c>
      <c r="Z71" s="18">
        <f>Z$15*Cal_SWProportions!Z39</f>
        <v>0</v>
      </c>
      <c r="AA71" s="18">
        <f>AA$15*Cal_SWProportions!AA39</f>
        <v>0</v>
      </c>
      <c r="AB71" s="18">
        <f>AB$15*Cal_SWProportions!AB39</f>
        <v>0</v>
      </c>
      <c r="AC71" s="18">
        <f>AC$15*Cal_SWProportions!AC39</f>
        <v>0</v>
      </c>
      <c r="AD71" s="18">
        <f>AD$15*Cal_SWProportions!AD39</f>
        <v>0</v>
      </c>
      <c r="AE71" s="18">
        <f>AE$15*Cal_SWProportions!AE39</f>
        <v>1.8519417115364596E-2</v>
      </c>
      <c r="AF71" s="18">
        <f>AF$15*Cal_SWProportions!AF39</f>
        <v>0</v>
      </c>
      <c r="AG71" s="18">
        <f>AG$15*Cal_SWProportions!AG39</f>
        <v>0</v>
      </c>
      <c r="AH71" s="18">
        <f>AH$15*Cal_SWProportions!AH39</f>
        <v>0</v>
      </c>
      <c r="AI71" s="18">
        <f>AI$15*Cal_SWProportions!AI39</f>
        <v>0</v>
      </c>
      <c r="AJ71" s="18">
        <f>AJ$15*Cal_SWProportions!AJ39</f>
        <v>0</v>
      </c>
      <c r="AK71" s="18">
        <f>AK$15*Cal_SWProportions!AK39</f>
        <v>0</v>
      </c>
      <c r="AM71" s="18">
        <f t="shared" si="16"/>
        <v>0</v>
      </c>
      <c r="AN71" s="18">
        <f t="shared" si="20"/>
        <v>1.8519417115364596E-2</v>
      </c>
      <c r="AO71" s="18">
        <f t="shared" si="21"/>
        <v>0</v>
      </c>
      <c r="AP71" s="106">
        <f t="shared" si="17"/>
        <v>0</v>
      </c>
      <c r="AQ71" s="18">
        <f t="shared" si="18"/>
        <v>2.3149271394205745E-3</v>
      </c>
      <c r="AR71" s="18">
        <f t="shared" si="19"/>
        <v>0</v>
      </c>
    </row>
    <row r="72" spans="5:44">
      <c r="E72" s="3" t="s">
        <v>34</v>
      </c>
      <c r="F72" s="3" t="str">
        <f t="shared" si="15"/>
        <v>Opex</v>
      </c>
      <c r="G72" s="3" t="s">
        <v>199</v>
      </c>
      <c r="L72" s="3" t="s">
        <v>112</v>
      </c>
      <c r="R72" s="14"/>
      <c r="T72" s="18"/>
      <c r="U72" s="18"/>
      <c r="V72" s="18"/>
      <c r="W72" s="18"/>
      <c r="X72" s="18"/>
      <c r="Y72" s="18">
        <f>Y$16*Cal_SWProportions!Y40</f>
        <v>-4.8280789791389118E-3</v>
      </c>
      <c r="Z72" s="18">
        <f>Z$16*Cal_SWProportions!Z40</f>
        <v>2.4401639530311305E-3</v>
      </c>
      <c r="AA72" s="18">
        <f>AA$16*Cal_SWProportions!AA40</f>
        <v>0</v>
      </c>
      <c r="AB72" s="18">
        <f>AB$16*Cal_SWProportions!AB40</f>
        <v>8.7880337459312254E-3</v>
      </c>
      <c r="AC72" s="18">
        <f>AC$16*Cal_SWProportions!AC40</f>
        <v>8.1589107107759226E-3</v>
      </c>
      <c r="AD72" s="18">
        <f>AD$16*Cal_SWProportions!AD40</f>
        <v>8.3009991233418644E-3</v>
      </c>
      <c r="AE72" s="18">
        <f>AE$16*Cal_SWProportions!AE40</f>
        <v>3.9783344988288966E-3</v>
      </c>
      <c r="AF72" s="18">
        <f>AF$16*Cal_SWProportions!AF40</f>
        <v>8.3009991233418626E-3</v>
      </c>
      <c r="AG72" s="18">
        <f>AG$16*Cal_SWProportions!AG40</f>
        <v>8.3009991233418626E-3</v>
      </c>
      <c r="AH72" s="18">
        <f>AH$16*Cal_SWProportions!AH40</f>
        <v>8.3009991233418626E-3</v>
      </c>
      <c r="AI72" s="18">
        <f>AI$16*Cal_SWProportions!AI40</f>
        <v>8.3009991233418644E-3</v>
      </c>
      <c r="AJ72" s="18">
        <f>AJ$16*Cal_SWProportions!AJ40</f>
        <v>8.3009991233418644E-3</v>
      </c>
      <c r="AK72" s="18">
        <f>AK$16*Cal_SWProportions!AK40</f>
        <v>8.3009991233418626E-3</v>
      </c>
      <c r="AM72" s="18">
        <f t="shared" si="16"/>
        <v>0</v>
      </c>
      <c r="AN72" s="18">
        <f t="shared" si="20"/>
        <v>3.5139362176111986E-2</v>
      </c>
      <c r="AO72" s="18">
        <f t="shared" si="21"/>
        <v>4.1504995616709318E-2</v>
      </c>
      <c r="AP72" s="106">
        <f t="shared" si="17"/>
        <v>0</v>
      </c>
      <c r="AQ72" s="18">
        <f t="shared" si="18"/>
        <v>4.3924202720139983E-3</v>
      </c>
      <c r="AR72" s="18">
        <f t="shared" si="19"/>
        <v>8.3009991233418644E-3</v>
      </c>
    </row>
    <row r="73" spans="5:44">
      <c r="E73" s="3" t="s">
        <v>36</v>
      </c>
      <c r="F73" s="3" t="str">
        <f t="shared" si="15"/>
        <v>Opex</v>
      </c>
      <c r="G73" s="3" t="s">
        <v>199</v>
      </c>
      <c r="L73" s="3" t="s">
        <v>112</v>
      </c>
      <c r="R73" s="14"/>
      <c r="T73" s="18"/>
      <c r="U73" s="18"/>
      <c r="V73" s="18"/>
      <c r="W73" s="18"/>
      <c r="X73" s="18"/>
      <c r="Y73" s="18">
        <f>Y$17*Cal_SWProportions!Y41</f>
        <v>0</v>
      </c>
      <c r="Z73" s="18">
        <f>Z$17*Cal_SWProportions!Z41</f>
        <v>0</v>
      </c>
      <c r="AA73" s="18">
        <f>AA$17*Cal_SWProportions!AA41</f>
        <v>1.3079299691040166E-4</v>
      </c>
      <c r="AB73" s="18">
        <f>AB$17*Cal_SWProportions!AB41</f>
        <v>0</v>
      </c>
      <c r="AC73" s="18">
        <f>AC$17*Cal_SWProportions!AC41</f>
        <v>0</v>
      </c>
      <c r="AD73" s="18">
        <f>AD$17*Cal_SWProportions!AD41</f>
        <v>2.2649842271293375E-4</v>
      </c>
      <c r="AE73" s="18">
        <f>AE$17*Cal_SWProportions!AE41</f>
        <v>1.2400556533451123E-3</v>
      </c>
      <c r="AF73" s="18">
        <f>AF$17*Cal_SWProportions!AF41</f>
        <v>1.2400556533451125E-3</v>
      </c>
      <c r="AG73" s="18">
        <f>AG$17*Cal_SWProportions!AG41</f>
        <v>3.1886345698500394E-4</v>
      </c>
      <c r="AH73" s="18">
        <f>AH$17*Cal_SWProportions!AH41</f>
        <v>3.1886345698500394E-4</v>
      </c>
      <c r="AI73" s="18">
        <f>AI$17*Cal_SWProportions!AI41</f>
        <v>3.18863456985004E-4</v>
      </c>
      <c r="AJ73" s="18">
        <f>AJ$17*Cal_SWProportions!AJ41</f>
        <v>3.1886345698500394E-4</v>
      </c>
      <c r="AK73" s="18">
        <f>AK$17*Cal_SWProportions!AK41</f>
        <v>3.1886345698500394E-4</v>
      </c>
      <c r="AM73" s="18">
        <f t="shared" si="16"/>
        <v>0</v>
      </c>
      <c r="AN73" s="18">
        <f t="shared" si="20"/>
        <v>2.8374027263135602E-3</v>
      </c>
      <c r="AO73" s="18">
        <f t="shared" si="21"/>
        <v>1.5943172849250198E-3</v>
      </c>
      <c r="AP73" s="106">
        <f t="shared" si="17"/>
        <v>0</v>
      </c>
      <c r="AQ73" s="18">
        <f t="shared" si="18"/>
        <v>3.5467534078919503E-4</v>
      </c>
      <c r="AR73" s="18">
        <f t="shared" si="19"/>
        <v>3.1886345698500394E-4</v>
      </c>
    </row>
    <row r="74" spans="5:44">
      <c r="E74" s="3" t="s">
        <v>38</v>
      </c>
      <c r="F74" s="3" t="str">
        <f t="shared" si="15"/>
        <v>Opex</v>
      </c>
      <c r="G74" s="3" t="s">
        <v>199</v>
      </c>
      <c r="L74" s="3" t="s">
        <v>112</v>
      </c>
      <c r="R74" s="14"/>
      <c r="T74" s="18"/>
      <c r="U74" s="18"/>
      <c r="V74" s="18"/>
      <c r="W74" s="18"/>
      <c r="X74" s="18"/>
      <c r="Y74" s="18">
        <f>Y$18*Cal_SWProportions!Y42</f>
        <v>0</v>
      </c>
      <c r="Z74" s="18">
        <f>Z$18*Cal_SWProportions!Z42</f>
        <v>0</v>
      </c>
      <c r="AA74" s="18">
        <f>AA$18*Cal_SWProportions!AA42</f>
        <v>0</v>
      </c>
      <c r="AB74" s="18">
        <f>AB$18*Cal_SWProportions!AB42</f>
        <v>0</v>
      </c>
      <c r="AC74" s="18">
        <f>AC$18*Cal_SWProportions!AC42</f>
        <v>0</v>
      </c>
      <c r="AD74" s="18">
        <f>AD$18*Cal_SWProportions!AD42</f>
        <v>0</v>
      </c>
      <c r="AE74" s="18">
        <f>AE$18*Cal_SWProportions!AE42</f>
        <v>0</v>
      </c>
      <c r="AF74" s="18">
        <f>AF$18*Cal_SWProportions!AF42</f>
        <v>0</v>
      </c>
      <c r="AG74" s="18">
        <f>AG$18*Cal_SWProportions!AG42</f>
        <v>0</v>
      </c>
      <c r="AH74" s="18">
        <f>AH$18*Cal_SWProportions!AH42</f>
        <v>0</v>
      </c>
      <c r="AI74" s="18">
        <f>AI$18*Cal_SWProportions!AI42</f>
        <v>0</v>
      </c>
      <c r="AJ74" s="18">
        <f>AJ$18*Cal_SWProportions!AJ42</f>
        <v>0</v>
      </c>
      <c r="AK74" s="18">
        <f>AK$18*Cal_SWProportions!AK42</f>
        <v>0</v>
      </c>
      <c r="AM74" s="18">
        <f t="shared" si="16"/>
        <v>0</v>
      </c>
      <c r="AN74" s="18">
        <f t="shared" si="20"/>
        <v>0</v>
      </c>
      <c r="AO74" s="18">
        <f t="shared" si="21"/>
        <v>0</v>
      </c>
      <c r="AP74" s="106">
        <f t="shared" si="17"/>
        <v>0</v>
      </c>
      <c r="AQ74" s="18">
        <f t="shared" si="18"/>
        <v>0</v>
      </c>
      <c r="AR74" s="18">
        <f t="shared" si="19"/>
        <v>0</v>
      </c>
    </row>
    <row r="75" spans="5:44">
      <c r="E75" s="3" t="s">
        <v>40</v>
      </c>
      <c r="F75" s="3" t="str">
        <f t="shared" si="15"/>
        <v>Opex</v>
      </c>
      <c r="G75" s="3" t="s">
        <v>199</v>
      </c>
      <c r="L75" s="3" t="s">
        <v>112</v>
      </c>
      <c r="R75" s="14"/>
      <c r="T75" s="18"/>
      <c r="U75" s="18"/>
      <c r="V75" s="18"/>
      <c r="W75" s="18"/>
      <c r="X75" s="18"/>
      <c r="Y75" s="18">
        <f>Y$19*Cal_SWProportions!Y43</f>
        <v>8.8698932719600151E-2</v>
      </c>
      <c r="Z75" s="18">
        <f>Z$19*Cal_SWProportions!Z43</f>
        <v>1.363340295548876E-2</v>
      </c>
      <c r="AA75" s="18">
        <f>AA$19*Cal_SWProportions!AA43</f>
        <v>1.1046843766984421E-2</v>
      </c>
      <c r="AB75" s="18">
        <f>AB$19*Cal_SWProportions!AB43</f>
        <v>3.023642664940549</v>
      </c>
      <c r="AC75" s="18">
        <f>AC$19*Cal_SWProportions!AC43</f>
        <v>2.2925042643748509E-3</v>
      </c>
      <c r="AD75" s="18">
        <f>AD$19*Cal_SWProportions!AD43</f>
        <v>1.4531960225352664E-2</v>
      </c>
      <c r="AE75" s="18">
        <f>AE$19*Cal_SWProportions!AE43</f>
        <v>1.3684629320154258E-2</v>
      </c>
      <c r="AF75" s="18">
        <f>AF$19*Cal_SWProportions!AF43</f>
        <v>3.2316116118278532E-2</v>
      </c>
      <c r="AG75" s="18">
        <f>AG$19*Cal_SWProportions!AG43</f>
        <v>4.9132725902206215E-2</v>
      </c>
      <c r="AH75" s="18">
        <f>AH$19*Cal_SWProportions!AH43</f>
        <v>5.1737885031186585E-2</v>
      </c>
      <c r="AI75" s="18">
        <f>AI$19*Cal_SWProportions!AI43</f>
        <v>5.2707752240785097E-2</v>
      </c>
      <c r="AJ75" s="18">
        <f>AJ$19*Cal_SWProportions!AJ43</f>
        <v>5.2578890808941313E-2</v>
      </c>
      <c r="AK75" s="18">
        <f>AK$19*Cal_SWProportions!AK43</f>
        <v>5.2449790769221884E-2</v>
      </c>
      <c r="AM75" s="18">
        <f t="shared" si="16"/>
        <v>0</v>
      </c>
      <c r="AN75" s="18">
        <f t="shared" si="20"/>
        <v>3.1998470543107826</v>
      </c>
      <c r="AO75" s="18">
        <f t="shared" si="21"/>
        <v>0.25860704475234109</v>
      </c>
      <c r="AP75" s="106">
        <f t="shared" si="17"/>
        <v>0</v>
      </c>
      <c r="AQ75" s="18">
        <f t="shared" si="18"/>
        <v>0.39998088178884783</v>
      </c>
      <c r="AR75" s="18">
        <f t="shared" si="19"/>
        <v>5.1721408950468215E-2</v>
      </c>
    </row>
    <row r="76" spans="5:44">
      <c r="E76" s="3" t="s">
        <v>25</v>
      </c>
      <c r="F76" s="3" t="str">
        <f>$C$11</f>
        <v>Opex</v>
      </c>
      <c r="G76" s="3" t="s">
        <v>173</v>
      </c>
      <c r="L76" s="3" t="s">
        <v>112</v>
      </c>
      <c r="R76" s="14"/>
      <c r="T76" s="18"/>
      <c r="U76" s="18"/>
      <c r="V76" s="18"/>
      <c r="W76" s="18"/>
      <c r="X76" s="18"/>
      <c r="Y76" s="18">
        <f>Y$12*Cal_SWProportions!Y44</f>
        <v>0</v>
      </c>
      <c r="Z76" s="18">
        <f>Z$12*Cal_SWProportions!Z44</f>
        <v>0</v>
      </c>
      <c r="AA76" s="18">
        <f>AA$12*Cal_SWProportions!AA44</f>
        <v>0</v>
      </c>
      <c r="AB76" s="18">
        <f>AB$12*Cal_SWProportions!AB44</f>
        <v>0</v>
      </c>
      <c r="AC76" s="18">
        <f>AC$12*Cal_SWProportions!AC44</f>
        <v>0</v>
      </c>
      <c r="AD76" s="18">
        <f>AD$12*Cal_SWProportions!AD44</f>
        <v>0</v>
      </c>
      <c r="AE76" s="18">
        <f>AE$12*Cal_SWProportions!AE44</f>
        <v>7.2627335488037015E-2</v>
      </c>
      <c r="AF76" s="18">
        <f>AF$12*Cal_SWProportions!AF44</f>
        <v>0</v>
      </c>
      <c r="AG76" s="18">
        <f>AG$12*Cal_SWProportions!AG44</f>
        <v>0</v>
      </c>
      <c r="AH76" s="18">
        <f>AH$12*Cal_SWProportions!AH44</f>
        <v>0</v>
      </c>
      <c r="AI76" s="18">
        <f>AI$12*Cal_SWProportions!AI44</f>
        <v>0</v>
      </c>
      <c r="AJ76" s="18">
        <f>AJ$12*Cal_SWProportions!AJ44</f>
        <v>0</v>
      </c>
      <c r="AK76" s="18">
        <f>AK$12*Cal_SWProportions!AK44</f>
        <v>0</v>
      </c>
      <c r="AM76" s="18">
        <f t="shared" si="16"/>
        <v>0</v>
      </c>
      <c r="AN76" s="18">
        <f t="shared" si="20"/>
        <v>7.2627335488037015E-2</v>
      </c>
      <c r="AO76" s="18">
        <f t="shared" si="21"/>
        <v>0</v>
      </c>
      <c r="AP76" s="106">
        <f t="shared" si="17"/>
        <v>0</v>
      </c>
      <c r="AQ76" s="18">
        <f t="shared" si="18"/>
        <v>9.0784169360046268E-3</v>
      </c>
      <c r="AR76" s="18">
        <f t="shared" si="19"/>
        <v>0</v>
      </c>
    </row>
    <row r="77" spans="5:44">
      <c r="E77" s="3" t="s">
        <v>28</v>
      </c>
      <c r="F77" s="3" t="str">
        <f t="shared" si="15"/>
        <v>Opex</v>
      </c>
      <c r="G77" s="3" t="s">
        <v>173</v>
      </c>
      <c r="L77" s="3" t="s">
        <v>112</v>
      </c>
      <c r="R77" s="14"/>
      <c r="T77" s="18"/>
      <c r="U77" s="18"/>
      <c r="V77" s="18"/>
      <c r="W77" s="18"/>
      <c r="X77" s="18"/>
      <c r="Y77" s="18">
        <f>Y$13*Cal_SWProportions!Y45</f>
        <v>0</v>
      </c>
      <c r="Z77" s="18">
        <f>Z$13*Cal_SWProportions!Z45</f>
        <v>0</v>
      </c>
      <c r="AA77" s="18">
        <f>AA$13*Cal_SWProportions!AA45</f>
        <v>0</v>
      </c>
      <c r="AB77" s="18">
        <f>AB$13*Cal_SWProportions!AB45</f>
        <v>0</v>
      </c>
      <c r="AC77" s="18">
        <f>AC$13*Cal_SWProportions!AC45</f>
        <v>0</v>
      </c>
      <c r="AD77" s="18">
        <f>AD$13*Cal_SWProportions!AD45</f>
        <v>0</v>
      </c>
      <c r="AE77" s="18">
        <f>AE$13*Cal_SWProportions!AE45</f>
        <v>0.12547803211402722</v>
      </c>
      <c r="AF77" s="18">
        <f>AF$13*Cal_SWProportions!AF45</f>
        <v>0</v>
      </c>
      <c r="AG77" s="18">
        <f>AG$13*Cal_SWProportions!AG45</f>
        <v>0</v>
      </c>
      <c r="AH77" s="18">
        <f>AH$13*Cal_SWProportions!AH45</f>
        <v>0</v>
      </c>
      <c r="AI77" s="18">
        <f>AI$13*Cal_SWProportions!AI45</f>
        <v>0</v>
      </c>
      <c r="AJ77" s="18">
        <f>AJ$13*Cal_SWProportions!AJ45</f>
        <v>0</v>
      </c>
      <c r="AK77" s="18">
        <f>AK$13*Cal_SWProportions!AK45</f>
        <v>0</v>
      </c>
      <c r="AM77" s="18">
        <f t="shared" si="16"/>
        <v>0</v>
      </c>
      <c r="AN77" s="18">
        <f t="shared" si="20"/>
        <v>0.12547803211402722</v>
      </c>
      <c r="AO77" s="18">
        <f t="shared" si="21"/>
        <v>0</v>
      </c>
      <c r="AP77" s="106">
        <f t="shared" si="17"/>
        <v>0</v>
      </c>
      <c r="AQ77" s="18">
        <f t="shared" si="18"/>
        <v>1.5684754014253403E-2</v>
      </c>
      <c r="AR77" s="18">
        <f t="shared" si="19"/>
        <v>0</v>
      </c>
    </row>
    <row r="78" spans="5:44">
      <c r="E78" s="3" t="s">
        <v>30</v>
      </c>
      <c r="F78" s="3" t="str">
        <f t="shared" si="15"/>
        <v>Opex</v>
      </c>
      <c r="G78" s="3" t="s">
        <v>173</v>
      </c>
      <c r="L78" s="3" t="s">
        <v>112</v>
      </c>
      <c r="R78" s="14"/>
      <c r="T78" s="18"/>
      <c r="U78" s="18"/>
      <c r="V78" s="18"/>
      <c r="W78" s="18"/>
      <c r="X78" s="18"/>
      <c r="Y78" s="18">
        <f>Y$14*Cal_SWProportions!Y46</f>
        <v>0</v>
      </c>
      <c r="Z78" s="18">
        <f>Z$14*Cal_SWProportions!Z46</f>
        <v>0</v>
      </c>
      <c r="AA78" s="18">
        <f>AA$14*Cal_SWProportions!AA46</f>
        <v>0</v>
      </c>
      <c r="AB78" s="18">
        <f>AB$14*Cal_SWProportions!AB46</f>
        <v>0</v>
      </c>
      <c r="AC78" s="18">
        <f>AC$14*Cal_SWProportions!AC46</f>
        <v>0</v>
      </c>
      <c r="AD78" s="18">
        <f>AD$14*Cal_SWProportions!AD46</f>
        <v>0</v>
      </c>
      <c r="AE78" s="18">
        <f>AE$14*Cal_SWProportions!AE46</f>
        <v>7.3822817780234792E-2</v>
      </c>
      <c r="AF78" s="18">
        <f>AF$14*Cal_SWProportions!AF46</f>
        <v>0</v>
      </c>
      <c r="AG78" s="18">
        <f>AG$14*Cal_SWProportions!AG46</f>
        <v>0</v>
      </c>
      <c r="AH78" s="18">
        <f>AH$14*Cal_SWProportions!AH46</f>
        <v>0</v>
      </c>
      <c r="AI78" s="18">
        <f>AI$14*Cal_SWProportions!AI46</f>
        <v>0</v>
      </c>
      <c r="AJ78" s="18">
        <f>AJ$14*Cal_SWProportions!AJ46</f>
        <v>0</v>
      </c>
      <c r="AK78" s="18">
        <f>AK$14*Cal_SWProportions!AK46</f>
        <v>0</v>
      </c>
      <c r="AM78" s="18">
        <f t="shared" si="16"/>
        <v>0</v>
      </c>
      <c r="AN78" s="18">
        <f t="shared" si="20"/>
        <v>7.3822817780234792E-2</v>
      </c>
      <c r="AO78" s="18">
        <f t="shared" si="21"/>
        <v>0</v>
      </c>
      <c r="AP78" s="106">
        <f t="shared" si="17"/>
        <v>0</v>
      </c>
      <c r="AQ78" s="18">
        <f t="shared" si="18"/>
        <v>9.227852222529349E-3</v>
      </c>
      <c r="AR78" s="18">
        <f t="shared" si="19"/>
        <v>0</v>
      </c>
    </row>
    <row r="79" spans="5:44">
      <c r="E79" s="3" t="s">
        <v>32</v>
      </c>
      <c r="F79" s="3" t="str">
        <f t="shared" si="15"/>
        <v>Opex</v>
      </c>
      <c r="G79" s="3" t="s">
        <v>173</v>
      </c>
      <c r="L79" s="3" t="s">
        <v>112</v>
      </c>
      <c r="R79" s="14"/>
      <c r="T79" s="18"/>
      <c r="U79" s="18"/>
      <c r="V79" s="18"/>
      <c r="W79" s="18"/>
      <c r="X79" s="18"/>
      <c r="Y79" s="18">
        <f>Y$15*Cal_SWProportions!Y47</f>
        <v>0</v>
      </c>
      <c r="Z79" s="18">
        <f>Z$15*Cal_SWProportions!Z47</f>
        <v>0</v>
      </c>
      <c r="AA79" s="18">
        <f>AA$15*Cal_SWProportions!AA47</f>
        <v>0</v>
      </c>
      <c r="AB79" s="18">
        <f>AB$15*Cal_SWProportions!AB47</f>
        <v>0</v>
      </c>
      <c r="AC79" s="18">
        <f>AC$15*Cal_SWProportions!AC47</f>
        <v>0</v>
      </c>
      <c r="AD79" s="18">
        <f>AD$15*Cal_SWProportions!AD47</f>
        <v>0</v>
      </c>
      <c r="AE79" s="18">
        <f>AE$15*Cal_SWProportions!AE47</f>
        <v>6.9958552397575924E-2</v>
      </c>
      <c r="AF79" s="18">
        <f>AF$15*Cal_SWProportions!AF47</f>
        <v>0</v>
      </c>
      <c r="AG79" s="18">
        <f>AG$15*Cal_SWProportions!AG47</f>
        <v>0</v>
      </c>
      <c r="AH79" s="18">
        <f>AH$15*Cal_SWProportions!AH47</f>
        <v>0</v>
      </c>
      <c r="AI79" s="18">
        <f>AI$15*Cal_SWProportions!AI47</f>
        <v>0</v>
      </c>
      <c r="AJ79" s="18">
        <f>AJ$15*Cal_SWProportions!AJ47</f>
        <v>0</v>
      </c>
      <c r="AK79" s="18">
        <f>AK$15*Cal_SWProportions!AK47</f>
        <v>0</v>
      </c>
      <c r="AM79" s="18">
        <f t="shared" si="16"/>
        <v>0</v>
      </c>
      <c r="AN79" s="18">
        <f t="shared" si="20"/>
        <v>6.9958552397575924E-2</v>
      </c>
      <c r="AO79" s="18">
        <f t="shared" si="21"/>
        <v>0</v>
      </c>
      <c r="AP79" s="106">
        <f t="shared" si="17"/>
        <v>0</v>
      </c>
      <c r="AQ79" s="18">
        <f t="shared" si="18"/>
        <v>8.7448190496969905E-3</v>
      </c>
      <c r="AR79" s="18">
        <f t="shared" si="19"/>
        <v>0</v>
      </c>
    </row>
    <row r="80" spans="5:44">
      <c r="E80" s="3" t="s">
        <v>34</v>
      </c>
      <c r="F80" s="3" t="str">
        <f t="shared" si="15"/>
        <v>Opex</v>
      </c>
      <c r="G80" s="3" t="s">
        <v>173</v>
      </c>
      <c r="L80" s="3" t="s">
        <v>112</v>
      </c>
      <c r="R80" s="14"/>
      <c r="T80" s="18"/>
      <c r="U80" s="18"/>
      <c r="V80" s="18"/>
      <c r="W80" s="18"/>
      <c r="X80" s="18"/>
      <c r="Y80" s="18">
        <f>Y$16*Cal_SWProportions!Y48</f>
        <v>1.4537072518692456E-3</v>
      </c>
      <c r="Z80" s="18">
        <f>Z$16*Cal_SWProportions!Z48</f>
        <v>0</v>
      </c>
      <c r="AA80" s="18">
        <f>AA$16*Cal_SWProportions!AA48</f>
        <v>5.1075749503445194E-3</v>
      </c>
      <c r="AB80" s="18">
        <f>AB$16*Cal_SWProportions!AB48</f>
        <v>2.0282747291024437E-2</v>
      </c>
      <c r="AC80" s="18">
        <f>AC$16*Cal_SWProportions!AC48</f>
        <v>1.9685892679029426E-2</v>
      </c>
      <c r="AD80" s="18">
        <f>AD$16*Cal_SWProportions!AD48</f>
        <v>1.5614435008635252E-2</v>
      </c>
      <c r="AE80" s="18">
        <f>AE$16*Cal_SWProportions!AE48</f>
        <v>-4.0688536833690071E-3</v>
      </c>
      <c r="AF80" s="18">
        <f>AF$16*Cal_SWProportions!AF48</f>
        <v>1.561443500863525E-2</v>
      </c>
      <c r="AG80" s="18">
        <f>AG$16*Cal_SWProportions!AG48</f>
        <v>1.5614435008635248E-2</v>
      </c>
      <c r="AH80" s="18">
        <f>AH$16*Cal_SWProportions!AH48</f>
        <v>1.561443500863525E-2</v>
      </c>
      <c r="AI80" s="18">
        <f>AI$16*Cal_SWProportions!AI48</f>
        <v>1.5614435008635252E-2</v>
      </c>
      <c r="AJ80" s="18">
        <f>AJ$16*Cal_SWProportions!AJ48</f>
        <v>1.5614435008635252E-2</v>
      </c>
      <c r="AK80" s="18">
        <f>AK$16*Cal_SWProportions!AK48</f>
        <v>1.561443500863525E-2</v>
      </c>
      <c r="AM80" s="18">
        <f t="shared" si="16"/>
        <v>0</v>
      </c>
      <c r="AN80" s="18">
        <f t="shared" si="20"/>
        <v>7.3689938506169131E-2</v>
      </c>
      <c r="AO80" s="18">
        <f t="shared" si="21"/>
        <v>7.8072175043176262E-2</v>
      </c>
      <c r="AP80" s="106">
        <f t="shared" si="17"/>
        <v>0</v>
      </c>
      <c r="AQ80" s="18">
        <f t="shared" si="18"/>
        <v>9.2112423132711414E-3</v>
      </c>
      <c r="AR80" s="18">
        <f t="shared" si="19"/>
        <v>1.5614435008635252E-2</v>
      </c>
    </row>
    <row r="81" spans="3:60">
      <c r="E81" s="3" t="s">
        <v>36</v>
      </c>
      <c r="F81" s="3" t="str">
        <f t="shared" si="15"/>
        <v>Opex</v>
      </c>
      <c r="G81" s="3" t="s">
        <v>173</v>
      </c>
      <c r="L81" s="3" t="s">
        <v>112</v>
      </c>
      <c r="R81" s="14"/>
      <c r="T81" s="18"/>
      <c r="U81" s="18"/>
      <c r="V81" s="18"/>
      <c r="W81" s="18"/>
      <c r="X81" s="18"/>
      <c r="Y81" s="18">
        <f>Y$17*Cal_SWProportions!Y49</f>
        <v>0</v>
      </c>
      <c r="Z81" s="18">
        <f>Z$17*Cal_SWProportions!Z49</f>
        <v>1.3933415536374847E-4</v>
      </c>
      <c r="AA81" s="18">
        <f>AA$17*Cal_SWProportions!AA49</f>
        <v>0</v>
      </c>
      <c r="AB81" s="18">
        <f>AB$17*Cal_SWProportions!AB49</f>
        <v>0</v>
      </c>
      <c r="AC81" s="18">
        <f>AC$17*Cal_SWProportions!AC49</f>
        <v>0</v>
      </c>
      <c r="AD81" s="18">
        <f>AD$17*Cal_SWProportions!AD49</f>
        <v>1.1356466876971609E-4</v>
      </c>
      <c r="AE81" s="18">
        <f>AE$17*Cal_SWProportions!AE49</f>
        <v>6.2002782667255614E-4</v>
      </c>
      <c r="AF81" s="18">
        <f>AF$17*Cal_SWProportions!AF49</f>
        <v>6.2002782667255625E-4</v>
      </c>
      <c r="AG81" s="18">
        <f>AG$17*Cal_SWProportions!AG49</f>
        <v>1.0576164167324388E-4</v>
      </c>
      <c r="AH81" s="18">
        <f>AH$17*Cal_SWProportions!AH49</f>
        <v>1.057616416732439E-4</v>
      </c>
      <c r="AI81" s="18">
        <f>AI$17*Cal_SWProportions!AI49</f>
        <v>1.057616416732439E-4</v>
      </c>
      <c r="AJ81" s="18">
        <f>AJ$17*Cal_SWProportions!AJ49</f>
        <v>1.0576164167324388E-4</v>
      </c>
      <c r="AK81" s="18">
        <f>AK$17*Cal_SWProportions!AK49</f>
        <v>1.057616416732439E-4</v>
      </c>
      <c r="AM81" s="18">
        <f t="shared" si="16"/>
        <v>0</v>
      </c>
      <c r="AN81" s="18">
        <f t="shared" si="20"/>
        <v>1.492954477478577E-3</v>
      </c>
      <c r="AO81" s="18">
        <f t="shared" si="21"/>
        <v>5.2880820836621943E-4</v>
      </c>
      <c r="AP81" s="106">
        <f t="shared" si="17"/>
        <v>0</v>
      </c>
      <c r="AQ81" s="18">
        <f t="shared" si="18"/>
        <v>1.8661930968482212E-4</v>
      </c>
      <c r="AR81" s="18">
        <f t="shared" si="19"/>
        <v>1.0576164167324388E-4</v>
      </c>
    </row>
    <row r="82" spans="3:60">
      <c r="E82" s="3" t="s">
        <v>38</v>
      </c>
      <c r="F82" s="3" t="str">
        <f t="shared" si="15"/>
        <v>Opex</v>
      </c>
      <c r="G82" s="3" t="s">
        <v>173</v>
      </c>
      <c r="L82" s="3" t="s">
        <v>112</v>
      </c>
      <c r="R82" s="14"/>
      <c r="T82" s="18"/>
      <c r="U82" s="18"/>
      <c r="V82" s="18"/>
      <c r="W82" s="18"/>
      <c r="X82" s="18"/>
      <c r="Y82" s="18">
        <f>Y$18*Cal_SWProportions!Y50</f>
        <v>0</v>
      </c>
      <c r="Z82" s="18">
        <f>Z$18*Cal_SWProportions!Z50</f>
        <v>0</v>
      </c>
      <c r="AA82" s="18">
        <f>AA$18*Cal_SWProportions!AA50</f>
        <v>0</v>
      </c>
      <c r="AB82" s="18">
        <f>AB$18*Cal_SWProportions!AB50</f>
        <v>0</v>
      </c>
      <c r="AC82" s="18">
        <f>AC$18*Cal_SWProportions!AC50</f>
        <v>0</v>
      </c>
      <c r="AD82" s="18">
        <f>AD$18*Cal_SWProportions!AD50</f>
        <v>0</v>
      </c>
      <c r="AE82" s="18">
        <f>AE$18*Cal_SWProportions!AE50</f>
        <v>0</v>
      </c>
      <c r="AF82" s="18">
        <f>AF$18*Cal_SWProportions!AF50</f>
        <v>0</v>
      </c>
      <c r="AG82" s="18">
        <f>AG$18*Cal_SWProportions!AG50</f>
        <v>0</v>
      </c>
      <c r="AH82" s="18">
        <f>AH$18*Cal_SWProportions!AH50</f>
        <v>0</v>
      </c>
      <c r="AI82" s="18">
        <f>AI$18*Cal_SWProportions!AI50</f>
        <v>0</v>
      </c>
      <c r="AJ82" s="18">
        <f>AJ$18*Cal_SWProportions!AJ50</f>
        <v>0</v>
      </c>
      <c r="AK82" s="18">
        <f>AK$18*Cal_SWProportions!AK50</f>
        <v>0</v>
      </c>
      <c r="AM82" s="18">
        <f t="shared" si="16"/>
        <v>0</v>
      </c>
      <c r="AN82" s="18">
        <f t="shared" si="20"/>
        <v>0</v>
      </c>
      <c r="AO82" s="18">
        <f t="shared" si="21"/>
        <v>0</v>
      </c>
      <c r="AP82" s="106">
        <f t="shared" si="17"/>
        <v>0</v>
      </c>
      <c r="AQ82" s="18">
        <f t="shared" si="18"/>
        <v>0</v>
      </c>
      <c r="AR82" s="18">
        <f t="shared" si="19"/>
        <v>0</v>
      </c>
    </row>
    <row r="83" spans="3:60">
      <c r="E83" s="3" t="s">
        <v>40</v>
      </c>
      <c r="F83" s="3" t="str">
        <f t="shared" si="15"/>
        <v>Opex</v>
      </c>
      <c r="G83" s="3" t="s">
        <v>173</v>
      </c>
      <c r="L83" s="3" t="s">
        <v>112</v>
      </c>
      <c r="R83" s="14"/>
      <c r="T83" s="18"/>
      <c r="U83" s="18"/>
      <c r="V83" s="18"/>
      <c r="W83" s="18"/>
      <c r="X83" s="18"/>
      <c r="Y83" s="18">
        <f>Y$19*Cal_SWProportions!Y51</f>
        <v>0.29240646638800266</v>
      </c>
      <c r="Z83" s="18">
        <f>Z$19*Cal_SWProportions!Z51</f>
        <v>4.2397643356916911E-2</v>
      </c>
      <c r="AA83" s="18">
        <f>AA$19*Cal_SWProportions!AA51</f>
        <v>1.5931129692017834E-2</v>
      </c>
      <c r="AB83" s="18">
        <f>AB$19*Cal_SWProportions!AB51</f>
        <v>-7.0838168080425667</v>
      </c>
      <c r="AC83" s="18">
        <f>AC$19*Cal_SWProportions!AC51</f>
        <v>5.091311464431432E-3</v>
      </c>
      <c r="AD83" s="18">
        <f>AD$19*Cal_SWProportions!AD51</f>
        <v>1.6517332119036204E-2</v>
      </c>
      <c r="AE83" s="18">
        <f>AE$19*Cal_SWProportions!AE51</f>
        <v>1.8828909496448203E-2</v>
      </c>
      <c r="AF83" s="18">
        <f>AF$19*Cal_SWProportions!AF51</f>
        <v>3.6731178343835019E-2</v>
      </c>
      <c r="AG83" s="18">
        <f>AG$19*Cal_SWProportions!AG51</f>
        <v>0</v>
      </c>
      <c r="AH83" s="18">
        <f>AH$19*Cal_SWProportions!AH51</f>
        <v>0</v>
      </c>
      <c r="AI83" s="18">
        <f>AI$19*Cal_SWProportions!AI51</f>
        <v>0</v>
      </c>
      <c r="AJ83" s="18">
        <f>AJ$19*Cal_SWProportions!AJ51</f>
        <v>0</v>
      </c>
      <c r="AK83" s="18">
        <f>AK$19*Cal_SWProportions!AK51</f>
        <v>0</v>
      </c>
      <c r="AM83" s="18">
        <f t="shared" si="16"/>
        <v>0</v>
      </c>
      <c r="AN83" s="18">
        <f t="shared" si="20"/>
        <v>-6.6559128371818783</v>
      </c>
      <c r="AO83" s="18">
        <f t="shared" si="21"/>
        <v>0</v>
      </c>
      <c r="AP83" s="106">
        <f t="shared" si="17"/>
        <v>0</v>
      </c>
      <c r="AQ83" s="18">
        <f t="shared" si="18"/>
        <v>-0.83198910464773479</v>
      </c>
      <c r="AR83" s="18">
        <f t="shared" si="19"/>
        <v>0</v>
      </c>
    </row>
    <row r="84" spans="3:60" s="68" customFormat="1">
      <c r="C84" s="88"/>
      <c r="D84" s="88"/>
      <c r="E84" s="88"/>
      <c r="F84" s="3"/>
      <c r="G84" s="3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70"/>
      <c r="AN84" s="70"/>
      <c r="AO84" s="70"/>
      <c r="AP84" s="70"/>
      <c r="AQ84" s="70"/>
      <c r="AR84" s="70"/>
      <c r="AS84" s="88"/>
      <c r="AT84" s="88"/>
      <c r="AU84" s="89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</row>
    <row r="85" spans="3:60">
      <c r="C85" s="11" t="s">
        <v>214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44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6" spans="3:60">
      <c r="E86" s="3" t="s">
        <v>25</v>
      </c>
      <c r="F86" s="3" t="str">
        <f>$C$21</f>
        <v>Capex</v>
      </c>
      <c r="G86" s="3" t="s">
        <v>217</v>
      </c>
      <c r="L86" s="3" t="s">
        <v>112</v>
      </c>
      <c r="R86" s="14"/>
      <c r="T86" s="18"/>
      <c r="U86" s="18"/>
      <c r="V86" s="18"/>
      <c r="W86" s="18"/>
      <c r="X86" s="18"/>
      <c r="Y86" s="18">
        <f>Y$22*Cal_SWProportions!Y54</f>
        <v>0</v>
      </c>
      <c r="Z86" s="18">
        <f>Z$22*Cal_SWProportions!Z54</f>
        <v>0</v>
      </c>
      <c r="AA86" s="18">
        <f>AA$22*Cal_SWProportions!AA54</f>
        <v>0</v>
      </c>
      <c r="AB86" s="18">
        <f>AB$22*Cal_SWProportions!AB54</f>
        <v>0</v>
      </c>
      <c r="AC86" s="18">
        <f>AC$22*Cal_SWProportions!AC54</f>
        <v>0</v>
      </c>
      <c r="AD86" s="18">
        <f>AD$22*Cal_SWProportions!AD54</f>
        <v>0</v>
      </c>
      <c r="AE86" s="18">
        <f>AE$22*Cal_SWProportions!AE54</f>
        <v>0</v>
      </c>
      <c r="AF86" s="18">
        <f>AF$22*Cal_SWProportions!AF54</f>
        <v>0</v>
      </c>
      <c r="AG86" s="18">
        <f>AG$22*Cal_SWProportions!AG54</f>
        <v>0</v>
      </c>
      <c r="AH86" s="18">
        <f>AH$22*Cal_SWProportions!AH54</f>
        <v>0</v>
      </c>
      <c r="AI86" s="18">
        <f>AI$22*Cal_SWProportions!AI54</f>
        <v>0</v>
      </c>
      <c r="AJ86" s="18">
        <f>AJ$22*Cal_SWProportions!AJ54</f>
        <v>0</v>
      </c>
      <c r="AK86" s="18">
        <f>AK$22*Cal_SWProportions!AK54</f>
        <v>0</v>
      </c>
      <c r="AM86" s="18">
        <f t="shared" ref="AM86:AM109" si="22">SUM(T86:X86)</f>
        <v>0</v>
      </c>
      <c r="AN86" s="18">
        <f t="shared" ref="AN86:AN109" si="23">SUM(Y86:AF86)</f>
        <v>0</v>
      </c>
      <c r="AO86" s="18">
        <f t="shared" ref="AO86:AO109" si="24">SUM(AG86:AK86)</f>
        <v>0</v>
      </c>
      <c r="AP86" s="106">
        <f t="shared" ref="AP86:AP109" si="25">IFERROR(AVERAGE(T86:X86),0)</f>
        <v>0</v>
      </c>
      <c r="AQ86" s="18">
        <f t="shared" ref="AQ86:AQ109" si="26">AVERAGE(Y86:AF86)</f>
        <v>0</v>
      </c>
      <c r="AR86" s="18">
        <f t="shared" ref="AR86:AR109" si="27">AVERAGE(AG86:AK86)</f>
        <v>0</v>
      </c>
    </row>
    <row r="87" spans="3:60">
      <c r="E87" s="3" t="s">
        <v>28</v>
      </c>
      <c r="F87" s="3" t="str">
        <f t="shared" ref="F87:F109" si="28">$C$21</f>
        <v>Capex</v>
      </c>
      <c r="G87" s="3" t="s">
        <v>217</v>
      </c>
      <c r="L87" s="3" t="s">
        <v>112</v>
      </c>
      <c r="R87" s="14"/>
      <c r="T87" s="18"/>
      <c r="U87" s="18"/>
      <c r="V87" s="18"/>
      <c r="W87" s="18"/>
      <c r="X87" s="18"/>
      <c r="Y87" s="18">
        <f>Y$23*Cal_SWProportions!Y55</f>
        <v>0</v>
      </c>
      <c r="Z87" s="18">
        <f>Z$23*Cal_SWProportions!Z55</f>
        <v>0</v>
      </c>
      <c r="AA87" s="18">
        <f>AA$23*Cal_SWProportions!AA55</f>
        <v>0</v>
      </c>
      <c r="AB87" s="18">
        <f>AB$23*Cal_SWProportions!AB55</f>
        <v>0</v>
      </c>
      <c r="AC87" s="18">
        <f>AC$23*Cal_SWProportions!AC55</f>
        <v>0</v>
      </c>
      <c r="AD87" s="18">
        <f>AD$23*Cal_SWProportions!AD55</f>
        <v>0</v>
      </c>
      <c r="AE87" s="18">
        <f>AE$23*Cal_SWProportions!AE55</f>
        <v>0</v>
      </c>
      <c r="AF87" s="18">
        <f>AF$23*Cal_SWProportions!AF55</f>
        <v>0</v>
      </c>
      <c r="AG87" s="18">
        <f>AG$23*Cal_SWProportions!AG55</f>
        <v>0</v>
      </c>
      <c r="AH87" s="18">
        <f>AH$23*Cal_SWProportions!AH55</f>
        <v>0</v>
      </c>
      <c r="AI87" s="18">
        <f>AI$23*Cal_SWProportions!AI55</f>
        <v>0</v>
      </c>
      <c r="AJ87" s="18">
        <f>AJ$23*Cal_SWProportions!AJ55</f>
        <v>0</v>
      </c>
      <c r="AK87" s="18">
        <f>AK$23*Cal_SWProportions!AK55</f>
        <v>0</v>
      </c>
      <c r="AM87" s="18">
        <f t="shared" si="22"/>
        <v>0</v>
      </c>
      <c r="AN87" s="18">
        <f t="shared" si="23"/>
        <v>0</v>
      </c>
      <c r="AO87" s="18">
        <f t="shared" si="24"/>
        <v>0</v>
      </c>
      <c r="AP87" s="106">
        <f t="shared" si="25"/>
        <v>0</v>
      </c>
      <c r="AQ87" s="18">
        <f t="shared" si="26"/>
        <v>0</v>
      </c>
      <c r="AR87" s="18">
        <f t="shared" si="27"/>
        <v>0</v>
      </c>
    </row>
    <row r="88" spans="3:60">
      <c r="E88" s="3" t="s">
        <v>30</v>
      </c>
      <c r="F88" s="3" t="str">
        <f t="shared" si="28"/>
        <v>Capex</v>
      </c>
      <c r="G88" s="3" t="s">
        <v>217</v>
      </c>
      <c r="L88" s="3" t="s">
        <v>112</v>
      </c>
      <c r="R88" s="14"/>
      <c r="T88" s="18"/>
      <c r="U88" s="18"/>
      <c r="V88" s="18"/>
      <c r="W88" s="18"/>
      <c r="X88" s="18"/>
      <c r="Y88" s="18">
        <f>Y$24*Cal_SWProportions!Y56</f>
        <v>0</v>
      </c>
      <c r="Z88" s="18">
        <f>Z$24*Cal_SWProportions!Z56</f>
        <v>0</v>
      </c>
      <c r="AA88" s="18">
        <f>AA$24*Cal_SWProportions!AA56</f>
        <v>0</v>
      </c>
      <c r="AB88" s="18">
        <f>AB$24*Cal_SWProportions!AB56</f>
        <v>0</v>
      </c>
      <c r="AC88" s="18">
        <f>AC$24*Cal_SWProportions!AC56</f>
        <v>0</v>
      </c>
      <c r="AD88" s="18">
        <f>AD$24*Cal_SWProportions!AD56</f>
        <v>0</v>
      </c>
      <c r="AE88" s="18">
        <f>AE$24*Cal_SWProportions!AE56</f>
        <v>0</v>
      </c>
      <c r="AF88" s="18">
        <f>AF$24*Cal_SWProportions!AF56</f>
        <v>0</v>
      </c>
      <c r="AG88" s="18">
        <f>AG$24*Cal_SWProportions!AG56</f>
        <v>0</v>
      </c>
      <c r="AH88" s="18">
        <f>AH$24*Cal_SWProportions!AH56</f>
        <v>0</v>
      </c>
      <c r="AI88" s="18">
        <f>AI$24*Cal_SWProportions!AI56</f>
        <v>0</v>
      </c>
      <c r="AJ88" s="18">
        <f>AJ$24*Cal_SWProportions!AJ56</f>
        <v>0</v>
      </c>
      <c r="AK88" s="18">
        <f>AK$24*Cal_SWProportions!AK56</f>
        <v>0</v>
      </c>
      <c r="AM88" s="18">
        <f t="shared" si="22"/>
        <v>0</v>
      </c>
      <c r="AN88" s="18">
        <f t="shared" si="23"/>
        <v>0</v>
      </c>
      <c r="AO88" s="18">
        <f t="shared" si="24"/>
        <v>0</v>
      </c>
      <c r="AP88" s="106">
        <f t="shared" si="25"/>
        <v>0</v>
      </c>
      <c r="AQ88" s="18">
        <f t="shared" si="26"/>
        <v>0</v>
      </c>
      <c r="AR88" s="18">
        <f t="shared" si="27"/>
        <v>0</v>
      </c>
    </row>
    <row r="89" spans="3:60">
      <c r="E89" s="3" t="s">
        <v>32</v>
      </c>
      <c r="F89" s="3" t="str">
        <f t="shared" si="28"/>
        <v>Capex</v>
      </c>
      <c r="G89" s="3" t="s">
        <v>217</v>
      </c>
      <c r="L89" s="3" t="s">
        <v>112</v>
      </c>
      <c r="R89" s="14"/>
      <c r="T89" s="18"/>
      <c r="U89" s="18"/>
      <c r="V89" s="18"/>
      <c r="W89" s="18"/>
      <c r="X89" s="18"/>
      <c r="Y89" s="18">
        <f>Y$25*Cal_SWProportions!Y57</f>
        <v>0</v>
      </c>
      <c r="Z89" s="18">
        <f>Z$25*Cal_SWProportions!Z57</f>
        <v>0</v>
      </c>
      <c r="AA89" s="18">
        <f>AA$25*Cal_SWProportions!AA57</f>
        <v>0</v>
      </c>
      <c r="AB89" s="18">
        <f>AB$25*Cal_SWProportions!AB57</f>
        <v>0</v>
      </c>
      <c r="AC89" s="18">
        <f>AC$25*Cal_SWProportions!AC57</f>
        <v>0</v>
      </c>
      <c r="AD89" s="18">
        <f>AD$25*Cal_SWProportions!AD57</f>
        <v>0</v>
      </c>
      <c r="AE89" s="18">
        <f>AE$25*Cal_SWProportions!AE57</f>
        <v>0</v>
      </c>
      <c r="AF89" s="18">
        <f>AF$25*Cal_SWProportions!AF57</f>
        <v>0</v>
      </c>
      <c r="AG89" s="18">
        <f>AG$25*Cal_SWProportions!AG57</f>
        <v>0</v>
      </c>
      <c r="AH89" s="18">
        <f>AH$25*Cal_SWProportions!AH57</f>
        <v>0</v>
      </c>
      <c r="AI89" s="18">
        <f>AI$25*Cal_SWProportions!AI57</f>
        <v>0</v>
      </c>
      <c r="AJ89" s="18">
        <f>AJ$25*Cal_SWProportions!AJ57</f>
        <v>0</v>
      </c>
      <c r="AK89" s="18">
        <f>AK$25*Cal_SWProportions!AK57</f>
        <v>0</v>
      </c>
      <c r="AM89" s="18">
        <f t="shared" si="22"/>
        <v>0</v>
      </c>
      <c r="AN89" s="18">
        <f t="shared" si="23"/>
        <v>0</v>
      </c>
      <c r="AO89" s="18">
        <f t="shared" si="24"/>
        <v>0</v>
      </c>
      <c r="AP89" s="106">
        <f t="shared" si="25"/>
        <v>0</v>
      </c>
      <c r="AQ89" s="18">
        <f t="shared" si="26"/>
        <v>0</v>
      </c>
      <c r="AR89" s="18">
        <f t="shared" si="27"/>
        <v>0</v>
      </c>
    </row>
    <row r="90" spans="3:60">
      <c r="E90" s="3" t="s">
        <v>34</v>
      </c>
      <c r="F90" s="3" t="str">
        <f t="shared" si="28"/>
        <v>Capex</v>
      </c>
      <c r="G90" s="3" t="s">
        <v>217</v>
      </c>
      <c r="L90" s="3" t="s">
        <v>112</v>
      </c>
      <c r="R90" s="14"/>
      <c r="T90" s="18"/>
      <c r="U90" s="18"/>
      <c r="V90" s="18"/>
      <c r="W90" s="18"/>
      <c r="X90" s="18"/>
      <c r="Y90" s="18">
        <f>Y$26*Cal_SWProportions!Y58</f>
        <v>3.6454579206668565E-2</v>
      </c>
      <c r="Z90" s="18">
        <f>Z$26*Cal_SWProportions!Z58</f>
        <v>1.252906778343949E-2</v>
      </c>
      <c r="AA90" s="18">
        <f>AA$26*Cal_SWProportions!AA58</f>
        <v>5.433776720958996E-3</v>
      </c>
      <c r="AB90" s="18">
        <f>AB$26*Cal_SWProportions!AB58</f>
        <v>1.5184281039965938E-2</v>
      </c>
      <c r="AC90" s="18">
        <f>AC$26*Cal_SWProportions!AC58</f>
        <v>1.9820857901239008E-2</v>
      </c>
      <c r="AD90" s="18">
        <f>AD$26*Cal_SWProportions!AD58</f>
        <v>1.2043234996603038E-2</v>
      </c>
      <c r="AE90" s="18">
        <f>AE$26*Cal_SWProportions!AE58</f>
        <v>8.5518882076163916E-3</v>
      </c>
      <c r="AF90" s="18">
        <f>AF$26*Cal_SWProportions!AF58</f>
        <v>1.204323499660304E-2</v>
      </c>
      <c r="AG90" s="18">
        <f>AG$26*Cal_SWProportions!AG58</f>
        <v>1.204323499660304E-2</v>
      </c>
      <c r="AH90" s="18">
        <f>AH$26*Cal_SWProportions!AH58</f>
        <v>1.204323499660304E-2</v>
      </c>
      <c r="AI90" s="18">
        <f>AI$26*Cal_SWProportions!AI58</f>
        <v>1.204323499660304E-2</v>
      </c>
      <c r="AJ90" s="18">
        <f>AJ$26*Cal_SWProportions!AJ58</f>
        <v>1.204323499660304E-2</v>
      </c>
      <c r="AK90" s="18">
        <f>AK$26*Cal_SWProportions!AK58</f>
        <v>1.2043234996603038E-2</v>
      </c>
      <c r="AM90" s="18">
        <f t="shared" si="22"/>
        <v>0</v>
      </c>
      <c r="AN90" s="18">
        <f t="shared" si="23"/>
        <v>0.12206092085309446</v>
      </c>
      <c r="AO90" s="18">
        <f t="shared" si="24"/>
        <v>6.0216174983015194E-2</v>
      </c>
      <c r="AP90" s="106">
        <f t="shared" si="25"/>
        <v>0</v>
      </c>
      <c r="AQ90" s="18">
        <f t="shared" si="26"/>
        <v>1.5257615106636807E-2</v>
      </c>
      <c r="AR90" s="18">
        <f t="shared" si="27"/>
        <v>1.204323499660304E-2</v>
      </c>
    </row>
    <row r="91" spans="3:60">
      <c r="E91" s="3" t="s">
        <v>36</v>
      </c>
      <c r="F91" s="3" t="str">
        <f t="shared" si="28"/>
        <v>Capex</v>
      </c>
      <c r="G91" s="3" t="s">
        <v>217</v>
      </c>
      <c r="L91" s="3" t="s">
        <v>112</v>
      </c>
      <c r="R91" s="14"/>
      <c r="T91" s="18"/>
      <c r="U91" s="18"/>
      <c r="V91" s="18"/>
      <c r="W91" s="18"/>
      <c r="X91" s="18"/>
      <c r="Y91" s="18">
        <f>Y$27*Cal_SWProportions!Y59</f>
        <v>1.5701818181818184E-3</v>
      </c>
      <c r="Z91" s="18">
        <f>Z$27*Cal_SWProportions!Z59</f>
        <v>5.1830508474576265E-3</v>
      </c>
      <c r="AA91" s="18">
        <f>AA$27*Cal_SWProportions!AA59</f>
        <v>4.4021510516252397E-4</v>
      </c>
      <c r="AB91" s="18">
        <f>AB$27*Cal_SWProportions!AB59</f>
        <v>4.7964796479647975E-3</v>
      </c>
      <c r="AC91" s="18">
        <f>AC$27*Cal_SWProportions!AC59</f>
        <v>4.585714285714285E-3</v>
      </c>
      <c r="AD91" s="18">
        <f>AD$27*Cal_SWProportions!AD59</f>
        <v>5.6068027210884339E-3</v>
      </c>
      <c r="AE91" s="18">
        <f>AE$27*Cal_SWProportions!AE59</f>
        <v>1.3720236035515245E-3</v>
      </c>
      <c r="AF91" s="18">
        <f>AF$27*Cal_SWProportions!AF59</f>
        <v>1.3720236035515245E-3</v>
      </c>
      <c r="AG91" s="18">
        <f>AG$27*Cal_SWProportions!AG59</f>
        <v>3.9667458432304046E-3</v>
      </c>
      <c r="AH91" s="18">
        <f>AH$27*Cal_SWProportions!AH59</f>
        <v>3.9667458432304037E-3</v>
      </c>
      <c r="AI91" s="18">
        <f>AI$27*Cal_SWProportions!AI59</f>
        <v>3.9667458432304046E-3</v>
      </c>
      <c r="AJ91" s="18">
        <f>AJ$27*Cal_SWProportions!AJ59</f>
        <v>3.9667458432304037E-3</v>
      </c>
      <c r="AK91" s="18">
        <f>AK$27*Cal_SWProportions!AK59</f>
        <v>3.9667458432304046E-3</v>
      </c>
      <c r="AM91" s="18">
        <f t="shared" si="22"/>
        <v>0</v>
      </c>
      <c r="AN91" s="18">
        <f t="shared" si="23"/>
        <v>2.4926491632672534E-2</v>
      </c>
      <c r="AO91" s="18">
        <f t="shared" si="24"/>
        <v>1.9833729216152021E-2</v>
      </c>
      <c r="AP91" s="106">
        <f t="shared" si="25"/>
        <v>0</v>
      </c>
      <c r="AQ91" s="18">
        <f t="shared" si="26"/>
        <v>3.1158114540840668E-3</v>
      </c>
      <c r="AR91" s="18">
        <f t="shared" si="27"/>
        <v>3.9667458432304046E-3</v>
      </c>
    </row>
    <row r="92" spans="3:60">
      <c r="E92" s="3" t="s">
        <v>38</v>
      </c>
      <c r="F92" s="3" t="str">
        <f t="shared" si="28"/>
        <v>Capex</v>
      </c>
      <c r="G92" s="3" t="s">
        <v>217</v>
      </c>
      <c r="L92" s="3" t="s">
        <v>112</v>
      </c>
      <c r="R92" s="14"/>
      <c r="T92" s="18"/>
      <c r="U92" s="18"/>
      <c r="V92" s="18"/>
      <c r="W92" s="18"/>
      <c r="X92" s="18"/>
      <c r="Y92" s="18">
        <f>Y$28*Cal_SWProportions!Y60</f>
        <v>0</v>
      </c>
      <c r="Z92" s="18">
        <f>Z$28*Cal_SWProportions!Z60</f>
        <v>0</v>
      </c>
      <c r="AA92" s="18">
        <f>AA$28*Cal_SWProportions!AA60</f>
        <v>0</v>
      </c>
      <c r="AB92" s="18">
        <f>AB$28*Cal_SWProportions!AB60</f>
        <v>0</v>
      </c>
      <c r="AC92" s="18">
        <f>AC$28*Cal_SWProportions!AC60</f>
        <v>0</v>
      </c>
      <c r="AD92" s="18">
        <f>AD$28*Cal_SWProportions!AD60</f>
        <v>0</v>
      </c>
      <c r="AE92" s="18">
        <f>AE$28*Cal_SWProportions!AE60</f>
        <v>0</v>
      </c>
      <c r="AF92" s="18">
        <f>AF$28*Cal_SWProportions!AF60</f>
        <v>0</v>
      </c>
      <c r="AG92" s="18">
        <f>AG$28*Cal_SWProportions!AG60</f>
        <v>0</v>
      </c>
      <c r="AH92" s="18">
        <f>AH$28*Cal_SWProportions!AH60</f>
        <v>0</v>
      </c>
      <c r="AI92" s="18">
        <f>AI$28*Cal_SWProportions!AI60</f>
        <v>0</v>
      </c>
      <c r="AJ92" s="18">
        <f>AJ$28*Cal_SWProportions!AJ60</f>
        <v>0</v>
      </c>
      <c r="AK92" s="18">
        <f>AK$28*Cal_SWProportions!AK60</f>
        <v>0</v>
      </c>
      <c r="AM92" s="18">
        <f t="shared" si="22"/>
        <v>0</v>
      </c>
      <c r="AN92" s="18">
        <f t="shared" si="23"/>
        <v>0</v>
      </c>
      <c r="AO92" s="18">
        <f t="shared" si="24"/>
        <v>0</v>
      </c>
      <c r="AP92" s="106">
        <f t="shared" si="25"/>
        <v>0</v>
      </c>
      <c r="AQ92" s="18">
        <f t="shared" si="26"/>
        <v>0</v>
      </c>
      <c r="AR92" s="18">
        <f t="shared" si="27"/>
        <v>0</v>
      </c>
    </row>
    <row r="93" spans="3:60">
      <c r="E93" s="3" t="s">
        <v>40</v>
      </c>
      <c r="F93" s="3" t="str">
        <f t="shared" si="28"/>
        <v>Capex</v>
      </c>
      <c r="G93" s="3" t="s">
        <v>217</v>
      </c>
      <c r="L93" s="3" t="s">
        <v>112</v>
      </c>
      <c r="R93" s="14"/>
      <c r="T93" s="18"/>
      <c r="U93" s="18"/>
      <c r="V93" s="18"/>
      <c r="W93" s="18"/>
      <c r="X93" s="18"/>
      <c r="Y93" s="18">
        <f>Y$29*Cal_SWProportions!Y61</f>
        <v>2.1751802783725491E-2</v>
      </c>
      <c r="Z93" s="18">
        <f>Z$29*Cal_SWProportions!Z61</f>
        <v>-1.1724961746144378E-3</v>
      </c>
      <c r="AA93" s="18">
        <f>AA$29*Cal_SWProportions!AA61</f>
        <v>6.1305210883996876E-3</v>
      </c>
      <c r="AB93" s="18">
        <f>AB$29*Cal_SWProportions!AB61</f>
        <v>1.7001670112362165E-2</v>
      </c>
      <c r="AC93" s="18">
        <f>AC$29*Cal_SWProportions!AC61</f>
        <v>2.6441687454683456E-3</v>
      </c>
      <c r="AD93" s="18">
        <f>AD$29*Cal_SWProportions!AD61</f>
        <v>1.8055314249049596E-2</v>
      </c>
      <c r="AE93" s="18">
        <f>AE$29*Cal_SWProportions!AE61</f>
        <v>3.5917427460866465E-2</v>
      </c>
      <c r="AF93" s="18">
        <f>AF$29*Cal_SWProportions!AF61</f>
        <v>2.239109052209811E-2</v>
      </c>
      <c r="AG93" s="18">
        <f>AG$29*Cal_SWProportions!AG61</f>
        <v>1.3828579204686428E-2</v>
      </c>
      <c r="AH93" s="18">
        <f>AH$29*Cal_SWProportions!AH61</f>
        <v>1.3247441147463186E-2</v>
      </c>
      <c r="AI93" s="18">
        <f>AI$29*Cal_SWProportions!AI61</f>
        <v>1.2826980986664864E-2</v>
      </c>
      <c r="AJ93" s="18">
        <f>AJ$29*Cal_SWProportions!AJ61</f>
        <v>1.2982827128581448E-2</v>
      </c>
      <c r="AK93" s="18">
        <f>AK$29*Cal_SWProportions!AK61</f>
        <v>1.3067273027907016E-2</v>
      </c>
      <c r="AM93" s="18">
        <f t="shared" si="22"/>
        <v>0</v>
      </c>
      <c r="AN93" s="18">
        <f t="shared" si="23"/>
        <v>0.12271949878735541</v>
      </c>
      <c r="AO93" s="18">
        <f t="shared" si="24"/>
        <v>6.5953101495302938E-2</v>
      </c>
      <c r="AP93" s="106">
        <f t="shared" si="25"/>
        <v>0</v>
      </c>
      <c r="AQ93" s="18">
        <f t="shared" si="26"/>
        <v>1.5339937348419427E-2</v>
      </c>
      <c r="AR93" s="18">
        <f t="shared" si="27"/>
        <v>1.3190620299060587E-2</v>
      </c>
    </row>
    <row r="94" spans="3:60">
      <c r="E94" s="3" t="s">
        <v>25</v>
      </c>
      <c r="F94" s="3" t="str">
        <f>$C$21</f>
        <v>Capex</v>
      </c>
      <c r="G94" s="3" t="s">
        <v>216</v>
      </c>
      <c r="L94" s="3" t="s">
        <v>112</v>
      </c>
      <c r="R94" s="14"/>
      <c r="T94" s="18"/>
      <c r="U94" s="18"/>
      <c r="V94" s="18"/>
      <c r="W94" s="18"/>
      <c r="X94" s="18"/>
      <c r="Y94" s="18">
        <f>Y$22*Cal_SWProportions!Y62</f>
        <v>0.31280215755000002</v>
      </c>
      <c r="Z94" s="18">
        <f>Z$22*Cal_SWProportions!Z62</f>
        <v>0.7861535289799999</v>
      </c>
      <c r="AA94" s="18">
        <f>AA$22*Cal_SWProportions!AA62</f>
        <v>0.33590026257</v>
      </c>
      <c r="AB94" s="18">
        <f>AB$22*Cal_SWProportions!AB62</f>
        <v>0.34820811390999995</v>
      </c>
      <c r="AC94" s="18">
        <f>AC$22*Cal_SWProportions!AC62</f>
        <v>0.57642547821000001</v>
      </c>
      <c r="AD94" s="18">
        <f>AD$22*Cal_SWProportions!AD62</f>
        <v>0.46499579002000002</v>
      </c>
      <c r="AE94" s="18">
        <f>AE$22*Cal_SWProportions!AE62</f>
        <v>0.44764385791999994</v>
      </c>
      <c r="AF94" s="18">
        <f>AF$22*Cal_SWProportions!AF62</f>
        <v>0.44082367556000002</v>
      </c>
      <c r="AG94" s="18">
        <f>AG$22*Cal_SWProportions!AG62</f>
        <v>0.354667016</v>
      </c>
      <c r="AH94" s="18">
        <f>AH$22*Cal_SWProportions!AH62</f>
        <v>0.34544976599999999</v>
      </c>
      <c r="AI94" s="18">
        <f>AI$22*Cal_SWProportions!AI62</f>
        <v>0.33492982700000001</v>
      </c>
      <c r="AJ94" s="18">
        <f>AJ$22*Cal_SWProportions!AJ62</f>
        <v>0.32617791099999999</v>
      </c>
      <c r="AK94" s="18">
        <f>AK$22*Cal_SWProportions!AK62</f>
        <v>0.317637271</v>
      </c>
      <c r="AM94" s="18">
        <f t="shared" si="22"/>
        <v>0</v>
      </c>
      <c r="AN94" s="18">
        <f t="shared" si="23"/>
        <v>3.7129528647200001</v>
      </c>
      <c r="AO94" s="18">
        <f t="shared" si="24"/>
        <v>1.6788617910000001</v>
      </c>
      <c r="AP94" s="106">
        <f t="shared" si="25"/>
        <v>0</v>
      </c>
      <c r="AQ94" s="18">
        <f t="shared" si="26"/>
        <v>0.46411910809000001</v>
      </c>
      <c r="AR94" s="18">
        <f t="shared" si="27"/>
        <v>0.33577235820000001</v>
      </c>
    </row>
    <row r="95" spans="3:60">
      <c r="E95" s="3" t="s">
        <v>28</v>
      </c>
      <c r="F95" s="3" t="str">
        <f t="shared" si="28"/>
        <v>Capex</v>
      </c>
      <c r="G95" s="3" t="s">
        <v>216</v>
      </c>
      <c r="L95" s="3" t="s">
        <v>112</v>
      </c>
      <c r="R95" s="14"/>
      <c r="T95" s="18"/>
      <c r="U95" s="18"/>
      <c r="V95" s="18"/>
      <c r="W95" s="18"/>
      <c r="X95" s="18"/>
      <c r="Y95" s="18">
        <f>Y$23*Cal_SWProportions!Y63</f>
        <v>0.15943974114999998</v>
      </c>
      <c r="Z95" s="18">
        <f>Z$23*Cal_SWProportions!Z63</f>
        <v>0.159913101275</v>
      </c>
      <c r="AA95" s="18">
        <f>AA$23*Cal_SWProportions!AA63</f>
        <v>9.9214392431000012E-2</v>
      </c>
      <c r="AB95" s="18">
        <f>AB$23*Cal_SWProportions!AB63</f>
        <v>7.8788141682000004E-2</v>
      </c>
      <c r="AC95" s="18">
        <f>AC$23*Cal_SWProportions!AC63</f>
        <v>0.11783815717</v>
      </c>
      <c r="AD95" s="18">
        <f>AD$23*Cal_SWProportions!AD63</f>
        <v>8.6514479999999991E-2</v>
      </c>
      <c r="AE95" s="18">
        <f>AE$23*Cal_SWProportions!AE63</f>
        <v>0.10455190960000001</v>
      </c>
      <c r="AF95" s="18">
        <f>AF$23*Cal_SWProportions!AF63</f>
        <v>0.10222895888</v>
      </c>
      <c r="AG95" s="18">
        <f>AG$23*Cal_SWProportions!AG63</f>
        <v>9.1202424000000004E-2</v>
      </c>
      <c r="AH95" s="18">
        <f>AH$23*Cal_SWProportions!AH63</f>
        <v>8.8793621000000003E-2</v>
      </c>
      <c r="AI95" s="18">
        <f>AI$23*Cal_SWProportions!AI63</f>
        <v>8.5927798999999999E-2</v>
      </c>
      <c r="AJ95" s="18">
        <f>AJ$23*Cal_SWProportions!AJ63</f>
        <v>8.3598703999999996E-2</v>
      </c>
      <c r="AK95" s="18">
        <f>AK$23*Cal_SWProportions!AK63</f>
        <v>8.1370250000000005E-2</v>
      </c>
      <c r="AM95" s="18">
        <f t="shared" si="22"/>
        <v>0</v>
      </c>
      <c r="AN95" s="18">
        <f t="shared" si="23"/>
        <v>0.90848888218799995</v>
      </c>
      <c r="AO95" s="18">
        <f t="shared" si="24"/>
        <v>0.43089279800000002</v>
      </c>
      <c r="AP95" s="106">
        <f t="shared" si="25"/>
        <v>0</v>
      </c>
      <c r="AQ95" s="18">
        <f t="shared" si="26"/>
        <v>0.11356111027349999</v>
      </c>
      <c r="AR95" s="18">
        <f t="shared" si="27"/>
        <v>8.617855960000001E-2</v>
      </c>
    </row>
    <row r="96" spans="3:60">
      <c r="E96" s="3" t="s">
        <v>30</v>
      </c>
      <c r="F96" s="3" t="str">
        <f t="shared" si="28"/>
        <v>Capex</v>
      </c>
      <c r="G96" s="3" t="s">
        <v>216</v>
      </c>
      <c r="L96" s="3" t="s">
        <v>112</v>
      </c>
      <c r="R96" s="14"/>
      <c r="T96" s="18"/>
      <c r="U96" s="18"/>
      <c r="V96" s="18"/>
      <c r="W96" s="18"/>
      <c r="X96" s="18"/>
      <c r="Y96" s="18">
        <f>Y$24*Cal_SWProportions!Y64</f>
        <v>0.13232249288299999</v>
      </c>
      <c r="Z96" s="18">
        <f>Z$24*Cal_SWProportions!Z64</f>
        <v>6.9510504520000016E-2</v>
      </c>
      <c r="AA96" s="18">
        <f>AA$24*Cal_SWProportions!AA64</f>
        <v>7.0063626349999991E-2</v>
      </c>
      <c r="AB96" s="18">
        <f>AB$24*Cal_SWProportions!AB64</f>
        <v>6.1715903159000003E-2</v>
      </c>
      <c r="AC96" s="18">
        <f>AC$24*Cal_SWProportions!AC64</f>
        <v>0.13556943437000002</v>
      </c>
      <c r="AD96" s="18">
        <f>AD$24*Cal_SWProportions!AD64</f>
        <v>7.5326200004000005E-2</v>
      </c>
      <c r="AE96" s="18">
        <f>AE$24*Cal_SWProportions!AE64</f>
        <v>8.3151471549999995E-2</v>
      </c>
      <c r="AF96" s="18">
        <f>AF$24*Cal_SWProportions!AF64</f>
        <v>8.10890046E-2</v>
      </c>
      <c r="AG96" s="18">
        <f>AG$24*Cal_SWProportions!AG64</f>
        <v>6.9465771999999995E-2</v>
      </c>
      <c r="AH96" s="18">
        <f>AH$24*Cal_SWProportions!AH64</f>
        <v>6.6898335000000003E-2</v>
      </c>
      <c r="AI96" s="18">
        <f>AI$24*Cal_SWProportions!AI64</f>
        <v>6.5431314000000004E-2</v>
      </c>
      <c r="AJ96" s="18">
        <f>AJ$24*Cal_SWProportions!AJ64</f>
        <v>6.3996721000000006E-2</v>
      </c>
      <c r="AK96" s="18">
        <f>AK$24*Cal_SWProportions!AK64</f>
        <v>6.1686363000000001E-2</v>
      </c>
      <c r="AM96" s="18">
        <f t="shared" si="22"/>
        <v>0</v>
      </c>
      <c r="AN96" s="18">
        <f t="shared" si="23"/>
        <v>0.70874863743600003</v>
      </c>
      <c r="AO96" s="18">
        <f t="shared" si="24"/>
        <v>0.32747850500000003</v>
      </c>
      <c r="AP96" s="106">
        <f t="shared" si="25"/>
        <v>0</v>
      </c>
      <c r="AQ96" s="18">
        <f t="shared" si="26"/>
        <v>8.8593579679500004E-2</v>
      </c>
      <c r="AR96" s="18">
        <f t="shared" si="27"/>
        <v>6.5495701000000003E-2</v>
      </c>
    </row>
    <row r="97" spans="3:60">
      <c r="E97" s="3" t="s">
        <v>32</v>
      </c>
      <c r="F97" s="3" t="str">
        <f t="shared" si="28"/>
        <v>Capex</v>
      </c>
      <c r="G97" s="3" t="s">
        <v>216</v>
      </c>
      <c r="L97" s="3" t="s">
        <v>112</v>
      </c>
      <c r="R97" s="14"/>
      <c r="T97" s="18"/>
      <c r="U97" s="18"/>
      <c r="V97" s="18"/>
      <c r="W97" s="18"/>
      <c r="X97" s="18"/>
      <c r="Y97" s="18">
        <f>Y$25*Cal_SWProportions!Y65</f>
        <v>7.74971453E-2</v>
      </c>
      <c r="Z97" s="18">
        <f>Z$25*Cal_SWProportions!Z65</f>
        <v>0.11507051495999999</v>
      </c>
      <c r="AA97" s="18">
        <f>AA$25*Cal_SWProportions!AA65</f>
        <v>0.20128045844000003</v>
      </c>
      <c r="AB97" s="18">
        <f>AB$25*Cal_SWProportions!AB65</f>
        <v>0.18371690743999999</v>
      </c>
      <c r="AC97" s="18">
        <f>AC$25*Cal_SWProportions!AC65</f>
        <v>0.45469671570000003</v>
      </c>
      <c r="AD97" s="18">
        <f>AD$25*Cal_SWProportions!AD65</f>
        <v>0.25732905</v>
      </c>
      <c r="AE97" s="18">
        <f>AE$25*Cal_SWProportions!AE65</f>
        <v>0.18167981509999998</v>
      </c>
      <c r="AF97" s="18">
        <f>AF$25*Cal_SWProportions!AF65</f>
        <v>0.18571578267000002</v>
      </c>
      <c r="AG97" s="18">
        <f>AG$25*Cal_SWProportions!AG65</f>
        <v>0.22381748700000001</v>
      </c>
      <c r="AH97" s="18">
        <f>AH$25*Cal_SWProportions!AH65</f>
        <v>0.21667378400000001</v>
      </c>
      <c r="AI97" s="18">
        <f>AI$25*Cal_SWProportions!AI65</f>
        <v>0.21173355199999999</v>
      </c>
      <c r="AJ97" s="18">
        <f>AJ$25*Cal_SWProportions!AJ65</f>
        <v>0.20492908600000001</v>
      </c>
      <c r="AK97" s="18">
        <f>AK$25*Cal_SWProportions!AK65</f>
        <v>0.20032850999999999</v>
      </c>
      <c r="AM97" s="18">
        <f t="shared" si="22"/>
        <v>0</v>
      </c>
      <c r="AN97" s="18">
        <f t="shared" si="23"/>
        <v>1.6569863896100001</v>
      </c>
      <c r="AO97" s="18">
        <f t="shared" si="24"/>
        <v>1.0574824190000001</v>
      </c>
      <c r="AP97" s="106">
        <f t="shared" si="25"/>
        <v>0</v>
      </c>
      <c r="AQ97" s="18">
        <f t="shared" si="26"/>
        <v>0.20712329870125001</v>
      </c>
      <c r="AR97" s="18">
        <f t="shared" si="27"/>
        <v>0.21149648380000002</v>
      </c>
    </row>
    <row r="98" spans="3:60">
      <c r="E98" s="3" t="s">
        <v>34</v>
      </c>
      <c r="F98" s="3" t="str">
        <f t="shared" si="28"/>
        <v>Capex</v>
      </c>
      <c r="G98" s="3" t="s">
        <v>216</v>
      </c>
      <c r="L98" s="3" t="s">
        <v>112</v>
      </c>
      <c r="R98" s="14"/>
      <c r="T98" s="18"/>
      <c r="U98" s="18"/>
      <c r="V98" s="18"/>
      <c r="W98" s="18"/>
      <c r="X98" s="18"/>
      <c r="Y98" s="18">
        <f>Y$26*Cal_SWProportions!Y66</f>
        <v>6.9757673793331434E-2</v>
      </c>
      <c r="Z98" s="18">
        <f>Z$26*Cal_SWProportions!Z66</f>
        <v>4.5325745216560506E-2</v>
      </c>
      <c r="AA98" s="18">
        <f>AA$26*Cal_SWProportions!AA66</f>
        <v>1.7604640838777955E-2</v>
      </c>
      <c r="AB98" s="18">
        <f>AB$26*Cal_SWProportions!AB66</f>
        <v>7.2746698996289549E-2</v>
      </c>
      <c r="AC98" s="18">
        <f>AC$26*Cal_SWProportions!AC66</f>
        <v>7.4720153638242873E-2</v>
      </c>
      <c r="AD98" s="18">
        <f>AD$26*Cal_SWProportions!AD66</f>
        <v>7.5086396505635866E-2</v>
      </c>
      <c r="AE98" s="18">
        <f>AE$26*Cal_SWProportions!AE66</f>
        <v>0.220029578677473</v>
      </c>
      <c r="AF98" s="18">
        <f>AF$26*Cal_SWProportions!AF66</f>
        <v>7.5086396505635866E-2</v>
      </c>
      <c r="AG98" s="18">
        <f>AG$26*Cal_SWProportions!AG66</f>
        <v>7.5086396505635866E-2</v>
      </c>
      <c r="AH98" s="18">
        <f>AH$26*Cal_SWProportions!AH66</f>
        <v>7.508639650563588E-2</v>
      </c>
      <c r="AI98" s="18">
        <f>AI$26*Cal_SWProportions!AI66</f>
        <v>7.5086396505635866E-2</v>
      </c>
      <c r="AJ98" s="18">
        <f>AJ$26*Cal_SWProportions!AJ66</f>
        <v>7.508639650563588E-2</v>
      </c>
      <c r="AK98" s="18">
        <f>AK$26*Cal_SWProportions!AK66</f>
        <v>7.5086396505635852E-2</v>
      </c>
      <c r="AM98" s="18">
        <f t="shared" si="22"/>
        <v>0</v>
      </c>
      <c r="AN98" s="18">
        <f t="shared" si="23"/>
        <v>0.65035728417194705</v>
      </c>
      <c r="AO98" s="18">
        <f t="shared" si="24"/>
        <v>0.37543198252817933</v>
      </c>
      <c r="AP98" s="106">
        <f t="shared" si="25"/>
        <v>0</v>
      </c>
      <c r="AQ98" s="18">
        <f t="shared" si="26"/>
        <v>8.1294660521493381E-2</v>
      </c>
      <c r="AR98" s="18">
        <f t="shared" si="27"/>
        <v>7.5086396505635866E-2</v>
      </c>
    </row>
    <row r="99" spans="3:60">
      <c r="E99" s="3" t="s">
        <v>36</v>
      </c>
      <c r="F99" s="3" t="str">
        <f t="shared" si="28"/>
        <v>Capex</v>
      </c>
      <c r="G99" s="3" t="s">
        <v>216</v>
      </c>
      <c r="L99" s="3" t="s">
        <v>112</v>
      </c>
      <c r="R99" s="14"/>
      <c r="T99" s="18"/>
      <c r="U99" s="18"/>
      <c r="V99" s="18"/>
      <c r="W99" s="18"/>
      <c r="X99" s="18"/>
      <c r="Y99" s="18">
        <f>Y$27*Cal_SWProportions!Y67</f>
        <v>1.4429818181818181E-2</v>
      </c>
      <c r="Z99" s="18">
        <f>Z$27*Cal_SWProportions!Z67</f>
        <v>5.816949152542372E-3</v>
      </c>
      <c r="AA99" s="18">
        <f>AA$27*Cal_SWProportions!AA67</f>
        <v>5.5978489483747606E-4</v>
      </c>
      <c r="AB99" s="18">
        <f>AB$27*Cal_SWProportions!AB67</f>
        <v>3.2035203520352036E-3</v>
      </c>
      <c r="AC99" s="18">
        <f>AC$27*Cal_SWProportions!AC67</f>
        <v>4.4142857142857135E-3</v>
      </c>
      <c r="AD99" s="18">
        <f>AD$27*Cal_SWProportions!AD67</f>
        <v>6.190476190476189E-3</v>
      </c>
      <c r="AE99" s="18">
        <f>AE$27*Cal_SWProportions!AE67</f>
        <v>1.3244053313575504E-3</v>
      </c>
      <c r="AF99" s="18">
        <f>AF$27*Cal_SWProportions!AF67</f>
        <v>1.3244053313575504E-3</v>
      </c>
      <c r="AG99" s="18">
        <f>AG$27*Cal_SWProportions!AG67</f>
        <v>4.8456057007125889E-3</v>
      </c>
      <c r="AH99" s="18">
        <f>AH$27*Cal_SWProportions!AH67</f>
        <v>4.8456057007125889E-3</v>
      </c>
      <c r="AI99" s="18">
        <f>AI$27*Cal_SWProportions!AI67</f>
        <v>4.8456057007125889E-3</v>
      </c>
      <c r="AJ99" s="18">
        <f>AJ$27*Cal_SWProportions!AJ67</f>
        <v>4.8456057007125889E-3</v>
      </c>
      <c r="AK99" s="18">
        <f>AK$27*Cal_SWProportions!AK67</f>
        <v>4.8456057007125889E-3</v>
      </c>
      <c r="AM99" s="18">
        <f t="shared" si="22"/>
        <v>0</v>
      </c>
      <c r="AN99" s="18">
        <f t="shared" si="23"/>
        <v>3.7263645148710244E-2</v>
      </c>
      <c r="AO99" s="18">
        <f t="shared" si="24"/>
        <v>2.4228028503562943E-2</v>
      </c>
      <c r="AP99" s="106">
        <f t="shared" si="25"/>
        <v>0</v>
      </c>
      <c r="AQ99" s="18">
        <f t="shared" si="26"/>
        <v>4.6579556435887804E-3</v>
      </c>
      <c r="AR99" s="18">
        <f t="shared" si="27"/>
        <v>4.8456057007125889E-3</v>
      </c>
    </row>
    <row r="100" spans="3:60">
      <c r="E100" s="3" t="s">
        <v>38</v>
      </c>
      <c r="F100" s="3" t="str">
        <f t="shared" si="28"/>
        <v>Capex</v>
      </c>
      <c r="G100" s="3" t="s">
        <v>216</v>
      </c>
      <c r="L100" s="3" t="s">
        <v>112</v>
      </c>
      <c r="R100" s="14"/>
      <c r="T100" s="18"/>
      <c r="U100" s="18"/>
      <c r="V100" s="18"/>
      <c r="W100" s="18"/>
      <c r="X100" s="18"/>
      <c r="Y100" s="18">
        <f>Y$28*Cal_SWProportions!Y68</f>
        <v>8.7826215999999985E-2</v>
      </c>
      <c r="Z100" s="18">
        <f>Z$28*Cal_SWProportions!Z68</f>
        <v>8.0130360999999997E-2</v>
      </c>
      <c r="AA100" s="18">
        <f>AA$28*Cal_SWProportions!AA68</f>
        <v>0.27886946798999995</v>
      </c>
      <c r="AB100" s="18">
        <f>AB$28*Cal_SWProportions!AB68</f>
        <v>0.13639905499999999</v>
      </c>
      <c r="AC100" s="18">
        <f>AC$28*Cal_SWProportions!AC68</f>
        <v>0.180444672</v>
      </c>
      <c r="AD100" s="18">
        <f>AD$28*Cal_SWProportions!AD68</f>
        <v>0.13184499999999999</v>
      </c>
      <c r="AE100" s="18">
        <f>AE$28*Cal_SWProportions!AE68</f>
        <v>0.13243199999999999</v>
      </c>
      <c r="AF100" s="18">
        <f>AF$28*Cal_SWProportions!AF68</f>
        <v>0.13875999999999999</v>
      </c>
      <c r="AG100" s="18">
        <f>AG$28*Cal_SWProportions!AG68</f>
        <v>0.14589205072</v>
      </c>
      <c r="AH100" s="18">
        <f>AH$28*Cal_SWProportions!AH68</f>
        <v>0.14492587821</v>
      </c>
      <c r="AI100" s="18">
        <f>AI$28*Cal_SWProportions!AI68</f>
        <v>0.13207578367</v>
      </c>
      <c r="AJ100" s="18">
        <f>AJ$28*Cal_SWProportions!AJ68</f>
        <v>0.12051069858999999</v>
      </c>
      <c r="AK100" s="18">
        <f>AK$28*Cal_SWProportions!AK68</f>
        <v>0.11010212202</v>
      </c>
      <c r="AM100" s="18">
        <f t="shared" si="22"/>
        <v>0</v>
      </c>
      <c r="AN100" s="18">
        <f t="shared" si="23"/>
        <v>1.1667067719899999</v>
      </c>
      <c r="AO100" s="18">
        <f t="shared" si="24"/>
        <v>0.65350653321000007</v>
      </c>
      <c r="AP100" s="106">
        <f t="shared" si="25"/>
        <v>0</v>
      </c>
      <c r="AQ100" s="18">
        <f t="shared" si="26"/>
        <v>0.14583834649874999</v>
      </c>
      <c r="AR100" s="18">
        <f t="shared" si="27"/>
        <v>0.13070130664200003</v>
      </c>
    </row>
    <row r="101" spans="3:60">
      <c r="E101" s="3" t="s">
        <v>40</v>
      </c>
      <c r="F101" s="3" t="str">
        <f t="shared" si="28"/>
        <v>Capex</v>
      </c>
      <c r="G101" s="3" t="s">
        <v>216</v>
      </c>
      <c r="L101" s="3" t="s">
        <v>112</v>
      </c>
      <c r="R101" s="14"/>
      <c r="T101" s="18"/>
      <c r="U101" s="18"/>
      <c r="V101" s="18"/>
      <c r="W101" s="18"/>
      <c r="X101" s="18"/>
      <c r="Y101" s="18">
        <f>Y$29*Cal_SWProportions!Y69</f>
        <v>0.15660042234919344</v>
      </c>
      <c r="Z101" s="18">
        <f>Z$29*Cal_SWProportions!Z69</f>
        <v>5.7888882393806275E-2</v>
      </c>
      <c r="AA101" s="18">
        <f>AA$29*Cal_SWProportions!AA69</f>
        <v>9.7667731423978679E-2</v>
      </c>
      <c r="AB101" s="18">
        <f>AB$29*Cal_SWProportions!AB69</f>
        <v>0.1155144590538273</v>
      </c>
      <c r="AC101" s="18">
        <f>AC$29*Cal_SWProportions!AC69</f>
        <v>9.4803555154255349E-3</v>
      </c>
      <c r="AD101" s="18">
        <f>AD$29*Cal_SWProportions!AD69</f>
        <v>9.2635041329415191E-2</v>
      </c>
      <c r="AE101" s="18">
        <f>AE$29*Cal_SWProportions!AE69</f>
        <v>0.18525870960626367</v>
      </c>
      <c r="AF101" s="18">
        <f>AF$29*Cal_SWProportions!AF69</f>
        <v>0.11488028218807755</v>
      </c>
      <c r="AG101" s="18">
        <f>AG$29*Cal_SWProportions!AG69</f>
        <v>0.14195342616531356</v>
      </c>
      <c r="AH101" s="18">
        <f>AH$29*Cal_SWProportions!AH69</f>
        <v>0.1469635278425368</v>
      </c>
      <c r="AI101" s="18">
        <f>AI$29*Cal_SWProportions!AI69</f>
        <v>0.14867276092333515</v>
      </c>
      <c r="AJ101" s="18">
        <f>AJ$29*Cal_SWProportions!AJ69</f>
        <v>0.14770984367141854</v>
      </c>
      <c r="AK101" s="18">
        <f>AK$29*Cal_SWProportions!AK69</f>
        <v>0.14682193442209299</v>
      </c>
      <c r="AM101" s="18">
        <f t="shared" si="22"/>
        <v>0</v>
      </c>
      <c r="AN101" s="18">
        <f t="shared" si="23"/>
        <v>0.82992588385998756</v>
      </c>
      <c r="AO101" s="18">
        <f t="shared" si="24"/>
        <v>0.73212149302469698</v>
      </c>
      <c r="AP101" s="106">
        <f t="shared" si="25"/>
        <v>0</v>
      </c>
      <c r="AQ101" s="18">
        <f t="shared" si="26"/>
        <v>0.10374073548249844</v>
      </c>
      <c r="AR101" s="18">
        <f t="shared" si="27"/>
        <v>0.14642429860493938</v>
      </c>
    </row>
    <row r="102" spans="3:60">
      <c r="E102" s="3" t="s">
        <v>25</v>
      </c>
      <c r="F102" s="3" t="str">
        <f>$C$21</f>
        <v>Capex</v>
      </c>
      <c r="G102" s="3" t="s">
        <v>221</v>
      </c>
      <c r="L102" s="3" t="s">
        <v>112</v>
      </c>
      <c r="R102" s="14"/>
      <c r="T102" s="18"/>
      <c r="U102" s="18"/>
      <c r="V102" s="18"/>
      <c r="W102" s="18"/>
      <c r="X102" s="18"/>
      <c r="Y102" s="18">
        <f>Y$22*Cal_SWProportions!Y70</f>
        <v>0</v>
      </c>
      <c r="Z102" s="18">
        <f>Z$22*Cal_SWProportions!Z70</f>
        <v>0</v>
      </c>
      <c r="AA102" s="18">
        <f>AA$22*Cal_SWProportions!AA70</f>
        <v>0</v>
      </c>
      <c r="AB102" s="18">
        <f>AB$22*Cal_SWProportions!AB70</f>
        <v>0</v>
      </c>
      <c r="AC102" s="18">
        <f>AC$22*Cal_SWProportions!AC70</f>
        <v>0</v>
      </c>
      <c r="AD102" s="18">
        <f>AD$22*Cal_SWProportions!AD70</f>
        <v>0</v>
      </c>
      <c r="AE102" s="18">
        <f>AE$22*Cal_SWProportions!AE70</f>
        <v>0</v>
      </c>
      <c r="AF102" s="18">
        <f>AF$22*Cal_SWProportions!AF70</f>
        <v>0</v>
      </c>
      <c r="AG102" s="18">
        <f>AG$22*Cal_SWProportions!AG70</f>
        <v>0</v>
      </c>
      <c r="AH102" s="18">
        <f>AH$22*Cal_SWProportions!AH70</f>
        <v>0</v>
      </c>
      <c r="AI102" s="18">
        <f>AI$22*Cal_SWProportions!AI70</f>
        <v>0</v>
      </c>
      <c r="AJ102" s="18">
        <f>AJ$22*Cal_SWProportions!AJ70</f>
        <v>0</v>
      </c>
      <c r="AK102" s="18">
        <f>AK$22*Cal_SWProportions!AK70</f>
        <v>0</v>
      </c>
      <c r="AM102" s="18">
        <f t="shared" si="22"/>
        <v>0</v>
      </c>
      <c r="AN102" s="18">
        <f t="shared" si="23"/>
        <v>0</v>
      </c>
      <c r="AO102" s="18">
        <f t="shared" si="24"/>
        <v>0</v>
      </c>
      <c r="AP102" s="106">
        <f t="shared" si="25"/>
        <v>0</v>
      </c>
      <c r="AQ102" s="18">
        <f t="shared" si="26"/>
        <v>0</v>
      </c>
      <c r="AR102" s="18">
        <f t="shared" si="27"/>
        <v>0</v>
      </c>
    </row>
    <row r="103" spans="3:60">
      <c r="E103" s="3" t="s">
        <v>28</v>
      </c>
      <c r="F103" s="3" t="str">
        <f t="shared" si="28"/>
        <v>Capex</v>
      </c>
      <c r="G103" s="3" t="s">
        <v>221</v>
      </c>
      <c r="L103" s="3" t="s">
        <v>112</v>
      </c>
      <c r="R103" s="14"/>
      <c r="T103" s="18"/>
      <c r="U103" s="18"/>
      <c r="V103" s="18"/>
      <c r="W103" s="18"/>
      <c r="X103" s="18"/>
      <c r="Y103" s="18">
        <f>Y$23*Cal_SWProportions!Y71</f>
        <v>0</v>
      </c>
      <c r="Z103" s="18">
        <f>Z$23*Cal_SWProportions!Z71</f>
        <v>0</v>
      </c>
      <c r="AA103" s="18">
        <f>AA$23*Cal_SWProportions!AA71</f>
        <v>0</v>
      </c>
      <c r="AB103" s="18">
        <f>AB$23*Cal_SWProportions!AB71</f>
        <v>0</v>
      </c>
      <c r="AC103" s="18">
        <f>AC$23*Cal_SWProportions!AC71</f>
        <v>0</v>
      </c>
      <c r="AD103" s="18">
        <f>AD$23*Cal_SWProportions!AD71</f>
        <v>0</v>
      </c>
      <c r="AE103" s="18">
        <f>AE$23*Cal_SWProportions!AE71</f>
        <v>0</v>
      </c>
      <c r="AF103" s="18">
        <f>AF$23*Cal_SWProportions!AF71</f>
        <v>0</v>
      </c>
      <c r="AG103" s="18">
        <f>AG$23*Cal_SWProportions!AG71</f>
        <v>0</v>
      </c>
      <c r="AH103" s="18">
        <f>AH$23*Cal_SWProportions!AH71</f>
        <v>0</v>
      </c>
      <c r="AI103" s="18">
        <f>AI$23*Cal_SWProportions!AI71</f>
        <v>0</v>
      </c>
      <c r="AJ103" s="18">
        <f>AJ$23*Cal_SWProportions!AJ71</f>
        <v>0</v>
      </c>
      <c r="AK103" s="18">
        <f>AK$23*Cal_SWProportions!AK71</f>
        <v>0</v>
      </c>
      <c r="AM103" s="18">
        <f t="shared" si="22"/>
        <v>0</v>
      </c>
      <c r="AN103" s="18">
        <f t="shared" si="23"/>
        <v>0</v>
      </c>
      <c r="AO103" s="18">
        <f t="shared" si="24"/>
        <v>0</v>
      </c>
      <c r="AP103" s="106">
        <f t="shared" si="25"/>
        <v>0</v>
      </c>
      <c r="AQ103" s="18">
        <f t="shared" si="26"/>
        <v>0</v>
      </c>
      <c r="AR103" s="18">
        <f t="shared" si="27"/>
        <v>0</v>
      </c>
    </row>
    <row r="104" spans="3:60">
      <c r="E104" s="3" t="s">
        <v>30</v>
      </c>
      <c r="F104" s="3" t="str">
        <f t="shared" si="28"/>
        <v>Capex</v>
      </c>
      <c r="G104" s="3" t="s">
        <v>221</v>
      </c>
      <c r="L104" s="3" t="s">
        <v>112</v>
      </c>
      <c r="R104" s="14"/>
      <c r="T104" s="18"/>
      <c r="U104" s="18"/>
      <c r="V104" s="18"/>
      <c r="W104" s="18"/>
      <c r="X104" s="18"/>
      <c r="Y104" s="18">
        <f>Y$24*Cal_SWProportions!Y72</f>
        <v>0</v>
      </c>
      <c r="Z104" s="18">
        <f>Z$24*Cal_SWProportions!Z72</f>
        <v>0</v>
      </c>
      <c r="AA104" s="18">
        <f>AA$24*Cal_SWProportions!AA72</f>
        <v>0</v>
      </c>
      <c r="AB104" s="18">
        <f>AB$24*Cal_SWProportions!AB72</f>
        <v>0</v>
      </c>
      <c r="AC104" s="18">
        <f>AC$24*Cal_SWProportions!AC72</f>
        <v>0</v>
      </c>
      <c r="AD104" s="18">
        <f>AD$24*Cal_SWProportions!AD72</f>
        <v>0</v>
      </c>
      <c r="AE104" s="18">
        <f>AE$24*Cal_SWProportions!AE72</f>
        <v>0</v>
      </c>
      <c r="AF104" s="18">
        <f>AF$24*Cal_SWProportions!AF72</f>
        <v>0</v>
      </c>
      <c r="AG104" s="18">
        <f>AG$24*Cal_SWProportions!AG72</f>
        <v>0</v>
      </c>
      <c r="AH104" s="18">
        <f>AH$24*Cal_SWProportions!AH72</f>
        <v>0</v>
      </c>
      <c r="AI104" s="18">
        <f>AI$24*Cal_SWProportions!AI72</f>
        <v>0</v>
      </c>
      <c r="AJ104" s="18">
        <f>AJ$24*Cal_SWProportions!AJ72</f>
        <v>0</v>
      </c>
      <c r="AK104" s="18">
        <f>AK$24*Cal_SWProportions!AK72</f>
        <v>0</v>
      </c>
      <c r="AM104" s="18">
        <f t="shared" si="22"/>
        <v>0</v>
      </c>
      <c r="AN104" s="18">
        <f t="shared" si="23"/>
        <v>0</v>
      </c>
      <c r="AO104" s="18">
        <f t="shared" si="24"/>
        <v>0</v>
      </c>
      <c r="AP104" s="106">
        <f t="shared" si="25"/>
        <v>0</v>
      </c>
      <c r="AQ104" s="18">
        <f t="shared" si="26"/>
        <v>0</v>
      </c>
      <c r="AR104" s="18">
        <f t="shared" si="27"/>
        <v>0</v>
      </c>
    </row>
    <row r="105" spans="3:60">
      <c r="E105" s="3" t="s">
        <v>32</v>
      </c>
      <c r="F105" s="3" t="str">
        <f t="shared" si="28"/>
        <v>Capex</v>
      </c>
      <c r="G105" s="3" t="s">
        <v>221</v>
      </c>
      <c r="L105" s="3" t="s">
        <v>112</v>
      </c>
      <c r="R105" s="14"/>
      <c r="T105" s="18"/>
      <c r="U105" s="18"/>
      <c r="V105" s="18"/>
      <c r="W105" s="18"/>
      <c r="X105" s="18"/>
      <c r="Y105" s="18">
        <f>Y$25*Cal_SWProportions!Y73</f>
        <v>0</v>
      </c>
      <c r="Z105" s="18">
        <f>Z$25*Cal_SWProportions!Z73</f>
        <v>0</v>
      </c>
      <c r="AA105" s="18">
        <f>AA$25*Cal_SWProportions!AA73</f>
        <v>0</v>
      </c>
      <c r="AB105" s="18">
        <f>AB$25*Cal_SWProportions!AB73</f>
        <v>0</v>
      </c>
      <c r="AC105" s="18">
        <f>AC$25*Cal_SWProportions!AC73</f>
        <v>0</v>
      </c>
      <c r="AD105" s="18">
        <f>AD$25*Cal_SWProportions!AD73</f>
        <v>0</v>
      </c>
      <c r="AE105" s="18">
        <f>AE$25*Cal_SWProportions!AE73</f>
        <v>0</v>
      </c>
      <c r="AF105" s="18">
        <f>AF$25*Cal_SWProportions!AF73</f>
        <v>0</v>
      </c>
      <c r="AG105" s="18">
        <f>AG$25*Cal_SWProportions!AG73</f>
        <v>0</v>
      </c>
      <c r="AH105" s="18">
        <f>AH$25*Cal_SWProportions!AH73</f>
        <v>0</v>
      </c>
      <c r="AI105" s="18">
        <f>AI$25*Cal_SWProportions!AI73</f>
        <v>0</v>
      </c>
      <c r="AJ105" s="18">
        <f>AJ$25*Cal_SWProportions!AJ73</f>
        <v>0</v>
      </c>
      <c r="AK105" s="18">
        <f>AK$25*Cal_SWProportions!AK73</f>
        <v>0</v>
      </c>
      <c r="AM105" s="18">
        <f t="shared" si="22"/>
        <v>0</v>
      </c>
      <c r="AN105" s="18">
        <f t="shared" si="23"/>
        <v>0</v>
      </c>
      <c r="AO105" s="18">
        <f t="shared" si="24"/>
        <v>0</v>
      </c>
      <c r="AP105" s="106">
        <f t="shared" si="25"/>
        <v>0</v>
      </c>
      <c r="AQ105" s="18">
        <f t="shared" si="26"/>
        <v>0</v>
      </c>
      <c r="AR105" s="18">
        <f t="shared" si="27"/>
        <v>0</v>
      </c>
    </row>
    <row r="106" spans="3:60">
      <c r="E106" s="3" t="s">
        <v>34</v>
      </c>
      <c r="F106" s="3" t="str">
        <f t="shared" si="28"/>
        <v>Capex</v>
      </c>
      <c r="G106" s="3" t="s">
        <v>221</v>
      </c>
      <c r="L106" s="3" t="s">
        <v>112</v>
      </c>
      <c r="R106" s="14"/>
      <c r="T106" s="18"/>
      <c r="U106" s="18"/>
      <c r="V106" s="18"/>
      <c r="W106" s="18"/>
      <c r="X106" s="18"/>
      <c r="Y106" s="18">
        <f>Y$26*Cal_SWProportions!Y74</f>
        <v>0</v>
      </c>
      <c r="Z106" s="18">
        <f>Z$26*Cal_SWProportions!Z74</f>
        <v>0</v>
      </c>
      <c r="AA106" s="18">
        <f>AA$26*Cal_SWProportions!AA74</f>
        <v>1.3833944026304948E-4</v>
      </c>
      <c r="AB106" s="18">
        <f>AB$26*Cal_SWProportions!AB74</f>
        <v>-7.1272950362554965E-3</v>
      </c>
      <c r="AC106" s="18">
        <f>AC$26*Cal_SWProportions!AC74</f>
        <v>-4.483123539481871E-3</v>
      </c>
      <c r="AD106" s="18">
        <f>AD$26*Cal_SWProportions!AD74</f>
        <v>-1.8016124502238901E-2</v>
      </c>
      <c r="AE106" s="18">
        <f>AE$26*Cal_SWProportions!AE74</f>
        <v>-3.3988108850893598E-3</v>
      </c>
      <c r="AF106" s="18">
        <f>AF$26*Cal_SWProportions!AF74</f>
        <v>-1.8016124502238901E-2</v>
      </c>
      <c r="AG106" s="18">
        <f>AG$26*Cal_SWProportions!AG74</f>
        <v>-1.8016124502238901E-2</v>
      </c>
      <c r="AH106" s="18">
        <f>AH$26*Cal_SWProportions!AH74</f>
        <v>-1.8016124502238905E-2</v>
      </c>
      <c r="AI106" s="18">
        <f>AI$26*Cal_SWProportions!AI74</f>
        <v>-1.8016124502238901E-2</v>
      </c>
      <c r="AJ106" s="18">
        <f>AJ$26*Cal_SWProportions!AJ74</f>
        <v>-1.8016124502238901E-2</v>
      </c>
      <c r="AK106" s="18">
        <f>AK$26*Cal_SWProportions!AK74</f>
        <v>-1.8016124502238898E-2</v>
      </c>
      <c r="AM106" s="18">
        <f t="shared" si="22"/>
        <v>0</v>
      </c>
      <c r="AN106" s="18">
        <f t="shared" si="23"/>
        <v>-5.0903139025041483E-2</v>
      </c>
      <c r="AO106" s="18">
        <f t="shared" si="24"/>
        <v>-9.0080622511194502E-2</v>
      </c>
      <c r="AP106" s="106">
        <f t="shared" si="25"/>
        <v>0</v>
      </c>
      <c r="AQ106" s="18">
        <f t="shared" si="26"/>
        <v>-6.3628923781301854E-3</v>
      </c>
      <c r="AR106" s="18">
        <f t="shared" si="27"/>
        <v>-1.8016124502238901E-2</v>
      </c>
    </row>
    <row r="107" spans="3:60">
      <c r="E107" s="3" t="s">
        <v>36</v>
      </c>
      <c r="F107" s="3" t="str">
        <f t="shared" si="28"/>
        <v>Capex</v>
      </c>
      <c r="G107" s="3" t="s">
        <v>221</v>
      </c>
      <c r="L107" s="3" t="s">
        <v>112</v>
      </c>
      <c r="R107" s="14"/>
      <c r="T107" s="18"/>
      <c r="U107" s="18"/>
      <c r="V107" s="18"/>
      <c r="W107" s="18"/>
      <c r="X107" s="18"/>
      <c r="Y107" s="18">
        <f>Y$27*Cal_SWProportions!Y75</f>
        <v>0</v>
      </c>
      <c r="Z107" s="18">
        <f>Z$27*Cal_SWProportions!Z75</f>
        <v>0</v>
      </c>
      <c r="AA107" s="18">
        <f>AA$27*Cal_SWProportions!AA75</f>
        <v>0</v>
      </c>
      <c r="AB107" s="18">
        <f>AB$27*Cal_SWProportions!AB75</f>
        <v>0</v>
      </c>
      <c r="AC107" s="18">
        <f>AC$27*Cal_SWProportions!AC75</f>
        <v>0</v>
      </c>
      <c r="AD107" s="18">
        <f>AD$27*Cal_SWProportions!AD75</f>
        <v>1.202721088435374E-3</v>
      </c>
      <c r="AE107" s="18">
        <f>AE$27*Cal_SWProportions!AE75</f>
        <v>3.0357106509092536E-4</v>
      </c>
      <c r="AF107" s="18">
        <f>AF$27*Cal_SWProportions!AF75</f>
        <v>3.0357106509092536E-4</v>
      </c>
      <c r="AG107" s="18">
        <f>AG$27*Cal_SWProportions!AG75</f>
        <v>1.1876484560570074E-3</v>
      </c>
      <c r="AH107" s="18">
        <f>AH$27*Cal_SWProportions!AH75</f>
        <v>1.1876484560570072E-3</v>
      </c>
      <c r="AI107" s="18">
        <f>AI$27*Cal_SWProportions!AI75</f>
        <v>1.1876484560570074E-3</v>
      </c>
      <c r="AJ107" s="18">
        <f>AJ$27*Cal_SWProportions!AJ75</f>
        <v>1.1876484560570072E-3</v>
      </c>
      <c r="AK107" s="18">
        <f>AK$27*Cal_SWProportions!AK75</f>
        <v>1.1876484560570072E-3</v>
      </c>
      <c r="AM107" s="18">
        <f t="shared" si="22"/>
        <v>0</v>
      </c>
      <c r="AN107" s="18">
        <f t="shared" si="23"/>
        <v>1.8098632186172247E-3</v>
      </c>
      <c r="AO107" s="18">
        <f t="shared" si="24"/>
        <v>5.9382422802850363E-3</v>
      </c>
      <c r="AP107" s="106">
        <f t="shared" si="25"/>
        <v>0</v>
      </c>
      <c r="AQ107" s="18">
        <f t="shared" si="26"/>
        <v>2.2623290232715309E-4</v>
      </c>
      <c r="AR107" s="18">
        <f t="shared" si="27"/>
        <v>1.1876484560570072E-3</v>
      </c>
    </row>
    <row r="108" spans="3:60">
      <c r="E108" s="3" t="s">
        <v>38</v>
      </c>
      <c r="F108" s="3" t="str">
        <f t="shared" si="28"/>
        <v>Capex</v>
      </c>
      <c r="G108" s="3" t="s">
        <v>221</v>
      </c>
      <c r="L108" s="3" t="s">
        <v>112</v>
      </c>
      <c r="R108" s="14"/>
      <c r="T108" s="18"/>
      <c r="U108" s="18"/>
      <c r="V108" s="18"/>
      <c r="W108" s="18"/>
      <c r="X108" s="18"/>
      <c r="Y108" s="18">
        <f>Y$28*Cal_SWProportions!Y76</f>
        <v>0</v>
      </c>
      <c r="Z108" s="18">
        <f>Z$28*Cal_SWProportions!Z76</f>
        <v>0</v>
      </c>
      <c r="AA108" s="18">
        <f>AA$28*Cal_SWProportions!AA76</f>
        <v>0</v>
      </c>
      <c r="AB108" s="18">
        <f>AB$28*Cal_SWProportions!AB76</f>
        <v>0</v>
      </c>
      <c r="AC108" s="18">
        <f>AC$28*Cal_SWProportions!AC76</f>
        <v>0</v>
      </c>
      <c r="AD108" s="18">
        <f>AD$28*Cal_SWProportions!AD76</f>
        <v>0</v>
      </c>
      <c r="AE108" s="18">
        <f>AE$28*Cal_SWProportions!AE76</f>
        <v>0</v>
      </c>
      <c r="AF108" s="18">
        <f>AF$28*Cal_SWProportions!AF76</f>
        <v>0</v>
      </c>
      <c r="AG108" s="18">
        <f>AG$28*Cal_SWProportions!AG76</f>
        <v>0</v>
      </c>
      <c r="AH108" s="18">
        <f>AH$28*Cal_SWProportions!AH76</f>
        <v>0</v>
      </c>
      <c r="AI108" s="18">
        <f>AI$28*Cal_SWProportions!AI76</f>
        <v>0</v>
      </c>
      <c r="AJ108" s="18">
        <f>AJ$28*Cal_SWProportions!AJ76</f>
        <v>0</v>
      </c>
      <c r="AK108" s="18">
        <f>AK$28*Cal_SWProportions!AK76</f>
        <v>0</v>
      </c>
      <c r="AM108" s="18">
        <f t="shared" si="22"/>
        <v>0</v>
      </c>
      <c r="AN108" s="18">
        <f t="shared" si="23"/>
        <v>0</v>
      </c>
      <c r="AO108" s="18">
        <f t="shared" si="24"/>
        <v>0</v>
      </c>
      <c r="AP108" s="106">
        <f t="shared" si="25"/>
        <v>0</v>
      </c>
      <c r="AQ108" s="18">
        <f t="shared" si="26"/>
        <v>0</v>
      </c>
      <c r="AR108" s="18">
        <f t="shared" si="27"/>
        <v>0</v>
      </c>
    </row>
    <row r="109" spans="3:60">
      <c r="E109" s="3" t="s">
        <v>40</v>
      </c>
      <c r="F109" s="3" t="str">
        <f t="shared" si="28"/>
        <v>Capex</v>
      </c>
      <c r="G109" s="3" t="s">
        <v>221</v>
      </c>
      <c r="L109" s="3" t="s">
        <v>112</v>
      </c>
      <c r="R109" s="14"/>
      <c r="T109" s="18"/>
      <c r="U109" s="18"/>
      <c r="V109" s="18"/>
      <c r="W109" s="18"/>
      <c r="X109" s="18"/>
      <c r="Y109" s="18">
        <f>Y$29*Cal_SWProportions!Y77</f>
        <v>1.9451378970810687E-3</v>
      </c>
      <c r="Z109" s="18">
        <f>Z$29*Cal_SWProportions!Z77</f>
        <v>-5.3188957191836345E-5</v>
      </c>
      <c r="AA109" s="18">
        <f>AA$29*Cal_SWProportions!AA77</f>
        <v>6.2984260562160325E-4</v>
      </c>
      <c r="AB109" s="18">
        <f>AB$29*Cal_SWProportions!AB77</f>
        <v>1.6709483618105221E-3</v>
      </c>
      <c r="AC109" s="18">
        <f>AC$29*Cal_SWProportions!AC77</f>
        <v>6.6025534110611601E-4</v>
      </c>
      <c r="AD109" s="18">
        <f>AD$29*Cal_SWProportions!AD77</f>
        <v>1.1089530145352345E-3</v>
      </c>
      <c r="AE109" s="18">
        <f>AE$29*Cal_SWProportions!AE77</f>
        <v>5.431193268698347E-4</v>
      </c>
      <c r="AF109" s="18">
        <f>AF$29*Cal_SWProportions!AF77</f>
        <v>1.3752553398243435E-3</v>
      </c>
      <c r="AG109" s="18">
        <f>AG$29*Cal_SWProportions!AG77</f>
        <v>0</v>
      </c>
      <c r="AH109" s="18">
        <f>AH$29*Cal_SWProportions!AH77</f>
        <v>0</v>
      </c>
      <c r="AI109" s="18">
        <f>AI$29*Cal_SWProportions!AI77</f>
        <v>0</v>
      </c>
      <c r="AJ109" s="18">
        <f>AJ$29*Cal_SWProportions!AJ77</f>
        <v>0</v>
      </c>
      <c r="AK109" s="18">
        <f>AK$29*Cal_SWProportions!AK77</f>
        <v>0</v>
      </c>
      <c r="AM109" s="18">
        <f t="shared" si="22"/>
        <v>0</v>
      </c>
      <c r="AN109" s="18">
        <f t="shared" si="23"/>
        <v>7.8803229296568866E-3</v>
      </c>
      <c r="AO109" s="18">
        <f t="shared" si="24"/>
        <v>0</v>
      </c>
      <c r="AP109" s="106">
        <f t="shared" si="25"/>
        <v>0</v>
      </c>
      <c r="AQ109" s="18">
        <f t="shared" si="26"/>
        <v>9.8504036620711082E-4</v>
      </c>
      <c r="AR109" s="18">
        <f t="shared" si="27"/>
        <v>0</v>
      </c>
    </row>
    <row r="110" spans="3:60" s="68" customFormat="1">
      <c r="R110" s="69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M110" s="70"/>
      <c r="AN110" s="70"/>
      <c r="AO110" s="70"/>
      <c r="AP110" s="70"/>
      <c r="AQ110" s="70"/>
      <c r="AR110" s="70"/>
      <c r="AU110" s="71"/>
    </row>
    <row r="111" spans="3:60">
      <c r="C111" s="11" t="s">
        <v>251</v>
      </c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44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</row>
    <row r="112" spans="3:60">
      <c r="E112" s="3" t="s">
        <v>25</v>
      </c>
      <c r="F112" s="3" t="s">
        <v>222</v>
      </c>
      <c r="G112" s="3" t="s">
        <v>222</v>
      </c>
      <c r="L112" s="3" t="s">
        <v>112</v>
      </c>
      <c r="R112" s="14"/>
      <c r="T112" s="18"/>
      <c r="U112" s="18"/>
      <c r="V112" s="18"/>
      <c r="W112" s="18"/>
      <c r="X112" s="18"/>
      <c r="Y112" s="18">
        <f>Y$32*Cal_SWProportions!Y80</f>
        <v>0.100973625868</v>
      </c>
      <c r="Z112" s="18">
        <f>Z$32*Cal_SWProportions!Z80</f>
        <v>0.49839547774999998</v>
      </c>
      <c r="AA112" s="18">
        <f>AA$32*Cal_SWProportions!AA80</f>
        <v>0.26628963055999999</v>
      </c>
      <c r="AB112" s="18">
        <f>AB$32*Cal_SWProportions!AB80</f>
        <v>0.29953846759999997</v>
      </c>
      <c r="AC112" s="18">
        <f>AC$32*Cal_SWProportions!AC80</f>
        <v>0.43798444169</v>
      </c>
      <c r="AD112" s="18">
        <f>AD$32*Cal_SWProportions!AD80</f>
        <v>0.39088005000999998</v>
      </c>
      <c r="AE112" s="96">
        <f>AE$32*Cal_SWProportions!AE80</f>
        <v>0.52180378435999997</v>
      </c>
      <c r="AF112" s="18">
        <f>AF$32*Cal_SWProportions!AF80</f>
        <v>0.50656410249999995</v>
      </c>
      <c r="AG112" s="18">
        <f>AG$32*Cal_SWProportions!AG80</f>
        <v>0.40886119541999999</v>
      </c>
      <c r="AH112" s="18">
        <f>AH$32*Cal_SWProportions!AH80</f>
        <v>0.40476195762</v>
      </c>
      <c r="AI112" s="18">
        <f>AI$32*Cal_SWProportions!AI80</f>
        <v>0.40446441600000005</v>
      </c>
      <c r="AJ112" s="18">
        <f>AJ$32*Cal_SWProportions!AJ80</f>
        <v>0.39453767414999996</v>
      </c>
      <c r="AK112" s="18">
        <f>AK$32*Cal_SWProportions!AK80</f>
        <v>0.38404799726</v>
      </c>
      <c r="AM112" s="18">
        <f>SUM(T112:X112)</f>
        <v>0</v>
      </c>
      <c r="AN112" s="18">
        <f>SUM(Y112:AF112)</f>
        <v>3.0224295803380001</v>
      </c>
      <c r="AO112" s="18">
        <f>SUM(AG112:AK112)</f>
        <v>1.9966732404500001</v>
      </c>
      <c r="AP112" s="106">
        <f t="shared" ref="AP112:AP119" si="29">IFERROR(AVERAGE(T112:X112),0)</f>
        <v>0</v>
      </c>
      <c r="AQ112" s="18">
        <f>AVERAGE(Y112:AF112)</f>
        <v>0.37780369754225002</v>
      </c>
      <c r="AR112" s="18">
        <f>AVERAGE(AG112:AK112)</f>
        <v>0.39933464809000002</v>
      </c>
    </row>
    <row r="113" spans="2:60">
      <c r="E113" s="3" t="s">
        <v>28</v>
      </c>
      <c r="F113" s="3" t="s">
        <v>222</v>
      </c>
      <c r="G113" s="3" t="s">
        <v>222</v>
      </c>
      <c r="L113" s="3" t="s">
        <v>112</v>
      </c>
      <c r="R113" s="14"/>
      <c r="T113" s="18"/>
      <c r="U113" s="18"/>
      <c r="V113" s="18"/>
      <c r="W113" s="18"/>
      <c r="X113" s="18"/>
      <c r="Y113" s="18">
        <f>Y$33*Cal_SWProportions!Y81</f>
        <v>0.33046578942600002</v>
      </c>
      <c r="Z113" s="18">
        <f>Z$33*Cal_SWProportions!Z81</f>
        <v>0.27798451012999997</v>
      </c>
      <c r="AA113" s="18">
        <f>AA$33*Cal_SWProportions!AA81</f>
        <v>0.63769318316200008</v>
      </c>
      <c r="AB113" s="18">
        <f>AB$33*Cal_SWProportions!AB81</f>
        <v>1.0148986622299998</v>
      </c>
      <c r="AC113" s="18">
        <f>AC$33*Cal_SWProportions!AC81</f>
        <v>0.95871358983999999</v>
      </c>
      <c r="AD113" s="18">
        <f>AD$33*Cal_SWProportions!AD81</f>
        <v>0.40304820999999996</v>
      </c>
      <c r="AE113" s="96">
        <f>AE$33*Cal_SWProportions!AE81</f>
        <v>0.79399883194000009</v>
      </c>
      <c r="AF113" s="18">
        <f>AF$33*Cal_SWProportions!AF81</f>
        <v>0.51293202586999997</v>
      </c>
      <c r="AG113" s="18">
        <f>AG$33*Cal_SWProportions!AG81</f>
        <v>0.40721264085999997</v>
      </c>
      <c r="AH113" s="18">
        <f>AH$33*Cal_SWProportions!AH81</f>
        <v>0.41297701242000007</v>
      </c>
      <c r="AI113" s="18">
        <f>AI$33*Cal_SWProportions!AI81</f>
        <v>0.42357828769</v>
      </c>
      <c r="AJ113" s="18">
        <f>AJ$33*Cal_SWProportions!AJ81</f>
        <v>0.41544256191000001</v>
      </c>
      <c r="AK113" s="18">
        <f>AK$33*Cal_SWProportions!AK81</f>
        <v>0.40512307990000002</v>
      </c>
      <c r="AM113" s="18">
        <f t="shared" ref="AM113:AM119" si="30">SUM(T113:X113)</f>
        <v>0</v>
      </c>
      <c r="AN113" s="18">
        <f t="shared" ref="AN113:AN119" si="31">SUM(Y113:AF113)</f>
        <v>4.9297348025979995</v>
      </c>
      <c r="AO113" s="18">
        <f t="shared" ref="AO113:AO119" si="32">SUM(AG113:AK113)</f>
        <v>2.0643335827799998</v>
      </c>
      <c r="AP113" s="106">
        <f t="shared" si="29"/>
        <v>0</v>
      </c>
      <c r="AQ113" s="18">
        <f t="shared" ref="AQ113:AQ119" si="33">AVERAGE(Y113:AF113)</f>
        <v>0.61621685032474993</v>
      </c>
      <c r="AR113" s="18">
        <f t="shared" ref="AR113:AR119" si="34">AVERAGE(AG113:AK113)</f>
        <v>0.41286671655599994</v>
      </c>
    </row>
    <row r="114" spans="2:60">
      <c r="E114" s="3" t="s">
        <v>30</v>
      </c>
      <c r="F114" s="3" t="s">
        <v>222</v>
      </c>
      <c r="G114" s="3" t="s">
        <v>222</v>
      </c>
      <c r="L114" s="3" t="s">
        <v>112</v>
      </c>
      <c r="R114" s="14"/>
      <c r="T114" s="18"/>
      <c r="U114" s="18"/>
      <c r="V114" s="18"/>
      <c r="W114" s="18"/>
      <c r="X114" s="18"/>
      <c r="Y114" s="18">
        <f>Y$34*Cal_SWProportions!Y82</f>
        <v>0.19262868700700003</v>
      </c>
      <c r="Z114" s="18">
        <f>Z$34*Cal_SWProportions!Z82</f>
        <v>-0.17539421307000003</v>
      </c>
      <c r="AA114" s="18">
        <f>AA$34*Cal_SWProportions!AA82</f>
        <v>7.8201809731000008E-2</v>
      </c>
      <c r="AB114" s="18">
        <f>AB$34*Cal_SWProportions!AB82</f>
        <v>0.32464100914999999</v>
      </c>
      <c r="AC114" s="18">
        <f>AC$34*Cal_SWProportions!AC82</f>
        <v>0.30290243949000001</v>
      </c>
      <c r="AD114" s="18">
        <f>AD$34*Cal_SWProportions!AD82</f>
        <v>0.29351870000000002</v>
      </c>
      <c r="AE114" s="96">
        <f>AE$34*Cal_SWProportions!AE82</f>
        <v>0.45135026552000002</v>
      </c>
      <c r="AF114" s="18">
        <f>AF$34*Cal_SWProportions!AF82</f>
        <v>0.46728948385000002</v>
      </c>
      <c r="AG114" s="18">
        <f>AG$34*Cal_SWProportions!AG82</f>
        <v>0.29735839991000002</v>
      </c>
      <c r="AH114" s="18">
        <f>AH$34*Cal_SWProportions!AH82</f>
        <v>0.29348675106</v>
      </c>
      <c r="AI114" s="18">
        <f>AI$34*Cal_SWProportions!AI82</f>
        <v>0.28847708224000002</v>
      </c>
      <c r="AJ114" s="18">
        <f>AJ$34*Cal_SWProportions!AJ82</f>
        <v>0.28209200671999995</v>
      </c>
      <c r="AK114" s="18">
        <f>AK$34*Cal_SWProportions!AK82</f>
        <v>0.27420645274000005</v>
      </c>
      <c r="AM114" s="18">
        <f t="shared" si="30"/>
        <v>0</v>
      </c>
      <c r="AN114" s="18">
        <f t="shared" si="31"/>
        <v>1.935138181678</v>
      </c>
      <c r="AO114" s="18">
        <f t="shared" si="32"/>
        <v>1.4356206926700001</v>
      </c>
      <c r="AP114" s="106">
        <f t="shared" si="29"/>
        <v>0</v>
      </c>
      <c r="AQ114" s="18">
        <f t="shared" si="33"/>
        <v>0.24189227270975</v>
      </c>
      <c r="AR114" s="18">
        <f t="shared" si="34"/>
        <v>0.28712413853400004</v>
      </c>
    </row>
    <row r="115" spans="2:60">
      <c r="E115" s="3" t="s">
        <v>32</v>
      </c>
      <c r="F115" s="3" t="s">
        <v>222</v>
      </c>
      <c r="G115" s="3" t="s">
        <v>222</v>
      </c>
      <c r="L115" s="3" t="s">
        <v>112</v>
      </c>
      <c r="R115" s="14"/>
      <c r="T115" s="18"/>
      <c r="U115" s="18"/>
      <c r="V115" s="18"/>
      <c r="W115" s="18"/>
      <c r="X115" s="18"/>
      <c r="Y115" s="18">
        <f>Y$35*Cal_SWProportions!Y83</f>
        <v>0.43174890870999999</v>
      </c>
      <c r="Z115" s="18">
        <f>Z$35*Cal_SWProportions!Z83</f>
        <v>0.50364283124800002</v>
      </c>
      <c r="AA115" s="18">
        <f>AA$35*Cal_SWProportions!AA83</f>
        <v>0.24607271998999999</v>
      </c>
      <c r="AB115" s="18">
        <f>AB$35*Cal_SWProportions!AB83</f>
        <v>0.54626699703999992</v>
      </c>
      <c r="AC115" s="18">
        <f>AC$35*Cal_SWProportions!AC83</f>
        <v>0.55990738141999996</v>
      </c>
      <c r="AD115" s="18">
        <f>AD$35*Cal_SWProportions!AD83</f>
        <v>0.48727827000000001</v>
      </c>
      <c r="AE115" s="96">
        <f>AE$35*Cal_SWProportions!AE83</f>
        <v>0.54851171663999998</v>
      </c>
      <c r="AF115" s="18">
        <f>AF$35*Cal_SWProportions!AF83</f>
        <v>0.53867388766000002</v>
      </c>
      <c r="AG115" s="18">
        <f>AG$35*Cal_SWProportions!AG83</f>
        <v>0.39619906692999995</v>
      </c>
      <c r="AH115" s="18">
        <f>AH$35*Cal_SWProportions!AH83</f>
        <v>0.39272907453000006</v>
      </c>
      <c r="AI115" s="18">
        <f>AI$35*Cal_SWProportions!AI83</f>
        <v>0.39288754575999996</v>
      </c>
      <c r="AJ115" s="18">
        <f>AJ$35*Cal_SWProportions!AJ83</f>
        <v>0.38462767022000005</v>
      </c>
      <c r="AK115" s="18">
        <f>AK$35*Cal_SWProportions!AK83</f>
        <v>0.37358391060999996</v>
      </c>
      <c r="AM115" s="18">
        <f t="shared" si="30"/>
        <v>0</v>
      </c>
      <c r="AN115" s="18">
        <f t="shared" si="31"/>
        <v>3.8621027127079994</v>
      </c>
      <c r="AO115" s="18">
        <f t="shared" si="32"/>
        <v>1.9400272680499997</v>
      </c>
      <c r="AP115" s="106">
        <f t="shared" si="29"/>
        <v>0</v>
      </c>
      <c r="AQ115" s="18">
        <f t="shared" si="33"/>
        <v>0.48276283908849993</v>
      </c>
      <c r="AR115" s="18">
        <f t="shared" si="34"/>
        <v>0.38800545360999994</v>
      </c>
    </row>
    <row r="116" spans="2:60">
      <c r="E116" s="3" t="s">
        <v>34</v>
      </c>
      <c r="F116" s="3" t="s">
        <v>222</v>
      </c>
      <c r="G116" s="3" t="s">
        <v>222</v>
      </c>
      <c r="L116" s="3" t="s">
        <v>112</v>
      </c>
      <c r="R116" s="14"/>
      <c r="T116" s="18"/>
      <c r="U116" s="18"/>
      <c r="V116" s="18"/>
      <c r="W116" s="18"/>
      <c r="X116" s="18"/>
      <c r="Y116" s="18">
        <f>Y$36*Cal_SWProportions!Y84</f>
        <v>2.5391200000000003E-2</v>
      </c>
      <c r="Z116" s="18">
        <f>Z$36*Cal_SWProportions!Z84</f>
        <v>-7.1126608000000008E-2</v>
      </c>
      <c r="AA116" s="18">
        <f>AA$36*Cal_SWProportions!AA84</f>
        <v>4.6032837000000007E-2</v>
      </c>
      <c r="AB116" s="18">
        <f>AB$36*Cal_SWProportions!AB84</f>
        <v>9.2818107999999996E-2</v>
      </c>
      <c r="AC116" s="18">
        <f>AC$36*Cal_SWProportions!AC84</f>
        <v>3.5435734999999996E-2</v>
      </c>
      <c r="AD116" s="18">
        <f>AD$36*Cal_SWProportions!AD84</f>
        <v>9.1973817000000013E-2</v>
      </c>
      <c r="AE116" s="96">
        <f>AE$36*Cal_SWProportions!AE84</f>
        <v>6.3131778999999999E-2</v>
      </c>
      <c r="AF116" s="18">
        <f>AF$36*Cal_SWProportions!AF84</f>
        <v>9.1973817000000013E-2</v>
      </c>
      <c r="AG116" s="18">
        <f>AG$36*Cal_SWProportions!AG84</f>
        <v>9.1973817000000013E-2</v>
      </c>
      <c r="AH116" s="18">
        <f>AH$36*Cal_SWProportions!AH84</f>
        <v>9.1973817000000013E-2</v>
      </c>
      <c r="AI116" s="18">
        <f>AI$36*Cal_SWProportions!AI84</f>
        <v>9.1973817000000013E-2</v>
      </c>
      <c r="AJ116" s="18">
        <f>AJ$36*Cal_SWProportions!AJ84</f>
        <v>9.1973817000000013E-2</v>
      </c>
      <c r="AK116" s="18">
        <f>AK$36*Cal_SWProportions!AK84</f>
        <v>9.1973817000000013E-2</v>
      </c>
      <c r="AM116" s="18">
        <f t="shared" si="30"/>
        <v>0</v>
      </c>
      <c r="AN116" s="18">
        <f t="shared" si="31"/>
        <v>0.37563068500000002</v>
      </c>
      <c r="AO116" s="18">
        <f t="shared" si="32"/>
        <v>0.45986908500000007</v>
      </c>
      <c r="AP116" s="106">
        <f t="shared" si="29"/>
        <v>0</v>
      </c>
      <c r="AQ116" s="18">
        <f t="shared" si="33"/>
        <v>4.6953835625000002E-2</v>
      </c>
      <c r="AR116" s="18">
        <f t="shared" si="34"/>
        <v>9.1973817000000013E-2</v>
      </c>
    </row>
    <row r="117" spans="2:60">
      <c r="E117" s="3" t="s">
        <v>36</v>
      </c>
      <c r="F117" s="3" t="s">
        <v>222</v>
      </c>
      <c r="G117" s="3" t="s">
        <v>222</v>
      </c>
      <c r="L117" s="3" t="s">
        <v>112</v>
      </c>
      <c r="R117" s="14"/>
      <c r="T117" s="18"/>
      <c r="U117" s="18"/>
      <c r="V117" s="18"/>
      <c r="W117" s="18"/>
      <c r="X117" s="18"/>
      <c r="Y117" s="18">
        <f>Y$37*Cal_SWProportions!Y85</f>
        <v>1E-3</v>
      </c>
      <c r="Z117" s="18">
        <f>Z$37*Cal_SWProportions!Z85</f>
        <v>1E-3</v>
      </c>
      <c r="AA117" s="18">
        <f>AA$37*Cal_SWProportions!AA85</f>
        <v>1.0999999999999999E-2</v>
      </c>
      <c r="AB117" s="18">
        <f>AB$37*Cal_SWProportions!AB85</f>
        <v>1E-3</v>
      </c>
      <c r="AC117" s="18">
        <f>AC$37*Cal_SWProportions!AC85</f>
        <v>0</v>
      </c>
      <c r="AD117" s="18">
        <f>AD$37*Cal_SWProportions!AD85</f>
        <v>1E-3</v>
      </c>
      <c r="AE117" s="96">
        <f>AE$37*Cal_SWProportions!AE85</f>
        <v>7.0000000000000001E-3</v>
      </c>
      <c r="AF117" s="18">
        <f>AF$37*Cal_SWProportions!AF85</f>
        <v>7.0000000000000001E-3</v>
      </c>
      <c r="AG117" s="18">
        <f>AG$37*Cal_SWProportions!AG85</f>
        <v>3.0000000000000001E-3</v>
      </c>
      <c r="AH117" s="18">
        <f>AH$37*Cal_SWProportions!AH85</f>
        <v>3.0000000000000001E-3</v>
      </c>
      <c r="AI117" s="18">
        <f>AI$37*Cal_SWProportions!AI85</f>
        <v>3.0000000000000001E-3</v>
      </c>
      <c r="AJ117" s="18">
        <f>AJ$37*Cal_SWProportions!AJ85</f>
        <v>3.0000000000000001E-3</v>
      </c>
      <c r="AK117" s="18">
        <f>AK$37*Cal_SWProportions!AK85</f>
        <v>3.0000000000000001E-3</v>
      </c>
      <c r="AM117" s="18">
        <f t="shared" si="30"/>
        <v>0</v>
      </c>
      <c r="AN117" s="18">
        <f t="shared" si="31"/>
        <v>2.8999999999999998E-2</v>
      </c>
      <c r="AO117" s="18">
        <f t="shared" si="32"/>
        <v>1.4999999999999999E-2</v>
      </c>
      <c r="AP117" s="106">
        <f t="shared" si="29"/>
        <v>0</v>
      </c>
      <c r="AQ117" s="18">
        <f t="shared" si="33"/>
        <v>3.6249999999999998E-3</v>
      </c>
      <c r="AR117" s="18">
        <f t="shared" si="34"/>
        <v>3.0000000000000001E-3</v>
      </c>
    </row>
    <row r="118" spans="2:60">
      <c r="E118" s="3" t="s">
        <v>38</v>
      </c>
      <c r="F118" s="3" t="s">
        <v>222</v>
      </c>
      <c r="G118" s="3" t="s">
        <v>222</v>
      </c>
      <c r="L118" s="3" t="s">
        <v>112</v>
      </c>
      <c r="R118" s="14"/>
      <c r="T118" s="18"/>
      <c r="U118" s="18"/>
      <c r="V118" s="18"/>
      <c r="W118" s="18"/>
      <c r="X118" s="18"/>
      <c r="Y118" s="18">
        <f>Y$38*Cal_SWProportions!Y86</f>
        <v>0.30493838400000001</v>
      </c>
      <c r="Z118" s="18">
        <f>Z$38*Cal_SWProportions!Z86</f>
        <v>0.20494806500000001</v>
      </c>
      <c r="AA118" s="18">
        <f>AA$38*Cal_SWProportions!AA86</f>
        <v>0.27127334267000003</v>
      </c>
      <c r="AB118" s="18">
        <f>AB$38*Cal_SWProportions!AB86</f>
        <v>0.2187521425</v>
      </c>
      <c r="AC118" s="18">
        <f>AC$38*Cal_SWProportions!AC86</f>
        <v>0.2570324625</v>
      </c>
      <c r="AD118" s="18">
        <f>AD$38*Cal_SWProportions!AD86</f>
        <v>0.22928999999999999</v>
      </c>
      <c r="AE118" s="96">
        <f>AE$38*Cal_SWProportions!AE86</f>
        <v>0.16426999999999997</v>
      </c>
      <c r="AF118" s="18">
        <f>AF$38*Cal_SWProportions!AF86</f>
        <v>0.16860399999999998</v>
      </c>
      <c r="AG118" s="18">
        <f>AG$38*Cal_SWProportions!AG86</f>
        <v>0.23184536057999999</v>
      </c>
      <c r="AH118" s="18">
        <f>AH$38*Cal_SWProportions!AH86</f>
        <v>0.23184536057999999</v>
      </c>
      <c r="AI118" s="18">
        <f>AI$38*Cal_SWProportions!AI86</f>
        <v>0.23184536057999999</v>
      </c>
      <c r="AJ118" s="18">
        <f>AJ$38*Cal_SWProportions!AJ86</f>
        <v>0.23184536057999999</v>
      </c>
      <c r="AK118" s="18">
        <f>AK$38*Cal_SWProportions!AK86</f>
        <v>0.23184536057999999</v>
      </c>
      <c r="AM118" s="18">
        <f t="shared" si="30"/>
        <v>0</v>
      </c>
      <c r="AN118" s="18">
        <f t="shared" si="31"/>
        <v>1.8191083966699999</v>
      </c>
      <c r="AO118" s="18">
        <f t="shared" si="32"/>
        <v>1.1592268028999999</v>
      </c>
      <c r="AP118" s="106">
        <f t="shared" si="29"/>
        <v>0</v>
      </c>
      <c r="AQ118" s="18">
        <f t="shared" si="33"/>
        <v>0.22738854958374999</v>
      </c>
      <c r="AR118" s="18">
        <f t="shared" si="34"/>
        <v>0.23184536057999999</v>
      </c>
    </row>
    <row r="119" spans="2:60">
      <c r="E119" s="3" t="s">
        <v>40</v>
      </c>
      <c r="F119" s="3" t="s">
        <v>222</v>
      </c>
      <c r="G119" s="3" t="s">
        <v>222</v>
      </c>
      <c r="L119" s="3" t="s">
        <v>112</v>
      </c>
      <c r="R119" s="14"/>
      <c r="T119" s="18"/>
      <c r="U119" s="18"/>
      <c r="V119" s="18"/>
      <c r="W119" s="18"/>
      <c r="X119" s="18"/>
      <c r="Y119" s="18">
        <f>Y$39*Cal_SWProportions!Y87</f>
        <v>0.14432278022</v>
      </c>
      <c r="Z119" s="18">
        <f>Z$39*Cal_SWProportions!Z87</f>
        <v>0.194243636601</v>
      </c>
      <c r="AA119" s="18">
        <f>AA$39*Cal_SWProportions!AA87</f>
        <v>0.17673185938200001</v>
      </c>
      <c r="AB119" s="18">
        <f>AB$39*Cal_SWProportions!AB87</f>
        <v>8.3283553923000006E-2</v>
      </c>
      <c r="AC119" s="18">
        <f>AC$39*Cal_SWProportions!AC87</f>
        <v>0.17400238899000001</v>
      </c>
      <c r="AD119" s="18">
        <f>AD$39*Cal_SWProportions!AD87</f>
        <v>0.109478593662</v>
      </c>
      <c r="AE119" s="96">
        <f>AE$39*Cal_SWProportions!AE87</f>
        <v>0.17043698887799999</v>
      </c>
      <c r="AF119" s="18">
        <f>AF$39*Cal_SWProportions!AF87</f>
        <v>0.11562946093000001</v>
      </c>
      <c r="AG119" s="18">
        <f>AG$39*Cal_SWProportions!AG87</f>
        <v>0.12426099955000001</v>
      </c>
      <c r="AH119" s="18">
        <f>AH$39*Cal_SWProportions!AH87</f>
        <v>0.12632991432000001</v>
      </c>
      <c r="AI119" s="18">
        <f>AI$39*Cal_SWProportions!AI87</f>
        <v>0.12677780246000001</v>
      </c>
      <c r="AJ119" s="18">
        <f>AJ$39*Cal_SWProportions!AJ87</f>
        <v>0.12614413432999999</v>
      </c>
      <c r="AK119" s="18">
        <f>AK$39*Cal_SWProportions!AK87</f>
        <v>0.12551341366999999</v>
      </c>
      <c r="AM119" s="18">
        <f t="shared" si="30"/>
        <v>0</v>
      </c>
      <c r="AN119" s="18">
        <f t="shared" si="31"/>
        <v>1.1681292625859998</v>
      </c>
      <c r="AO119" s="18">
        <f t="shared" si="32"/>
        <v>0.62902626432999997</v>
      </c>
      <c r="AP119" s="106">
        <f t="shared" si="29"/>
        <v>0</v>
      </c>
      <c r="AQ119" s="18">
        <f t="shared" si="33"/>
        <v>0.14601615782324998</v>
      </c>
      <c r="AR119" s="18">
        <f t="shared" si="34"/>
        <v>0.125805252866</v>
      </c>
    </row>
    <row r="120" spans="2:60" s="68" customFormat="1">
      <c r="R120" s="69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M120" s="70"/>
      <c r="AN120" s="70"/>
      <c r="AO120" s="70"/>
      <c r="AP120" s="70"/>
      <c r="AQ120" s="70"/>
      <c r="AR120" s="70"/>
      <c r="AU120" s="71"/>
    </row>
    <row r="121" spans="2:60" ht="15">
      <c r="B121" s="10" t="s">
        <v>121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41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</row>
    <row r="122" spans="2:60">
      <c r="C122" s="30" t="s">
        <v>125</v>
      </c>
    </row>
    <row r="123" spans="2:60" s="68" customFormat="1">
      <c r="E123" s="91"/>
      <c r="AM123" s="3"/>
      <c r="AU123" s="71"/>
    </row>
    <row r="124" spans="2:60">
      <c r="F124" s="3" t="s">
        <v>279</v>
      </c>
      <c r="I124" s="68"/>
      <c r="R124" s="29">
        <f>COUNTIF(T124:AR124, FALSE)</f>
        <v>0</v>
      </c>
      <c r="T124" s="29" t="b">
        <f>TRUE</f>
        <v>1</v>
      </c>
      <c r="U124" s="29" t="b">
        <f>TRUE</f>
        <v>1</v>
      </c>
      <c r="V124" s="29" t="b">
        <f>TRUE</f>
        <v>1</v>
      </c>
      <c r="W124" s="29" t="b">
        <f>TRUE</f>
        <v>1</v>
      </c>
      <c r="X124" s="29" t="b">
        <f>TRUE</f>
        <v>1</v>
      </c>
      <c r="Y124" s="29" t="b">
        <f t="shared" ref="Y124:AJ124" si="35">SUM(Y12:Y19) = SUM(Y44:Y83)</f>
        <v>1</v>
      </c>
      <c r="Z124" s="29" t="b">
        <f t="shared" si="35"/>
        <v>1</v>
      </c>
      <c r="AA124" s="29" t="b">
        <f t="shared" si="35"/>
        <v>1</v>
      </c>
      <c r="AB124" s="29" t="b">
        <f t="shared" si="35"/>
        <v>1</v>
      </c>
      <c r="AC124" s="29" t="b">
        <f t="shared" si="35"/>
        <v>1</v>
      </c>
      <c r="AD124" s="29" t="b">
        <f t="shared" si="35"/>
        <v>1</v>
      </c>
      <c r="AE124" s="29" t="b">
        <f t="shared" si="35"/>
        <v>1</v>
      </c>
      <c r="AF124" s="29" t="b">
        <f t="shared" si="35"/>
        <v>1</v>
      </c>
      <c r="AG124" s="29" t="b">
        <f t="shared" si="35"/>
        <v>1</v>
      </c>
      <c r="AH124" s="29" t="b">
        <f t="shared" si="35"/>
        <v>1</v>
      </c>
      <c r="AI124" s="29" t="b">
        <f t="shared" si="35"/>
        <v>1</v>
      </c>
      <c r="AJ124" s="29" t="b">
        <f t="shared" si="35"/>
        <v>1</v>
      </c>
      <c r="AK124" s="29" t="b">
        <f>SUM(AK12:AK19) = SUM(AK44:AK83)</f>
        <v>1</v>
      </c>
    </row>
    <row r="125" spans="2:60">
      <c r="F125" s="3" t="s">
        <v>281</v>
      </c>
      <c r="I125" s="68"/>
      <c r="R125" s="29">
        <f>COUNTIF(T125:AR125, FALSE)</f>
        <v>0</v>
      </c>
      <c r="T125" s="29" t="b">
        <f>TRUE</f>
        <v>1</v>
      </c>
      <c r="U125" s="29" t="b">
        <f>TRUE</f>
        <v>1</v>
      </c>
      <c r="V125" s="29" t="b">
        <f>TRUE</f>
        <v>1</v>
      </c>
      <c r="W125" s="29" t="b">
        <f>TRUE</f>
        <v>1</v>
      </c>
      <c r="X125" s="29" t="b">
        <f>TRUE</f>
        <v>1</v>
      </c>
      <c r="Y125" s="29" t="b">
        <f t="shared" ref="Y125:AK125" si="36">SUM(Y22:Y29) = SUM(Y86:Y109)</f>
        <v>1</v>
      </c>
      <c r="Z125" s="29" t="b">
        <f t="shared" si="36"/>
        <v>1</v>
      </c>
      <c r="AA125" s="29" t="b">
        <f t="shared" si="36"/>
        <v>1</v>
      </c>
      <c r="AB125" s="29" t="b">
        <f t="shared" si="36"/>
        <v>1</v>
      </c>
      <c r="AC125" s="29" t="b">
        <f t="shared" si="36"/>
        <v>1</v>
      </c>
      <c r="AD125" s="29" t="b">
        <f t="shared" si="36"/>
        <v>1</v>
      </c>
      <c r="AE125" s="29" t="b">
        <f t="shared" si="36"/>
        <v>1</v>
      </c>
      <c r="AF125" s="29" t="b">
        <f t="shared" si="36"/>
        <v>1</v>
      </c>
      <c r="AG125" s="29" t="b">
        <f t="shared" si="36"/>
        <v>1</v>
      </c>
      <c r="AH125" s="29" t="b">
        <f t="shared" si="36"/>
        <v>1</v>
      </c>
      <c r="AI125" s="29" t="b">
        <f t="shared" si="36"/>
        <v>1</v>
      </c>
      <c r="AJ125" s="29" t="b">
        <f t="shared" si="36"/>
        <v>1</v>
      </c>
      <c r="AK125" s="29" t="b">
        <f t="shared" si="36"/>
        <v>1</v>
      </c>
    </row>
    <row r="126" spans="2:60">
      <c r="F126" s="3" t="s">
        <v>280</v>
      </c>
      <c r="R126" s="29">
        <f>COUNTIF(T126:AR126, FALSE)</f>
        <v>0</v>
      </c>
      <c r="T126" s="29" t="b">
        <f>TRUE</f>
        <v>1</v>
      </c>
      <c r="U126" s="29" t="b">
        <f>TRUE</f>
        <v>1</v>
      </c>
      <c r="V126" s="29" t="b">
        <f>TRUE</f>
        <v>1</v>
      </c>
      <c r="W126" s="29" t="b">
        <f>TRUE</f>
        <v>1</v>
      </c>
      <c r="X126" s="29" t="b">
        <f>TRUE</f>
        <v>1</v>
      </c>
      <c r="Y126" s="29" t="b">
        <f t="shared" ref="Y126:AK126" si="37">SUM(Y32:Y39) = SUM(Y112:Y119)</f>
        <v>1</v>
      </c>
      <c r="Z126" s="29" t="b">
        <f t="shared" si="37"/>
        <v>1</v>
      </c>
      <c r="AA126" s="29" t="b">
        <f t="shared" si="37"/>
        <v>1</v>
      </c>
      <c r="AB126" s="29" t="b">
        <f t="shared" si="37"/>
        <v>1</v>
      </c>
      <c r="AC126" s="29" t="b">
        <f t="shared" si="37"/>
        <v>1</v>
      </c>
      <c r="AD126" s="29" t="b">
        <f t="shared" si="37"/>
        <v>1</v>
      </c>
      <c r="AE126" s="29" t="b">
        <f t="shared" si="37"/>
        <v>1</v>
      </c>
      <c r="AF126" s="29" t="b">
        <f t="shared" si="37"/>
        <v>1</v>
      </c>
      <c r="AG126" s="29" t="b">
        <f t="shared" si="37"/>
        <v>1</v>
      </c>
      <c r="AH126" s="29" t="b">
        <f t="shared" si="37"/>
        <v>1</v>
      </c>
      <c r="AI126" s="29" t="b">
        <f t="shared" si="37"/>
        <v>1</v>
      </c>
      <c r="AJ126" s="29" t="b">
        <f t="shared" si="37"/>
        <v>1</v>
      </c>
      <c r="AK126" s="29" t="b">
        <f t="shared" si="37"/>
        <v>1</v>
      </c>
    </row>
    <row r="128" spans="2:60">
      <c r="F128" s="3" t="s">
        <v>123</v>
      </c>
      <c r="R128" s="29">
        <f>SUM(R124:R126)</f>
        <v>0</v>
      </c>
    </row>
  </sheetData>
  <phoneticPr fontId="22" type="noConversion"/>
  <conditionalFormatting sqref="R4">
    <cfRule type="cellIs" dxfId="17" priority="15" operator="greaterThan">
      <formula>0</formula>
    </cfRule>
  </conditionalFormatting>
  <conditionalFormatting sqref="T124:X124 T126:X126">
    <cfRule type="cellIs" dxfId="16" priority="14" operator="equal">
      <formula>FALSE</formula>
    </cfRule>
  </conditionalFormatting>
  <conditionalFormatting sqref="R128 R124 R126">
    <cfRule type="cellIs" dxfId="15" priority="13" operator="greaterThan">
      <formula>0</formula>
    </cfRule>
  </conditionalFormatting>
  <conditionalFormatting sqref="Y124:AK124">
    <cfRule type="cellIs" dxfId="14" priority="11" operator="equal">
      <formula>FALSE</formula>
    </cfRule>
  </conditionalFormatting>
  <conditionalFormatting sqref="Y126:AK126">
    <cfRule type="cellIs" dxfId="13" priority="9" operator="equal">
      <formula>FALSE</formula>
    </cfRule>
  </conditionalFormatting>
  <conditionalFormatting sqref="T125:X125">
    <cfRule type="cellIs" dxfId="12" priority="7" operator="equal">
      <formula>FALSE</formula>
    </cfRule>
  </conditionalFormatting>
  <conditionalFormatting sqref="R125">
    <cfRule type="cellIs" dxfId="11" priority="6" operator="greaterThan">
      <formula>0</formula>
    </cfRule>
  </conditionalFormatting>
  <conditionalFormatting sqref="Y125:AK125">
    <cfRule type="cellIs" dxfId="10" priority="5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8"/>
  </sheetPr>
  <dimension ref="A1:BL111"/>
  <sheetViews>
    <sheetView zoomScale="70" zoomScaleNormal="70" workbookViewId="0">
      <pane xSplit="19" ySplit="7" topLeftCell="Y8" activePane="bottomRight" state="frozen"/>
      <selection activeCell="T8" sqref="T8"/>
      <selection pane="topRight" activeCell="T8" sqref="T8"/>
      <selection pane="bottomLeft" activeCell="T8" sqref="T8"/>
      <selection pane="bottomRight"/>
    </sheetView>
  </sheetViews>
  <sheetFormatPr defaultColWidth="0" defaultRowHeight="12.75" outlineLevelCol="1"/>
  <cols>
    <col min="1" max="4" width="1.75" style="3" customWidth="1"/>
    <col min="5" max="5" width="5.75" style="3" customWidth="1"/>
    <col min="6" max="6" width="11.875" style="3" customWidth="1"/>
    <col min="7" max="7" width="20.625" style="3" customWidth="1"/>
    <col min="8" max="8" width="16.875" style="3" bestFit="1" customWidth="1"/>
    <col min="9" max="11" width="1.75" style="3" customWidth="1"/>
    <col min="12" max="12" width="5.25" style="3" bestFit="1" customWidth="1"/>
    <col min="13" max="15" width="1.75" style="3" customWidth="1"/>
    <col min="16" max="16" width="5.75" style="3" customWidth="1"/>
    <col min="17" max="17" width="1.75" style="3" customWidth="1"/>
    <col min="18" max="18" width="9.25" style="3" customWidth="1"/>
    <col min="19" max="19" width="1.75" style="3" customWidth="1"/>
    <col min="20" max="24" width="9.25" style="3" hidden="1" customWidth="1" outlineLevel="1"/>
    <col min="25" max="25" width="9.25" style="3" customWidth="1" collapsed="1"/>
    <col min="26" max="37" width="9.25" style="3" customWidth="1"/>
    <col min="38" max="38" width="1.625" style="3" customWidth="1"/>
    <col min="39" max="40" width="9.25" style="3" customWidth="1"/>
    <col min="41" max="43" width="9.375" style="3" customWidth="1"/>
    <col min="44" max="44" width="1.75" style="3" customWidth="1"/>
    <col min="45" max="45" width="9.25" style="3" customWidth="1"/>
    <col min="46" max="46" width="9.25" style="42" customWidth="1"/>
    <col min="47" max="47" width="60.875" style="3" bestFit="1" customWidth="1"/>
    <col min="48" max="59" width="1.75" style="3" customWidth="1"/>
    <col min="60" max="64" width="0" style="3" hidden="1" customWidth="1"/>
    <col min="65" max="16384" width="9.25" style="3" hidden="1"/>
  </cols>
  <sheetData>
    <row r="1" spans="1:59" ht="22.5">
      <c r="A1" s="9" t="s">
        <v>263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40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</row>
    <row r="2" spans="1:59" ht="15">
      <c r="A2" s="10" t="str">
        <f>"["&amp; Cover!$F$28 &amp;"] "&amp; Cover!$F$8 &amp;" - Version "&amp; Cover!$F$22 &amp;" ("&amp; TEXT(Cover!$F$23, "dd/mm/yy") &amp;")"</f>
        <v>[Final] Streetworks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41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</row>
    <row r="3" spans="1:59" ht="15">
      <c r="A3" s="10" t="s">
        <v>268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41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</row>
    <row r="4" spans="1:59" ht="15">
      <c r="A4" s="10"/>
      <c r="B4" s="10"/>
      <c r="C4" s="10"/>
      <c r="D4" s="10"/>
      <c r="E4" s="10"/>
      <c r="F4" s="10"/>
      <c r="G4" s="10" t="s">
        <v>134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6">
        <f>R111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41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</row>
    <row r="5" spans="1:59" s="11" customFormat="1">
      <c r="A5" s="11" t="s">
        <v>149</v>
      </c>
      <c r="G5" s="11" t="s">
        <v>145</v>
      </c>
      <c r="H5" s="90">
        <f>Cover!$F$26</f>
        <v>44170.817800925928</v>
      </c>
      <c r="O5" s="11" t="s">
        <v>144</v>
      </c>
      <c r="R5" s="17">
        <f>Cover!$F$25</f>
        <v>65</v>
      </c>
      <c r="AV5" s="44"/>
    </row>
    <row r="6" spans="1:59" ht="25.5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L6" s="49"/>
      <c r="AM6" s="97" t="s">
        <v>269</v>
      </c>
      <c r="AN6" s="98" t="s">
        <v>270</v>
      </c>
      <c r="AO6" s="98" t="s">
        <v>271</v>
      </c>
      <c r="AP6" s="98" t="s">
        <v>285</v>
      </c>
      <c r="AQ6" s="98" t="s">
        <v>272</v>
      </c>
      <c r="AS6" s="65" t="s">
        <v>119</v>
      </c>
      <c r="AT6" s="65"/>
      <c r="AU6" s="65"/>
    </row>
    <row r="7" spans="1:59">
      <c r="A7" s="4"/>
      <c r="B7" s="4"/>
      <c r="C7" s="4"/>
      <c r="D7" s="4"/>
      <c r="E7" s="4" t="s">
        <v>175</v>
      </c>
      <c r="F7" s="48" t="s">
        <v>178</v>
      </c>
      <c r="G7" s="4" t="s">
        <v>293</v>
      </c>
      <c r="H7" s="48"/>
      <c r="I7" s="4"/>
      <c r="J7" s="4"/>
      <c r="K7" s="4"/>
      <c r="L7" s="4" t="s">
        <v>110</v>
      </c>
      <c r="M7" s="4" t="s">
        <v>117</v>
      </c>
      <c r="N7" s="4" t="s">
        <v>118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38">
        <v>2010</v>
      </c>
      <c r="V7" s="38">
        <v>2011</v>
      </c>
      <c r="W7" s="38">
        <v>2012</v>
      </c>
      <c r="X7" s="38">
        <v>2013</v>
      </c>
      <c r="Y7" s="37">
        <v>2014</v>
      </c>
      <c r="Z7" s="38">
        <v>2015</v>
      </c>
      <c r="AA7" s="38">
        <v>2016</v>
      </c>
      <c r="AB7" s="38">
        <v>2017</v>
      </c>
      <c r="AC7" s="38">
        <v>2018</v>
      </c>
      <c r="AD7" s="38">
        <v>2019</v>
      </c>
      <c r="AE7" s="38">
        <v>2020</v>
      </c>
      <c r="AF7" s="38">
        <v>2021</v>
      </c>
      <c r="AG7" s="37">
        <v>2022</v>
      </c>
      <c r="AH7" s="38">
        <v>2023</v>
      </c>
      <c r="AI7" s="38">
        <v>2024</v>
      </c>
      <c r="AJ7" s="38">
        <v>2025</v>
      </c>
      <c r="AK7" s="39">
        <v>2026</v>
      </c>
      <c r="AL7" s="38"/>
      <c r="AM7" s="99">
        <v>1</v>
      </c>
      <c r="AN7" s="99">
        <v>2</v>
      </c>
      <c r="AO7" s="99">
        <v>3</v>
      </c>
      <c r="AP7" s="102">
        <v>4</v>
      </c>
      <c r="AQ7" s="100">
        <f>Local!R11</f>
        <v>4</v>
      </c>
      <c r="AR7" s="4"/>
      <c r="AS7" s="36" t="s">
        <v>8</v>
      </c>
      <c r="AT7" s="43" t="s">
        <v>7</v>
      </c>
      <c r="AU7" s="35" t="s">
        <v>116</v>
      </c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9" spans="1:59" ht="15">
      <c r="B9" s="10" t="s">
        <v>267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41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</row>
    <row r="10" spans="1:59" s="68" customFormat="1" ht="15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7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</row>
    <row r="11" spans="1:59">
      <c r="C11" s="11" t="s">
        <v>172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44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59">
      <c r="E12" s="3" t="s">
        <v>25</v>
      </c>
      <c r="F12" s="3" t="str">
        <f>$C$11</f>
        <v>Opex</v>
      </c>
      <c r="G12" s="3" t="s">
        <v>192</v>
      </c>
      <c r="L12" s="3" t="s">
        <v>112</v>
      </c>
      <c r="R12" s="14"/>
      <c r="T12" s="18"/>
      <c r="U12" s="18"/>
      <c r="V12" s="18"/>
      <c r="W12" s="18"/>
      <c r="X12" s="18"/>
      <c r="Y12" s="18">
        <f>Cal_SWSubmitted!Y12-'Cal_Charges&amp;Penalties'!Y44</f>
        <v>0</v>
      </c>
      <c r="Z12" s="106">
        <f>Cal_SWSubmitted!Z12-'Cal_Charges&amp;Penalties'!Z44</f>
        <v>0</v>
      </c>
      <c r="AA12" s="106">
        <f>Cal_SWSubmitted!AA12-'Cal_Charges&amp;Penalties'!AA44</f>
        <v>0</v>
      </c>
      <c r="AB12" s="106">
        <f>Cal_SWSubmitted!AB12-'Cal_Charges&amp;Penalties'!AB44</f>
        <v>0</v>
      </c>
      <c r="AC12" s="106">
        <f>Cal_SWSubmitted!AC12-'Cal_Charges&amp;Penalties'!AC44</f>
        <v>0</v>
      </c>
      <c r="AD12" s="106">
        <f>Cal_SWSubmitted!AD12-'Cal_Charges&amp;Penalties'!AD44</f>
        <v>0</v>
      </c>
      <c r="AE12" s="106">
        <f>Cal_SWSubmitted!AE12-'Cal_Charges&amp;Penalties'!AE44</f>
        <v>0</v>
      </c>
      <c r="AF12" s="106">
        <f>Cal_SWSubmitted!AF12-'Cal_Charges&amp;Penalties'!AF44</f>
        <v>0</v>
      </c>
      <c r="AG12" s="106">
        <f>Cal_SWSubmitted!AG12-'Cal_Charges&amp;Penalties'!AG44</f>
        <v>0</v>
      </c>
      <c r="AH12" s="106">
        <f>Cal_SWSubmitted!AH12-'Cal_Charges&amp;Penalties'!AH44</f>
        <v>0</v>
      </c>
      <c r="AI12" s="106">
        <f>Cal_SWSubmitted!AI12-'Cal_Charges&amp;Penalties'!AI44</f>
        <v>0</v>
      </c>
      <c r="AJ12" s="106">
        <f>Cal_SWSubmitted!AJ12-'Cal_Charges&amp;Penalties'!AJ44</f>
        <v>0</v>
      </c>
      <c r="AK12" s="106">
        <f>Cal_SWSubmitted!AK12-'Cal_Charges&amp;Penalties'!AK44</f>
        <v>0</v>
      </c>
      <c r="AM12" s="18">
        <f>AVERAGE(AB12:AE12)</f>
        <v>0</v>
      </c>
      <c r="AN12" s="18">
        <f>AVERAGE(AC12:AE12)</f>
        <v>0</v>
      </c>
      <c r="AO12" s="18">
        <f>AVERAGE(AC12:AF12)</f>
        <v>0</v>
      </c>
      <c r="AP12" s="18">
        <f>AVERAGE(AB12:AK12)</f>
        <v>0</v>
      </c>
      <c r="AQ12" s="18">
        <f>SUMIFS(AM12:AP12,$AM$7:$AP$7,$AQ$7)</f>
        <v>0</v>
      </c>
    </row>
    <row r="13" spans="1:59">
      <c r="E13" s="3" t="s">
        <v>28</v>
      </c>
      <c r="F13" s="3" t="str">
        <f t="shared" ref="F13:F51" si="0">$C$11</f>
        <v>Opex</v>
      </c>
      <c r="G13" s="3" t="s">
        <v>192</v>
      </c>
      <c r="L13" s="3" t="s">
        <v>112</v>
      </c>
      <c r="R13" s="14"/>
      <c r="T13" s="18"/>
      <c r="U13" s="18"/>
      <c r="V13" s="18"/>
      <c r="W13" s="18"/>
      <c r="X13" s="18"/>
      <c r="Y13" s="106">
        <f>Cal_SWSubmitted!Y13-'Cal_Charges&amp;Penalties'!Y45</f>
        <v>0</v>
      </c>
      <c r="Z13" s="106">
        <f>Cal_SWSubmitted!Z13-'Cal_Charges&amp;Penalties'!Z45</f>
        <v>0</v>
      </c>
      <c r="AA13" s="106">
        <f>Cal_SWSubmitted!AA13-'Cal_Charges&amp;Penalties'!AA45</f>
        <v>0</v>
      </c>
      <c r="AB13" s="106">
        <f>Cal_SWSubmitted!AB13-'Cal_Charges&amp;Penalties'!AB45</f>
        <v>0</v>
      </c>
      <c r="AC13" s="106">
        <f>Cal_SWSubmitted!AC13-'Cal_Charges&amp;Penalties'!AC45</f>
        <v>0</v>
      </c>
      <c r="AD13" s="106">
        <f>Cal_SWSubmitted!AD13-'Cal_Charges&amp;Penalties'!AD45</f>
        <v>0</v>
      </c>
      <c r="AE13" s="106">
        <f>Cal_SWSubmitted!AE13-'Cal_Charges&amp;Penalties'!AE45</f>
        <v>0</v>
      </c>
      <c r="AF13" s="106">
        <f>Cal_SWSubmitted!AF13-'Cal_Charges&amp;Penalties'!AF45</f>
        <v>0</v>
      </c>
      <c r="AG13" s="106">
        <f>Cal_SWSubmitted!AG13-'Cal_Charges&amp;Penalties'!AG45</f>
        <v>0</v>
      </c>
      <c r="AH13" s="106">
        <f>Cal_SWSubmitted!AH13-'Cal_Charges&amp;Penalties'!AH45</f>
        <v>0</v>
      </c>
      <c r="AI13" s="106">
        <f>Cal_SWSubmitted!AI13-'Cal_Charges&amp;Penalties'!AI45</f>
        <v>0</v>
      </c>
      <c r="AJ13" s="106">
        <f>Cal_SWSubmitted!AJ13-'Cal_Charges&amp;Penalties'!AJ45</f>
        <v>0</v>
      </c>
      <c r="AK13" s="106">
        <f>Cal_SWSubmitted!AK13-'Cal_Charges&amp;Penalties'!AK45</f>
        <v>0</v>
      </c>
      <c r="AM13" s="18">
        <f t="shared" ref="AM13:AM51" si="1">AVERAGE(AB13:AE13)</f>
        <v>0</v>
      </c>
      <c r="AN13" s="18">
        <f t="shared" ref="AN13:AN51" si="2">AVERAGE(AC13:AE13)</f>
        <v>0</v>
      </c>
      <c r="AO13" s="18">
        <f t="shared" ref="AO13:AO51" si="3">AVERAGE(AC13:AF13)</f>
        <v>0</v>
      </c>
      <c r="AP13" s="18">
        <f t="shared" ref="AP13:AP50" si="4">AVERAGE(AB13:AK13)</f>
        <v>0</v>
      </c>
      <c r="AQ13" s="18">
        <f t="shared" ref="AQ13:AQ51" si="5">SUMIFS(AM13:AP13,$AM$7:$AP$7,$AQ$7)</f>
        <v>0</v>
      </c>
    </row>
    <row r="14" spans="1:59">
      <c r="E14" s="3" t="s">
        <v>30</v>
      </c>
      <c r="F14" s="3" t="str">
        <f t="shared" si="0"/>
        <v>Opex</v>
      </c>
      <c r="G14" s="3" t="s">
        <v>192</v>
      </c>
      <c r="L14" s="3" t="s">
        <v>112</v>
      </c>
      <c r="R14" s="14"/>
      <c r="T14" s="18"/>
      <c r="U14" s="18"/>
      <c r="V14" s="18"/>
      <c r="W14" s="18"/>
      <c r="X14" s="18"/>
      <c r="Y14" s="106">
        <f>Cal_SWSubmitted!Y14-'Cal_Charges&amp;Penalties'!Y46</f>
        <v>0</v>
      </c>
      <c r="Z14" s="106">
        <f>Cal_SWSubmitted!Z14-'Cal_Charges&amp;Penalties'!Z46</f>
        <v>0</v>
      </c>
      <c r="AA14" s="106">
        <f>Cal_SWSubmitted!AA14-'Cal_Charges&amp;Penalties'!AA46</f>
        <v>0</v>
      </c>
      <c r="AB14" s="106">
        <f>Cal_SWSubmitted!AB14-'Cal_Charges&amp;Penalties'!AB46</f>
        <v>0</v>
      </c>
      <c r="AC14" s="106">
        <f>Cal_SWSubmitted!AC14-'Cal_Charges&amp;Penalties'!AC46</f>
        <v>0</v>
      </c>
      <c r="AD14" s="106">
        <f>Cal_SWSubmitted!AD14-'Cal_Charges&amp;Penalties'!AD46</f>
        <v>0</v>
      </c>
      <c r="AE14" s="106">
        <f>Cal_SWSubmitted!AE14-'Cal_Charges&amp;Penalties'!AE46</f>
        <v>0</v>
      </c>
      <c r="AF14" s="106">
        <f>Cal_SWSubmitted!AF14-'Cal_Charges&amp;Penalties'!AF46</f>
        <v>0</v>
      </c>
      <c r="AG14" s="106">
        <f>Cal_SWSubmitted!AG14-'Cal_Charges&amp;Penalties'!AG46</f>
        <v>0</v>
      </c>
      <c r="AH14" s="106">
        <f>Cal_SWSubmitted!AH14-'Cal_Charges&amp;Penalties'!AH46</f>
        <v>0</v>
      </c>
      <c r="AI14" s="106">
        <f>Cal_SWSubmitted!AI14-'Cal_Charges&amp;Penalties'!AI46</f>
        <v>0</v>
      </c>
      <c r="AJ14" s="106">
        <f>Cal_SWSubmitted!AJ14-'Cal_Charges&amp;Penalties'!AJ46</f>
        <v>0</v>
      </c>
      <c r="AK14" s="106">
        <f>Cal_SWSubmitted!AK14-'Cal_Charges&amp;Penalties'!AK46</f>
        <v>0</v>
      </c>
      <c r="AM14" s="18">
        <f t="shared" si="1"/>
        <v>0</v>
      </c>
      <c r="AN14" s="18">
        <f t="shared" si="2"/>
        <v>0</v>
      </c>
      <c r="AO14" s="18">
        <f t="shared" si="3"/>
        <v>0</v>
      </c>
      <c r="AP14" s="18">
        <f t="shared" si="4"/>
        <v>0</v>
      </c>
      <c r="AQ14" s="18">
        <f t="shared" si="5"/>
        <v>0</v>
      </c>
    </row>
    <row r="15" spans="1:59">
      <c r="E15" s="3" t="s">
        <v>32</v>
      </c>
      <c r="F15" s="3" t="str">
        <f t="shared" si="0"/>
        <v>Opex</v>
      </c>
      <c r="G15" s="3" t="s">
        <v>192</v>
      </c>
      <c r="L15" s="3" t="s">
        <v>112</v>
      </c>
      <c r="R15" s="14"/>
      <c r="T15" s="18"/>
      <c r="U15" s="18"/>
      <c r="V15" s="18"/>
      <c r="W15" s="18"/>
      <c r="X15" s="18"/>
      <c r="Y15" s="106">
        <f>Cal_SWSubmitted!Y15-'Cal_Charges&amp;Penalties'!Y47</f>
        <v>0</v>
      </c>
      <c r="Z15" s="106">
        <f>Cal_SWSubmitted!Z15-'Cal_Charges&amp;Penalties'!Z47</f>
        <v>0</v>
      </c>
      <c r="AA15" s="106">
        <f>Cal_SWSubmitted!AA15-'Cal_Charges&amp;Penalties'!AA47</f>
        <v>0</v>
      </c>
      <c r="AB15" s="106">
        <f>Cal_SWSubmitted!AB15-'Cal_Charges&amp;Penalties'!AB47</f>
        <v>0</v>
      </c>
      <c r="AC15" s="106">
        <f>Cal_SWSubmitted!AC15-'Cal_Charges&amp;Penalties'!AC47</f>
        <v>0</v>
      </c>
      <c r="AD15" s="106">
        <f>Cal_SWSubmitted!AD15-'Cal_Charges&amp;Penalties'!AD47</f>
        <v>0</v>
      </c>
      <c r="AE15" s="106">
        <f>Cal_SWSubmitted!AE15-'Cal_Charges&amp;Penalties'!AE47</f>
        <v>4.7723720849032134E-2</v>
      </c>
      <c r="AF15" s="106">
        <f>Cal_SWSubmitted!AF15-'Cal_Charges&amp;Penalties'!AF47</f>
        <v>0</v>
      </c>
      <c r="AG15" s="106">
        <f>Cal_SWSubmitted!AG15-'Cal_Charges&amp;Penalties'!AG47</f>
        <v>0</v>
      </c>
      <c r="AH15" s="106">
        <f>Cal_SWSubmitted!AH15-'Cal_Charges&amp;Penalties'!AH47</f>
        <v>0</v>
      </c>
      <c r="AI15" s="106">
        <f>Cal_SWSubmitted!AI15-'Cal_Charges&amp;Penalties'!AI47</f>
        <v>0</v>
      </c>
      <c r="AJ15" s="106">
        <f>Cal_SWSubmitted!AJ15-'Cal_Charges&amp;Penalties'!AJ47</f>
        <v>0</v>
      </c>
      <c r="AK15" s="106">
        <f>Cal_SWSubmitted!AK15-'Cal_Charges&amp;Penalties'!AK47</f>
        <v>0</v>
      </c>
      <c r="AM15" s="18">
        <f t="shared" si="1"/>
        <v>1.1930930212258033E-2</v>
      </c>
      <c r="AN15" s="18">
        <f t="shared" si="2"/>
        <v>1.5907906949677378E-2</v>
      </c>
      <c r="AO15" s="18">
        <f t="shared" si="3"/>
        <v>1.1930930212258033E-2</v>
      </c>
      <c r="AP15" s="18">
        <f t="shared" si="4"/>
        <v>4.7723720849032134E-3</v>
      </c>
      <c r="AQ15" s="18">
        <f t="shared" si="5"/>
        <v>4.7723720849032134E-3</v>
      </c>
    </row>
    <row r="16" spans="1:59">
      <c r="E16" s="3" t="s">
        <v>34</v>
      </c>
      <c r="F16" s="3" t="str">
        <f t="shared" si="0"/>
        <v>Opex</v>
      </c>
      <c r="G16" s="3" t="s">
        <v>192</v>
      </c>
      <c r="L16" s="3" t="s">
        <v>112</v>
      </c>
      <c r="R16" s="14"/>
      <c r="T16" s="18"/>
      <c r="U16" s="18"/>
      <c r="V16" s="18"/>
      <c r="W16" s="18"/>
      <c r="X16" s="18"/>
      <c r="Y16" s="106">
        <f>Cal_SWSubmitted!Y16-'Cal_Charges&amp;Penalties'!Y48</f>
        <v>0</v>
      </c>
      <c r="Z16" s="106">
        <f>Cal_SWSubmitted!Z16-'Cal_Charges&amp;Penalties'!Z48</f>
        <v>1.4629838536941564</v>
      </c>
      <c r="AA16" s="106">
        <f>Cal_SWSubmitted!AA16-'Cal_Charges&amp;Penalties'!AA48</f>
        <v>1.2602116593353654</v>
      </c>
      <c r="AB16" s="106">
        <f>Cal_SWSubmitted!AB16-'Cal_Charges&amp;Penalties'!AB48</f>
        <v>0.88867727492003601</v>
      </c>
      <c r="AC16" s="106">
        <f>Cal_SWSubmitted!AC16-'Cal_Charges&amp;Penalties'!AC48</f>
        <v>0.640491102777896</v>
      </c>
      <c r="AD16" s="106">
        <f>Cal_SWSubmitted!AD16-'Cal_Charges&amp;Penalties'!AD48</f>
        <v>0.72815745457086234</v>
      </c>
      <c r="AE16" s="106">
        <f>Cal_SWSubmitted!AE16-'Cal_Charges&amp;Penalties'!AE48</f>
        <v>0.71573254967165212</v>
      </c>
      <c r="AF16" s="106">
        <f>Cal_SWSubmitted!AF16-'Cal_Charges&amp;Penalties'!AF48</f>
        <v>0.73220302225930456</v>
      </c>
      <c r="AG16" s="106">
        <f>Cal_SWSubmitted!AG16-'Cal_Charges&amp;Penalties'!AG48</f>
        <v>0.73626891943361827</v>
      </c>
      <c r="AH16" s="106">
        <f>Cal_SWSubmitted!AH16-'Cal_Charges&amp;Penalties'!AH48</f>
        <v>0.74035524825202415</v>
      </c>
      <c r="AI16" s="106">
        <f>Cal_SWSubmitted!AI16-'Cal_Charges&amp;Penalties'!AI48</f>
        <v>0.7444621113861003</v>
      </c>
      <c r="AJ16" s="106">
        <f>Cal_SWSubmitted!AJ16-'Cal_Charges&amp;Penalties'!AJ48</f>
        <v>0.74858961202336272</v>
      </c>
      <c r="AK16" s="106">
        <f>Cal_SWSubmitted!AK16-'Cal_Charges&amp;Penalties'!AK48</f>
        <v>0.7527378538698577</v>
      </c>
      <c r="AM16" s="18">
        <f t="shared" si="1"/>
        <v>0.74326459548511159</v>
      </c>
      <c r="AN16" s="18">
        <f t="shared" si="2"/>
        <v>0.69479370234013682</v>
      </c>
      <c r="AO16" s="18">
        <f t="shared" si="3"/>
        <v>0.70414603231992867</v>
      </c>
      <c r="AP16" s="18">
        <f t="shared" si="4"/>
        <v>0.74276751491647153</v>
      </c>
      <c r="AQ16" s="18">
        <f t="shared" si="5"/>
        <v>0.74276751491647153</v>
      </c>
    </row>
    <row r="17" spans="5:43">
      <c r="E17" s="3" t="s">
        <v>36</v>
      </c>
      <c r="F17" s="3" t="str">
        <f t="shared" si="0"/>
        <v>Opex</v>
      </c>
      <c r="G17" s="3" t="s">
        <v>192</v>
      </c>
      <c r="L17" s="3" t="s">
        <v>112</v>
      </c>
      <c r="R17" s="14"/>
      <c r="T17" s="18"/>
      <c r="U17" s="18"/>
      <c r="V17" s="18"/>
      <c r="W17" s="18"/>
      <c r="X17" s="18"/>
      <c r="Y17" s="106">
        <f>Cal_SWSubmitted!Y17-'Cal_Charges&amp;Penalties'!Y49</f>
        <v>0.67727718550106619</v>
      </c>
      <c r="Z17" s="106">
        <f>Cal_SWSubmitted!Z17-'Cal_Charges&amp;Penalties'!Z49</f>
        <v>0.47241676942046851</v>
      </c>
      <c r="AA17" s="106">
        <f>Cal_SWSubmitted!AA17-'Cal_Charges&amp;Penalties'!AA49</f>
        <v>0.71526261585993822</v>
      </c>
      <c r="AB17" s="106">
        <f>Cal_SWSubmitted!AB17-'Cal_Charges&amp;Penalties'!AB49</f>
        <v>0.62</v>
      </c>
      <c r="AC17" s="106">
        <f>Cal_SWSubmitted!AC17-'Cal_Charges&amp;Penalties'!AC49</f>
        <v>0.62814011516314783</v>
      </c>
      <c r="AD17" s="106">
        <f>Cal_SWSubmitted!AD17-'Cal_Charges&amp;Penalties'!AD49</f>
        <v>0.39974763406940067</v>
      </c>
      <c r="AE17" s="106">
        <f>Cal_SWSubmitted!AE17-'Cal_Charges&amp;Penalties'!AE49</f>
        <v>0.49782006206615409</v>
      </c>
      <c r="AF17" s="106">
        <f>Cal_SWSubmitted!AF17-'Cal_Charges&amp;Penalties'!AF49</f>
        <v>0.49932609828345792</v>
      </c>
      <c r="AG17" s="106">
        <f>Cal_SWSubmitted!AG17-'Cal_Charges&amp;Penalties'!AG49</f>
        <v>0.4098614606473262</v>
      </c>
      <c r="AH17" s="106">
        <f>Cal_SWSubmitted!AH17-'Cal_Charges&amp;Penalties'!AH49</f>
        <v>0.41085099246279549</v>
      </c>
      <c r="AI17" s="106">
        <f>Cal_SWSubmitted!AI17-'Cal_Charges&amp;Penalties'!AI49</f>
        <v>0.4143960497236836</v>
      </c>
      <c r="AJ17" s="106">
        <f>Cal_SWSubmitted!AJ17-'Cal_Charges&amp;Penalties'!AJ49</f>
        <v>0.42465238097869573</v>
      </c>
      <c r="AK17" s="106">
        <f>Cal_SWSubmitted!AK17-'Cal_Charges&amp;Penalties'!AK49</f>
        <v>0.4223670883128377</v>
      </c>
      <c r="AM17" s="18">
        <f t="shared" si="1"/>
        <v>0.53642695282467556</v>
      </c>
      <c r="AN17" s="18">
        <f t="shared" si="2"/>
        <v>0.5085692704329009</v>
      </c>
      <c r="AO17" s="18">
        <f t="shared" si="3"/>
        <v>0.50625847739554009</v>
      </c>
      <c r="AP17" s="18">
        <f t="shared" si="4"/>
        <v>0.4727161881707499</v>
      </c>
      <c r="AQ17" s="18">
        <f t="shared" si="5"/>
        <v>0.4727161881707499</v>
      </c>
    </row>
    <row r="18" spans="5:43">
      <c r="E18" s="3" t="s">
        <v>38</v>
      </c>
      <c r="F18" s="3" t="str">
        <f t="shared" si="0"/>
        <v>Opex</v>
      </c>
      <c r="G18" s="3" t="s">
        <v>192</v>
      </c>
      <c r="L18" s="3" t="s">
        <v>112</v>
      </c>
      <c r="R18" s="14"/>
      <c r="T18" s="18"/>
      <c r="U18" s="18"/>
      <c r="V18" s="18"/>
      <c r="W18" s="18"/>
      <c r="X18" s="18"/>
      <c r="Y18" s="106">
        <f>Cal_SWSubmitted!Y18-'Cal_Charges&amp;Penalties'!Y50</f>
        <v>0</v>
      </c>
      <c r="Z18" s="106">
        <f>Cal_SWSubmitted!Z18-'Cal_Charges&amp;Penalties'!Z50</f>
        <v>0</v>
      </c>
      <c r="AA18" s="106">
        <f>Cal_SWSubmitted!AA18-'Cal_Charges&amp;Penalties'!AA50</f>
        <v>0</v>
      </c>
      <c r="AB18" s="106">
        <f>Cal_SWSubmitted!AB18-'Cal_Charges&amp;Penalties'!AB50</f>
        <v>0</v>
      </c>
      <c r="AC18" s="106">
        <f>Cal_SWSubmitted!AC18-'Cal_Charges&amp;Penalties'!AC50</f>
        <v>0</v>
      </c>
      <c r="AD18" s="106">
        <f>Cal_SWSubmitted!AD18-'Cal_Charges&amp;Penalties'!AD50</f>
        <v>0</v>
      </c>
      <c r="AE18" s="106">
        <f>Cal_SWSubmitted!AE18-'Cal_Charges&amp;Penalties'!AE50</f>
        <v>0</v>
      </c>
      <c r="AF18" s="106">
        <f>Cal_SWSubmitted!AF18-'Cal_Charges&amp;Penalties'!AF50</f>
        <v>0</v>
      </c>
      <c r="AG18" s="106">
        <f>Cal_SWSubmitted!AG18-'Cal_Charges&amp;Penalties'!AG50</f>
        <v>0</v>
      </c>
      <c r="AH18" s="106">
        <f>Cal_SWSubmitted!AH18-'Cal_Charges&amp;Penalties'!AH50</f>
        <v>0</v>
      </c>
      <c r="AI18" s="106">
        <f>Cal_SWSubmitted!AI18-'Cal_Charges&amp;Penalties'!AI50</f>
        <v>0</v>
      </c>
      <c r="AJ18" s="106">
        <f>Cal_SWSubmitted!AJ18-'Cal_Charges&amp;Penalties'!AJ50</f>
        <v>0</v>
      </c>
      <c r="AK18" s="106">
        <f>Cal_SWSubmitted!AK18-'Cal_Charges&amp;Penalties'!AK50</f>
        <v>0</v>
      </c>
      <c r="AM18" s="18">
        <f t="shared" si="1"/>
        <v>0</v>
      </c>
      <c r="AN18" s="18">
        <f t="shared" si="2"/>
        <v>0</v>
      </c>
      <c r="AO18" s="18">
        <f t="shared" si="3"/>
        <v>0</v>
      </c>
      <c r="AP18" s="18">
        <f t="shared" si="4"/>
        <v>0</v>
      </c>
      <c r="AQ18" s="18">
        <f t="shared" si="5"/>
        <v>0</v>
      </c>
    </row>
    <row r="19" spans="5:43">
      <c r="E19" s="3" t="s">
        <v>40</v>
      </c>
      <c r="F19" s="3" t="str">
        <f t="shared" si="0"/>
        <v>Opex</v>
      </c>
      <c r="G19" s="3" t="s">
        <v>192</v>
      </c>
      <c r="L19" s="3" t="s">
        <v>112</v>
      </c>
      <c r="R19" s="14"/>
      <c r="T19" s="18"/>
      <c r="U19" s="18"/>
      <c r="V19" s="18"/>
      <c r="W19" s="18"/>
      <c r="X19" s="18"/>
      <c r="Y19" s="106">
        <f>Cal_SWSubmitted!Y19-'Cal_Charges&amp;Penalties'!Y51</f>
        <v>0</v>
      </c>
      <c r="Z19" s="106">
        <f>Cal_SWSubmitted!Z19-'Cal_Charges&amp;Penalties'!Z51</f>
        <v>0</v>
      </c>
      <c r="AA19" s="106">
        <f>Cal_SWSubmitted!AA19-'Cal_Charges&amp;Penalties'!AA51</f>
        <v>0</v>
      </c>
      <c r="AB19" s="106">
        <f>Cal_SWSubmitted!AB19-'Cal_Charges&amp;Penalties'!AB51</f>
        <v>1.366811795004909E-4</v>
      </c>
      <c r="AC19" s="106">
        <f>Cal_SWSubmitted!AC19-'Cal_Charges&amp;Penalties'!AC51</f>
        <v>1.0618531275626301E-3</v>
      </c>
      <c r="AD19" s="106">
        <f>Cal_SWSubmitted!AD19-'Cal_Charges&amp;Penalties'!AD51</f>
        <v>-6.298651134108164E-4</v>
      </c>
      <c r="AE19" s="106">
        <f>Cal_SWSubmitted!AE19-'Cal_Charges&amp;Penalties'!AE51</f>
        <v>4.7037597106504753E-4</v>
      </c>
      <c r="AF19" s="106">
        <f>Cal_SWSubmitted!AF19-'Cal_Charges&amp;Penalties'!AF51</f>
        <v>0</v>
      </c>
      <c r="AG19" s="106">
        <f>Cal_SWSubmitted!AG19-'Cal_Charges&amp;Penalties'!AG51</f>
        <v>0</v>
      </c>
      <c r="AH19" s="106">
        <f>Cal_SWSubmitted!AH19-'Cal_Charges&amp;Penalties'!AH51</f>
        <v>0</v>
      </c>
      <c r="AI19" s="106">
        <f>Cal_SWSubmitted!AI19-'Cal_Charges&amp;Penalties'!AI51</f>
        <v>0</v>
      </c>
      <c r="AJ19" s="106">
        <f>Cal_SWSubmitted!AJ19-'Cal_Charges&amp;Penalties'!AJ51</f>
        <v>0</v>
      </c>
      <c r="AK19" s="106">
        <f>Cal_SWSubmitted!AK19-'Cal_Charges&amp;Penalties'!AK51</f>
        <v>0</v>
      </c>
      <c r="AM19" s="18">
        <f t="shared" si="1"/>
        <v>2.5976129117933803E-4</v>
      </c>
      <c r="AN19" s="18">
        <f t="shared" si="2"/>
        <v>3.0078799507228705E-4</v>
      </c>
      <c r="AO19" s="18">
        <f t="shared" si="3"/>
        <v>2.255909963042153E-4</v>
      </c>
      <c r="AP19" s="18">
        <f t="shared" si="4"/>
        <v>1.0390451647173521E-4</v>
      </c>
      <c r="AQ19" s="18">
        <f t="shared" si="5"/>
        <v>1.0390451647173521E-4</v>
      </c>
    </row>
    <row r="20" spans="5:43">
      <c r="E20" s="3" t="s">
        <v>25</v>
      </c>
      <c r="F20" s="3" t="str">
        <f t="shared" si="0"/>
        <v>Opex</v>
      </c>
      <c r="G20" s="3" t="s">
        <v>195</v>
      </c>
      <c r="L20" s="3" t="s">
        <v>112</v>
      </c>
      <c r="R20" s="14"/>
      <c r="T20" s="18"/>
      <c r="U20" s="18"/>
      <c r="V20" s="18"/>
      <c r="W20" s="18"/>
      <c r="X20" s="18"/>
      <c r="Y20" s="106">
        <f>Cal_SWSubmitted!Y20-'Cal_Charges&amp;Penalties'!Y52</f>
        <v>0</v>
      </c>
      <c r="Z20" s="106">
        <f>Cal_SWSubmitted!Z20-'Cal_Charges&amp;Penalties'!Z52</f>
        <v>0</v>
      </c>
      <c r="AA20" s="106">
        <f>Cal_SWSubmitted!AA20-'Cal_Charges&amp;Penalties'!AA52</f>
        <v>0</v>
      </c>
      <c r="AB20" s="106">
        <f>Cal_SWSubmitted!AB20-'Cal_Charges&amp;Penalties'!AB52</f>
        <v>0</v>
      </c>
      <c r="AC20" s="106">
        <f>Cal_SWSubmitted!AC20-'Cal_Charges&amp;Penalties'!AC52</f>
        <v>0</v>
      </c>
      <c r="AD20" s="106">
        <f>Cal_SWSubmitted!AD20-'Cal_Charges&amp;Penalties'!AD52</f>
        <v>0</v>
      </c>
      <c r="AE20" s="106">
        <f>Cal_SWSubmitted!AE20-'Cal_Charges&amp;Penalties'!AE52</f>
        <v>1.8024832704697957E-2</v>
      </c>
      <c r="AF20" s="106">
        <f>Cal_SWSubmitted!AF20-'Cal_Charges&amp;Penalties'!AF52</f>
        <v>0</v>
      </c>
      <c r="AG20" s="106">
        <f>Cal_SWSubmitted!AG20-'Cal_Charges&amp;Penalties'!AG52</f>
        <v>0</v>
      </c>
      <c r="AH20" s="106">
        <f>Cal_SWSubmitted!AH20-'Cal_Charges&amp;Penalties'!AH52</f>
        <v>0</v>
      </c>
      <c r="AI20" s="106">
        <f>Cal_SWSubmitted!AI20-'Cal_Charges&amp;Penalties'!AI52</f>
        <v>0</v>
      </c>
      <c r="AJ20" s="106">
        <f>Cal_SWSubmitted!AJ20-'Cal_Charges&amp;Penalties'!AJ52</f>
        <v>0</v>
      </c>
      <c r="AK20" s="106">
        <f>Cal_SWSubmitted!AK20-'Cal_Charges&amp;Penalties'!AK52</f>
        <v>0</v>
      </c>
      <c r="AM20" s="18">
        <f t="shared" si="1"/>
        <v>4.5062081761744893E-3</v>
      </c>
      <c r="AN20" s="18">
        <f t="shared" si="2"/>
        <v>6.0082775682326521E-3</v>
      </c>
      <c r="AO20" s="18">
        <f t="shared" si="3"/>
        <v>4.5062081761744893E-3</v>
      </c>
      <c r="AP20" s="18">
        <f t="shared" si="4"/>
        <v>1.8024832704697958E-3</v>
      </c>
      <c r="AQ20" s="18">
        <f t="shared" si="5"/>
        <v>1.8024832704697958E-3</v>
      </c>
    </row>
    <row r="21" spans="5:43">
      <c r="E21" s="3" t="s">
        <v>28</v>
      </c>
      <c r="F21" s="3" t="str">
        <f t="shared" si="0"/>
        <v>Opex</v>
      </c>
      <c r="G21" s="3" t="s">
        <v>195</v>
      </c>
      <c r="L21" s="3" t="s">
        <v>112</v>
      </c>
      <c r="R21" s="14"/>
      <c r="T21" s="18"/>
      <c r="U21" s="18"/>
      <c r="V21" s="18"/>
      <c r="W21" s="18"/>
      <c r="X21" s="18"/>
      <c r="Y21" s="106">
        <f>Cal_SWSubmitted!Y21-'Cal_Charges&amp;Penalties'!Y53</f>
        <v>0</v>
      </c>
      <c r="Z21" s="106">
        <f>Cal_SWSubmitted!Z21-'Cal_Charges&amp;Penalties'!Z53</f>
        <v>0</v>
      </c>
      <c r="AA21" s="106">
        <f>Cal_SWSubmitted!AA21-'Cal_Charges&amp;Penalties'!AA53</f>
        <v>0</v>
      </c>
      <c r="AB21" s="106">
        <f>Cal_SWSubmitted!AB21-'Cal_Charges&amp;Penalties'!AB53</f>
        <v>0</v>
      </c>
      <c r="AC21" s="106">
        <f>Cal_SWSubmitted!AC21-'Cal_Charges&amp;Penalties'!AC53</f>
        <v>0</v>
      </c>
      <c r="AD21" s="106">
        <f>Cal_SWSubmitted!AD21-'Cal_Charges&amp;Penalties'!AD53</f>
        <v>0</v>
      </c>
      <c r="AE21" s="106">
        <f>Cal_SWSubmitted!AE21-'Cal_Charges&amp;Penalties'!AE53</f>
        <v>0</v>
      </c>
      <c r="AF21" s="106">
        <f>Cal_SWSubmitted!AF21-'Cal_Charges&amp;Penalties'!AF53</f>
        <v>0</v>
      </c>
      <c r="AG21" s="106">
        <f>Cal_SWSubmitted!AG21-'Cal_Charges&amp;Penalties'!AG53</f>
        <v>0</v>
      </c>
      <c r="AH21" s="106">
        <f>Cal_SWSubmitted!AH21-'Cal_Charges&amp;Penalties'!AH53</f>
        <v>0</v>
      </c>
      <c r="AI21" s="106">
        <f>Cal_SWSubmitted!AI21-'Cal_Charges&amp;Penalties'!AI53</f>
        <v>0</v>
      </c>
      <c r="AJ21" s="106">
        <f>Cal_SWSubmitted!AJ21-'Cal_Charges&amp;Penalties'!AJ53</f>
        <v>0</v>
      </c>
      <c r="AK21" s="106">
        <f>Cal_SWSubmitted!AK21-'Cal_Charges&amp;Penalties'!AK53</f>
        <v>0</v>
      </c>
      <c r="AM21" s="18">
        <f t="shared" si="1"/>
        <v>0</v>
      </c>
      <c r="AN21" s="18">
        <f t="shared" si="2"/>
        <v>0</v>
      </c>
      <c r="AO21" s="18">
        <f t="shared" si="3"/>
        <v>0</v>
      </c>
      <c r="AP21" s="18">
        <f t="shared" si="4"/>
        <v>0</v>
      </c>
      <c r="AQ21" s="18">
        <f t="shared" si="5"/>
        <v>0</v>
      </c>
    </row>
    <row r="22" spans="5:43">
      <c r="E22" s="3" t="s">
        <v>30</v>
      </c>
      <c r="F22" s="3" t="str">
        <f t="shared" si="0"/>
        <v>Opex</v>
      </c>
      <c r="G22" s="3" t="s">
        <v>195</v>
      </c>
      <c r="L22" s="3" t="s">
        <v>112</v>
      </c>
      <c r="R22" s="14"/>
      <c r="T22" s="18"/>
      <c r="U22" s="18"/>
      <c r="V22" s="18"/>
      <c r="W22" s="18"/>
      <c r="X22" s="18"/>
      <c r="Y22" s="106">
        <f>Cal_SWSubmitted!Y22-'Cal_Charges&amp;Penalties'!Y54</f>
        <v>0</v>
      </c>
      <c r="Z22" s="106">
        <f>Cal_SWSubmitted!Z22-'Cal_Charges&amp;Penalties'!Z54</f>
        <v>0</v>
      </c>
      <c r="AA22" s="106">
        <f>Cal_SWSubmitted!AA22-'Cal_Charges&amp;Penalties'!AA54</f>
        <v>0</v>
      </c>
      <c r="AB22" s="106">
        <f>Cal_SWSubmitted!AB22-'Cal_Charges&amp;Penalties'!AB54</f>
        <v>0</v>
      </c>
      <c r="AC22" s="106">
        <f>Cal_SWSubmitted!AC22-'Cal_Charges&amp;Penalties'!AC54</f>
        <v>0</v>
      </c>
      <c r="AD22" s="106">
        <f>Cal_SWSubmitted!AD22-'Cal_Charges&amp;Penalties'!AD54</f>
        <v>0</v>
      </c>
      <c r="AE22" s="106">
        <f>Cal_SWSubmitted!AE22-'Cal_Charges&amp;Penalties'!AE54</f>
        <v>1.8474129864819916E-2</v>
      </c>
      <c r="AF22" s="106">
        <f>Cal_SWSubmitted!AF22-'Cal_Charges&amp;Penalties'!AF54</f>
        <v>0</v>
      </c>
      <c r="AG22" s="106">
        <f>Cal_SWSubmitted!AG22-'Cal_Charges&amp;Penalties'!AG54</f>
        <v>0</v>
      </c>
      <c r="AH22" s="106">
        <f>Cal_SWSubmitted!AH22-'Cal_Charges&amp;Penalties'!AH54</f>
        <v>0</v>
      </c>
      <c r="AI22" s="106">
        <f>Cal_SWSubmitted!AI22-'Cal_Charges&amp;Penalties'!AI54</f>
        <v>0</v>
      </c>
      <c r="AJ22" s="106">
        <f>Cal_SWSubmitted!AJ22-'Cal_Charges&amp;Penalties'!AJ54</f>
        <v>0</v>
      </c>
      <c r="AK22" s="106">
        <f>Cal_SWSubmitted!AK22-'Cal_Charges&amp;Penalties'!AK54</f>
        <v>0</v>
      </c>
      <c r="AM22" s="18">
        <f t="shared" si="1"/>
        <v>4.618532466204979E-3</v>
      </c>
      <c r="AN22" s="18">
        <f t="shared" si="2"/>
        <v>6.1580432882733056E-3</v>
      </c>
      <c r="AO22" s="18">
        <f t="shared" si="3"/>
        <v>4.618532466204979E-3</v>
      </c>
      <c r="AP22" s="18">
        <f t="shared" si="4"/>
        <v>1.8474129864819917E-3</v>
      </c>
      <c r="AQ22" s="18">
        <f t="shared" si="5"/>
        <v>1.8474129864819917E-3</v>
      </c>
    </row>
    <row r="23" spans="5:43">
      <c r="E23" s="3" t="s">
        <v>32</v>
      </c>
      <c r="F23" s="3" t="str">
        <f t="shared" si="0"/>
        <v>Opex</v>
      </c>
      <c r="G23" s="3" t="s">
        <v>195</v>
      </c>
      <c r="L23" s="3" t="s">
        <v>112</v>
      </c>
      <c r="R23" s="14"/>
      <c r="T23" s="18"/>
      <c r="U23" s="18"/>
      <c r="V23" s="18"/>
      <c r="W23" s="18"/>
      <c r="X23" s="18"/>
      <c r="Y23" s="106">
        <f>Cal_SWSubmitted!Y23-'Cal_Charges&amp;Penalties'!Y55</f>
        <v>0</v>
      </c>
      <c r="Z23" s="106">
        <f>Cal_SWSubmitted!Z23-'Cal_Charges&amp;Penalties'!Z55</f>
        <v>0</v>
      </c>
      <c r="AA23" s="106">
        <f>Cal_SWSubmitted!AA23-'Cal_Charges&amp;Penalties'!AA55</f>
        <v>0</v>
      </c>
      <c r="AB23" s="106">
        <f>Cal_SWSubmitted!AB23-'Cal_Charges&amp;Penalties'!AB55</f>
        <v>0</v>
      </c>
      <c r="AC23" s="106">
        <f>Cal_SWSubmitted!AC23-'Cal_Charges&amp;Penalties'!AC55</f>
        <v>0</v>
      </c>
      <c r="AD23" s="106">
        <f>Cal_SWSubmitted!AD23-'Cal_Charges&amp;Penalties'!AD55</f>
        <v>0</v>
      </c>
      <c r="AE23" s="106">
        <f>Cal_SWSubmitted!AE23-'Cal_Charges&amp;Penalties'!AE55</f>
        <v>0</v>
      </c>
      <c r="AF23" s="106">
        <f>Cal_SWSubmitted!AF23-'Cal_Charges&amp;Penalties'!AF55</f>
        <v>0</v>
      </c>
      <c r="AG23" s="106">
        <f>Cal_SWSubmitted!AG23-'Cal_Charges&amp;Penalties'!AG55</f>
        <v>0</v>
      </c>
      <c r="AH23" s="106">
        <f>Cal_SWSubmitted!AH23-'Cal_Charges&amp;Penalties'!AH55</f>
        <v>0</v>
      </c>
      <c r="AI23" s="106">
        <f>Cal_SWSubmitted!AI23-'Cal_Charges&amp;Penalties'!AI55</f>
        <v>0</v>
      </c>
      <c r="AJ23" s="106">
        <f>Cal_SWSubmitted!AJ23-'Cal_Charges&amp;Penalties'!AJ55</f>
        <v>0</v>
      </c>
      <c r="AK23" s="106">
        <f>Cal_SWSubmitted!AK23-'Cal_Charges&amp;Penalties'!AK55</f>
        <v>0</v>
      </c>
      <c r="AM23" s="18">
        <f t="shared" si="1"/>
        <v>0</v>
      </c>
      <c r="AN23" s="18">
        <f t="shared" si="2"/>
        <v>0</v>
      </c>
      <c r="AO23" s="18">
        <f t="shared" si="3"/>
        <v>0</v>
      </c>
      <c r="AP23" s="18">
        <f t="shared" si="4"/>
        <v>0</v>
      </c>
      <c r="AQ23" s="18">
        <f t="shared" si="5"/>
        <v>0</v>
      </c>
    </row>
    <row r="24" spans="5:43">
      <c r="E24" s="3" t="s">
        <v>34</v>
      </c>
      <c r="F24" s="3" t="str">
        <f t="shared" si="0"/>
        <v>Opex</v>
      </c>
      <c r="G24" s="3" t="s">
        <v>195</v>
      </c>
      <c r="L24" s="3" t="s">
        <v>112</v>
      </c>
      <c r="R24" s="14"/>
      <c r="T24" s="18"/>
      <c r="U24" s="18"/>
      <c r="V24" s="18"/>
      <c r="W24" s="18"/>
      <c r="X24" s="18"/>
      <c r="Y24" s="106">
        <f>Cal_SWSubmitted!Y24-'Cal_Charges&amp;Penalties'!Y56</f>
        <v>5.6007241908462999E-2</v>
      </c>
      <c r="Z24" s="106">
        <f>Cal_SWSubmitted!Z24-'Cal_Charges&amp;Penalties'!Z56</f>
        <v>6.6027640076460952E-3</v>
      </c>
      <c r="AA24" s="106">
        <f>Cal_SWSubmitted!AA24-'Cal_Charges&amp;Penalties'!AA56</f>
        <v>8.1130853549519738E-2</v>
      </c>
      <c r="AB24" s="106">
        <f>Cal_SWSubmitted!AB24-'Cal_Charges&amp;Penalties'!AB56</f>
        <v>-2.2688174065988987E-2</v>
      </c>
      <c r="AC24" s="106">
        <f>Cal_SWSubmitted!AC24-'Cal_Charges&amp;Penalties'!AC56</f>
        <v>3.0931699489167939E-3</v>
      </c>
      <c r="AD24" s="106">
        <f>Cal_SWSubmitted!AD24-'Cal_Charges&amp;Penalties'!AD56</f>
        <v>1.0264507158990879E-2</v>
      </c>
      <c r="AE24" s="106">
        <f>Cal_SWSubmitted!AE24-'Cal_Charges&amp;Penalties'!AE56</f>
        <v>-3.3417941221764069E-3</v>
      </c>
      <c r="AF24" s="106">
        <f>Cal_SWSubmitted!AF24-'Cal_Charges&amp;Penalties'!AF56</f>
        <v>1.0321535701704446E-2</v>
      </c>
      <c r="AG24" s="106">
        <f>Cal_SWSubmitted!AG24-'Cal_Charges&amp;Penalties'!AG56</f>
        <v>1.037885082000954E-2</v>
      </c>
      <c r="AH24" s="106">
        <f>Cal_SWSubmitted!AH24-'Cal_Charges&amp;Penalties'!AH56</f>
        <v>1.0436453953984508E-2</v>
      </c>
      <c r="AI24" s="106">
        <f>Cal_SWSubmitted!AI24-'Cal_Charges&amp;Penalties'!AI56</f>
        <v>1.0494346550944274E-2</v>
      </c>
      <c r="AJ24" s="106">
        <f>Cal_SWSubmitted!AJ24-'Cal_Charges&amp;Penalties'!AJ56</f>
        <v>1.0552530065476703E-2</v>
      </c>
      <c r="AK24" s="106">
        <f>Cal_SWSubmitted!AK24-'Cal_Charges&amp;Penalties'!AK56</f>
        <v>1.0611005959479143E-2</v>
      </c>
      <c r="AM24" s="18">
        <f t="shared" si="1"/>
        <v>-3.1680727700644298E-3</v>
      </c>
      <c r="AN24" s="18">
        <f t="shared" si="2"/>
        <v>3.3386276619104221E-3</v>
      </c>
      <c r="AO24" s="18">
        <f t="shared" si="3"/>
        <v>5.084354671858928E-3</v>
      </c>
      <c r="AP24" s="18">
        <f t="shared" si="4"/>
        <v>5.012243197134089E-3</v>
      </c>
      <c r="AQ24" s="18">
        <f t="shared" si="5"/>
        <v>5.012243197134089E-3</v>
      </c>
    </row>
    <row r="25" spans="5:43">
      <c r="E25" s="3" t="s">
        <v>36</v>
      </c>
      <c r="F25" s="3" t="str">
        <f t="shared" si="0"/>
        <v>Opex</v>
      </c>
      <c r="G25" s="3" t="s">
        <v>195</v>
      </c>
      <c r="L25" s="3" t="s">
        <v>112</v>
      </c>
      <c r="R25" s="14"/>
      <c r="T25" s="18"/>
      <c r="U25" s="18"/>
      <c r="V25" s="18"/>
      <c r="W25" s="18"/>
      <c r="X25" s="18"/>
      <c r="Y25" s="106">
        <f>Cal_SWSubmitted!Y25-'Cal_Charges&amp;Penalties'!Y57</f>
        <v>0</v>
      </c>
      <c r="Z25" s="106">
        <f>Cal_SWSubmitted!Z25-'Cal_Charges&amp;Penalties'!Z57</f>
        <v>0.11186189889025894</v>
      </c>
      <c r="AA25" s="106">
        <f>Cal_SWSubmitted!AA25-'Cal_Charges&amp;Penalties'!AA57</f>
        <v>0</v>
      </c>
      <c r="AB25" s="106">
        <f>Cal_SWSubmitted!AB25-'Cal_Charges&amp;Penalties'!AB57</f>
        <v>0</v>
      </c>
      <c r="AC25" s="106">
        <f>Cal_SWSubmitted!AC25-'Cal_Charges&amp;Penalties'!AC57</f>
        <v>0</v>
      </c>
      <c r="AD25" s="106">
        <f>Cal_SWSubmitted!AD25-'Cal_Charges&amp;Penalties'!AD57</f>
        <v>0.23884921135646686</v>
      </c>
      <c r="AE25" s="106">
        <f>Cal_SWSubmitted!AE25-'Cal_Charges&amp;Penalties'!AE57</f>
        <v>0.34911352773445292</v>
      </c>
      <c r="AF25" s="106">
        <f>Cal_SWSubmitted!AF25-'Cal_Charges&amp;Penalties'!AF57</f>
        <v>0.35016968769421147</v>
      </c>
      <c r="AG25" s="106">
        <f>Cal_SWSubmitted!AG25-'Cal_Charges&amp;Penalties'!AG57</f>
        <v>0.26538529576914371</v>
      </c>
      <c r="AH25" s="106">
        <f>Cal_SWSubmitted!AH25-'Cal_Charges&amp;Penalties'!AH57</f>
        <v>0.26602601761966005</v>
      </c>
      <c r="AI25" s="106">
        <f>Cal_SWSubmitted!AI25-'Cal_Charges&amp;Penalties'!AI57</f>
        <v>0.26832144219608511</v>
      </c>
      <c r="AJ25" s="106">
        <f>Cal_SWSubmitted!AJ25-'Cal_Charges&amp;Penalties'!AJ57</f>
        <v>0.27496241668370547</v>
      </c>
      <c r="AK25" s="106">
        <f>Cal_SWSubmitted!AK25-'Cal_Charges&amp;Penalties'!AK57</f>
        <v>0.2734826896825624</v>
      </c>
      <c r="AM25" s="18">
        <f t="shared" si="1"/>
        <v>0.14699068477272995</v>
      </c>
      <c r="AN25" s="18">
        <f t="shared" si="2"/>
        <v>0.19598757969697325</v>
      </c>
      <c r="AO25" s="18">
        <f t="shared" si="3"/>
        <v>0.2345331066962828</v>
      </c>
      <c r="AP25" s="18">
        <f t="shared" si="4"/>
        <v>0.22863102887362877</v>
      </c>
      <c r="AQ25" s="18">
        <f t="shared" si="5"/>
        <v>0.22863102887362877</v>
      </c>
    </row>
    <row r="26" spans="5:43">
      <c r="E26" s="3" t="s">
        <v>38</v>
      </c>
      <c r="F26" s="3" t="str">
        <f t="shared" si="0"/>
        <v>Opex</v>
      </c>
      <c r="G26" s="3" t="s">
        <v>195</v>
      </c>
      <c r="L26" s="3" t="s">
        <v>112</v>
      </c>
      <c r="R26" s="14"/>
      <c r="T26" s="18"/>
      <c r="U26" s="18"/>
      <c r="V26" s="18"/>
      <c r="W26" s="18"/>
      <c r="X26" s="18"/>
      <c r="Y26" s="106">
        <f>Cal_SWSubmitted!Y26-'Cal_Charges&amp;Penalties'!Y58</f>
        <v>0</v>
      </c>
      <c r="Z26" s="106">
        <f>Cal_SWSubmitted!Z26-'Cal_Charges&amp;Penalties'!Z58</f>
        <v>0</v>
      </c>
      <c r="AA26" s="106">
        <f>Cal_SWSubmitted!AA26-'Cal_Charges&amp;Penalties'!AA58</f>
        <v>0</v>
      </c>
      <c r="AB26" s="106">
        <f>Cal_SWSubmitted!AB26-'Cal_Charges&amp;Penalties'!AB58</f>
        <v>0</v>
      </c>
      <c r="AC26" s="106">
        <f>Cal_SWSubmitted!AC26-'Cal_Charges&amp;Penalties'!AC58</f>
        <v>0</v>
      </c>
      <c r="AD26" s="106">
        <f>Cal_SWSubmitted!AD26-'Cal_Charges&amp;Penalties'!AD58</f>
        <v>0</v>
      </c>
      <c r="AE26" s="106">
        <f>Cal_SWSubmitted!AE26-'Cal_Charges&amp;Penalties'!AE58</f>
        <v>0</v>
      </c>
      <c r="AF26" s="106">
        <f>Cal_SWSubmitted!AF26-'Cal_Charges&amp;Penalties'!AF58</f>
        <v>0</v>
      </c>
      <c r="AG26" s="106">
        <f>Cal_SWSubmitted!AG26-'Cal_Charges&amp;Penalties'!AG58</f>
        <v>0</v>
      </c>
      <c r="AH26" s="106">
        <f>Cal_SWSubmitted!AH26-'Cal_Charges&amp;Penalties'!AH58</f>
        <v>0</v>
      </c>
      <c r="AI26" s="106">
        <f>Cal_SWSubmitted!AI26-'Cal_Charges&amp;Penalties'!AI58</f>
        <v>0</v>
      </c>
      <c r="AJ26" s="106">
        <f>Cal_SWSubmitted!AJ26-'Cal_Charges&amp;Penalties'!AJ58</f>
        <v>0</v>
      </c>
      <c r="AK26" s="106">
        <f>Cal_SWSubmitted!AK26-'Cal_Charges&amp;Penalties'!AK58</f>
        <v>0</v>
      </c>
      <c r="AM26" s="18">
        <f t="shared" si="1"/>
        <v>0</v>
      </c>
      <c r="AN26" s="18">
        <f t="shared" si="2"/>
        <v>0</v>
      </c>
      <c r="AO26" s="18">
        <f t="shared" si="3"/>
        <v>0</v>
      </c>
      <c r="AP26" s="18">
        <f t="shared" si="4"/>
        <v>0</v>
      </c>
      <c r="AQ26" s="18">
        <f t="shared" si="5"/>
        <v>0</v>
      </c>
    </row>
    <row r="27" spans="5:43">
      <c r="E27" s="3" t="s">
        <v>40</v>
      </c>
      <c r="F27" s="3" t="str">
        <f t="shared" si="0"/>
        <v>Opex</v>
      </c>
      <c r="G27" s="3" t="s">
        <v>195</v>
      </c>
      <c r="L27" s="3" t="s">
        <v>112</v>
      </c>
      <c r="R27" s="14"/>
      <c r="T27" s="18"/>
      <c r="U27" s="18"/>
      <c r="V27" s="18"/>
      <c r="W27" s="18"/>
      <c r="X27" s="18"/>
      <c r="Y27" s="106">
        <f>Cal_SWSubmitted!Y27-'Cal_Charges&amp;Penalties'!Y59</f>
        <v>7.1184655567365707E-5</v>
      </c>
      <c r="Z27" s="106">
        <f>Cal_SWSubmitted!Z27-'Cal_Charges&amp;Penalties'!Z59</f>
        <v>1.4778056162679493E-4</v>
      </c>
      <c r="AA27" s="106">
        <f>Cal_SWSubmitted!AA27-'Cal_Charges&amp;Penalties'!AA59</f>
        <v>1.6828836497698235E-3</v>
      </c>
      <c r="AB27" s="106">
        <f>Cal_SWSubmitted!AB27-'Cal_Charges&amp;Penalties'!AB59</f>
        <v>-0.61585129219837587</v>
      </c>
      <c r="AC27" s="106">
        <f>Cal_SWSubmitted!AC27-'Cal_Charges&amp;Penalties'!AC59</f>
        <v>-2.1648264125939409E-2</v>
      </c>
      <c r="AD27" s="106">
        <f>Cal_SWSubmitted!AD27-'Cal_Charges&amp;Penalties'!AD59</f>
        <v>8.8736864807460805E-3</v>
      </c>
      <c r="AE27" s="106">
        <f>Cal_SWSubmitted!AE27-'Cal_Charges&amp;Penalties'!AE59</f>
        <v>-5.0852472366691237E-3</v>
      </c>
      <c r="AF27" s="106">
        <f>Cal_SWSubmitted!AF27-'Cal_Charges&amp;Penalties'!AF59</f>
        <v>6.1687091631505162E-3</v>
      </c>
      <c r="AG27" s="106">
        <f>Cal_SWSubmitted!AG27-'Cal_Charges&amp;Penalties'!AG59</f>
        <v>0</v>
      </c>
      <c r="AH27" s="106">
        <f>Cal_SWSubmitted!AH27-'Cal_Charges&amp;Penalties'!AH59</f>
        <v>0</v>
      </c>
      <c r="AI27" s="106">
        <f>Cal_SWSubmitted!AI27-'Cal_Charges&amp;Penalties'!AI59</f>
        <v>0</v>
      </c>
      <c r="AJ27" s="106">
        <f>Cal_SWSubmitted!AJ27-'Cal_Charges&amp;Penalties'!AJ59</f>
        <v>0</v>
      </c>
      <c r="AK27" s="106">
        <f>Cal_SWSubmitted!AK27-'Cal_Charges&amp;Penalties'!AK59</f>
        <v>0</v>
      </c>
      <c r="AM27" s="18">
        <f t="shared" si="1"/>
        <v>-0.1584277792700596</v>
      </c>
      <c r="AN27" s="18">
        <f t="shared" si="2"/>
        <v>-5.953274960620817E-3</v>
      </c>
      <c r="AO27" s="18">
        <f t="shared" si="3"/>
        <v>-2.9227789296779839E-3</v>
      </c>
      <c r="AP27" s="18">
        <f t="shared" si="4"/>
        <v>-6.2754240791708799E-2</v>
      </c>
      <c r="AQ27" s="18">
        <f t="shared" si="5"/>
        <v>-6.2754240791708799E-2</v>
      </c>
    </row>
    <row r="28" spans="5:43">
      <c r="E28" s="3" t="s">
        <v>25</v>
      </c>
      <c r="F28" s="3" t="str">
        <f t="shared" si="0"/>
        <v>Opex</v>
      </c>
      <c r="G28" s="3" t="s">
        <v>197</v>
      </c>
      <c r="L28" s="3" t="s">
        <v>112</v>
      </c>
      <c r="R28" s="14"/>
      <c r="T28" s="18"/>
      <c r="U28" s="18"/>
      <c r="V28" s="18"/>
      <c r="W28" s="18"/>
      <c r="X28" s="18"/>
      <c r="Y28" s="106">
        <f>Cal_SWSubmitted!Y28-'Cal_Charges&amp;Penalties'!Y60</f>
        <v>0.34574798947565055</v>
      </c>
      <c r="Z28" s="106">
        <f>Cal_SWSubmitted!Z28-'Cal_Charges&amp;Penalties'!Z60</f>
        <v>0.63569489136432222</v>
      </c>
      <c r="AA28" s="106">
        <f>Cal_SWSubmitted!AA28-'Cal_Charges&amp;Penalties'!AA60</f>
        <v>0.52461286383375683</v>
      </c>
      <c r="AB28" s="106">
        <f>Cal_SWSubmitted!AB28-'Cal_Charges&amp;Penalties'!AB60</f>
        <v>0.88088928714449299</v>
      </c>
      <c r="AC28" s="106">
        <f>Cal_SWSubmitted!AC28-'Cal_Charges&amp;Penalties'!AC60</f>
        <v>1.1632696957840247</v>
      </c>
      <c r="AD28" s="106">
        <f>Cal_SWSubmitted!AD28-'Cal_Charges&amp;Penalties'!AD60</f>
        <v>1.2149900032142855</v>
      </c>
      <c r="AE28" s="106">
        <f>Cal_SWSubmitted!AE28-'Cal_Charges&amp;Penalties'!AE60</f>
        <v>0.42027929010297832</v>
      </c>
      <c r="AF28" s="106">
        <f>Cal_SWSubmitted!AF28-'Cal_Charges&amp;Penalties'!AF60</f>
        <v>1.4205677227767484</v>
      </c>
      <c r="AG28" s="106">
        <f>Cal_SWSubmitted!AG28-'Cal_Charges&amp;Penalties'!AG60</f>
        <v>1.3808840758029053</v>
      </c>
      <c r="AH28" s="106">
        <f>Cal_SWSubmitted!AH28-'Cal_Charges&amp;Penalties'!AH60</f>
        <v>1.3433841650329741</v>
      </c>
      <c r="AI28" s="106">
        <f>Cal_SWSubmitted!AI28-'Cal_Charges&amp;Penalties'!AI60</f>
        <v>1.307001950212177</v>
      </c>
      <c r="AJ28" s="106">
        <f>Cal_SWSubmitted!AJ28-'Cal_Charges&amp;Penalties'!AJ60</f>
        <v>1.2704538131686214</v>
      </c>
      <c r="AK28" s="106">
        <f>Cal_SWSubmitted!AK28-'Cal_Charges&amp;Penalties'!AK60</f>
        <v>1.2360923232880179</v>
      </c>
      <c r="AM28" s="18">
        <f t="shared" si="1"/>
        <v>0.91985706906144538</v>
      </c>
      <c r="AN28" s="18">
        <f t="shared" si="2"/>
        <v>0.93284632970042958</v>
      </c>
      <c r="AO28" s="18">
        <f t="shared" si="3"/>
        <v>1.0547766779695094</v>
      </c>
      <c r="AP28" s="18">
        <f t="shared" si="4"/>
        <v>1.1637812326527226</v>
      </c>
      <c r="AQ28" s="18">
        <f t="shared" si="5"/>
        <v>1.1637812326527226</v>
      </c>
    </row>
    <row r="29" spans="5:43">
      <c r="E29" s="3" t="s">
        <v>28</v>
      </c>
      <c r="F29" s="3" t="str">
        <f t="shared" si="0"/>
        <v>Opex</v>
      </c>
      <c r="G29" s="3" t="s">
        <v>197</v>
      </c>
      <c r="L29" s="3" t="s">
        <v>112</v>
      </c>
      <c r="R29" s="14"/>
      <c r="T29" s="18"/>
      <c r="U29" s="18"/>
      <c r="V29" s="18"/>
      <c r="W29" s="18"/>
      <c r="X29" s="18"/>
      <c r="Y29" s="106">
        <f>Cal_SWSubmitted!Y29-'Cal_Charges&amp;Penalties'!Y61</f>
        <v>0.79751851527700024</v>
      </c>
      <c r="Z29" s="106">
        <f>Cal_SWSubmitted!Z29-'Cal_Charges&amp;Penalties'!Z61</f>
        <v>1.6143640067790002</v>
      </c>
      <c r="AA29" s="106">
        <f>Cal_SWSubmitted!AA29-'Cal_Charges&amp;Penalties'!AA61</f>
        <v>1.3866223916340001</v>
      </c>
      <c r="AB29" s="106">
        <f>Cal_SWSubmitted!AB29-'Cal_Charges&amp;Penalties'!AB61</f>
        <v>1.8081954970800003</v>
      </c>
      <c r="AC29" s="106">
        <f>Cal_SWSubmitted!AC29-'Cal_Charges&amp;Penalties'!AC61</f>
        <v>2.1296630355200001</v>
      </c>
      <c r="AD29" s="106">
        <f>Cal_SWSubmitted!AD29-'Cal_Charges&amp;Penalties'!AD61</f>
        <v>2.5064921924700001</v>
      </c>
      <c r="AE29" s="106">
        <f>Cal_SWSubmitted!AE29-'Cal_Charges&amp;Penalties'!AE61</f>
        <v>1.3187468871565213</v>
      </c>
      <c r="AF29" s="106">
        <f>Cal_SWSubmitted!AF29-'Cal_Charges&amp;Penalties'!AF61</f>
        <v>2.4988210908898489</v>
      </c>
      <c r="AG29" s="106">
        <f>Cal_SWSubmitted!AG29-'Cal_Charges&amp;Penalties'!AG61</f>
        <v>2.4306293036593316</v>
      </c>
      <c r="AH29" s="106">
        <f>Cal_SWSubmitted!AH29-'Cal_Charges&amp;Penalties'!AH61</f>
        <v>2.3635454518665178</v>
      </c>
      <c r="AI29" s="106">
        <f>Cal_SWSubmitted!AI29-'Cal_Charges&amp;Penalties'!AI61</f>
        <v>2.2989961141422532</v>
      </c>
      <c r="AJ29" s="106">
        <f>Cal_SWSubmitted!AJ29-'Cal_Charges&amp;Penalties'!AJ61</f>
        <v>2.2357761562400151</v>
      </c>
      <c r="AK29" s="106">
        <f>Cal_SWSubmitted!AK29-'Cal_Charges&amp;Penalties'!AK61</f>
        <v>2.1743731574638656</v>
      </c>
      <c r="AM29" s="18">
        <f t="shared" si="1"/>
        <v>1.9407744030566305</v>
      </c>
      <c r="AN29" s="18">
        <f t="shared" si="2"/>
        <v>1.9849673717155074</v>
      </c>
      <c r="AO29" s="18">
        <f t="shared" si="3"/>
        <v>2.113430801509093</v>
      </c>
      <c r="AP29" s="18">
        <f t="shared" si="4"/>
        <v>2.1765238886488354</v>
      </c>
      <c r="AQ29" s="18">
        <f t="shared" si="5"/>
        <v>2.1765238886488354</v>
      </c>
    </row>
    <row r="30" spans="5:43">
      <c r="E30" s="3" t="s">
        <v>30</v>
      </c>
      <c r="F30" s="3" t="str">
        <f t="shared" si="0"/>
        <v>Opex</v>
      </c>
      <c r="G30" s="3" t="s">
        <v>197</v>
      </c>
      <c r="L30" s="3" t="s">
        <v>112</v>
      </c>
      <c r="R30" s="14"/>
      <c r="T30" s="18"/>
      <c r="U30" s="18"/>
      <c r="V30" s="18"/>
      <c r="W30" s="18"/>
      <c r="X30" s="18"/>
      <c r="Y30" s="106">
        <f>Cal_SWSubmitted!Y30-'Cal_Charges&amp;Penalties'!Y62</f>
        <v>0.57210761889146733</v>
      </c>
      <c r="Z30" s="106">
        <f>Cal_SWSubmitted!Z30-'Cal_Charges&amp;Penalties'!Z62</f>
        <v>0.66911774973233551</v>
      </c>
      <c r="AA30" s="106">
        <f>Cal_SWSubmitted!AA30-'Cal_Charges&amp;Penalties'!AA62</f>
        <v>0.95329341208374951</v>
      </c>
      <c r="AB30" s="106">
        <f>Cal_SWSubmitted!AB30-'Cal_Charges&amp;Penalties'!AB62</f>
        <v>1.1614812984052065</v>
      </c>
      <c r="AC30" s="106">
        <f>Cal_SWSubmitted!AC30-'Cal_Charges&amp;Penalties'!AC62</f>
        <v>1.111259245971302</v>
      </c>
      <c r="AD30" s="106">
        <f>Cal_SWSubmitted!AD30-'Cal_Charges&amp;Penalties'!AD62</f>
        <v>1.3567997353571428</v>
      </c>
      <c r="AE30" s="106">
        <f>Cal_SWSubmitted!AE30-'Cal_Charges&amp;Penalties'!AE62</f>
        <v>0.48805953082391929</v>
      </c>
      <c r="AF30" s="106">
        <f>Cal_SWSubmitted!AF30-'Cal_Charges&amp;Penalties'!AF62</f>
        <v>1.2242081604423536</v>
      </c>
      <c r="AG30" s="106">
        <f>Cal_SWSubmitted!AG30-'Cal_Charges&amp;Penalties'!AG62</f>
        <v>1.2102388702486855</v>
      </c>
      <c r="AH30" s="106">
        <f>Cal_SWSubmitted!AH30-'Cal_Charges&amp;Penalties'!AH62</f>
        <v>1.1787003402707028</v>
      </c>
      <c r="AI30" s="106">
        <f>Cal_SWSubmitted!AI30-'Cal_Charges&amp;Penalties'!AI62</f>
        <v>1.1466427474762511</v>
      </c>
      <c r="AJ30" s="106">
        <f>Cal_SWSubmitted!AJ30-'Cal_Charges&amp;Penalties'!AJ62</f>
        <v>1.1125000652438723</v>
      </c>
      <c r="AK30" s="106">
        <f>Cal_SWSubmitted!AK30-'Cal_Charges&amp;Penalties'!AK62</f>
        <v>1.07851681847359</v>
      </c>
      <c r="AM30" s="18">
        <f t="shared" si="1"/>
        <v>1.0293999526393927</v>
      </c>
      <c r="AN30" s="18">
        <f t="shared" si="2"/>
        <v>0.9853728373841214</v>
      </c>
      <c r="AO30" s="18">
        <f t="shared" si="3"/>
        <v>1.0450816681486794</v>
      </c>
      <c r="AP30" s="18">
        <f t="shared" si="4"/>
        <v>1.1068406812713028</v>
      </c>
      <c r="AQ30" s="18">
        <f t="shared" si="5"/>
        <v>1.1068406812713028</v>
      </c>
    </row>
    <row r="31" spans="5:43">
      <c r="E31" s="3" t="s">
        <v>32</v>
      </c>
      <c r="F31" s="3" t="str">
        <f t="shared" si="0"/>
        <v>Opex</v>
      </c>
      <c r="G31" s="3" t="s">
        <v>197</v>
      </c>
      <c r="L31" s="3" t="s">
        <v>112</v>
      </c>
      <c r="R31" s="14"/>
      <c r="T31" s="18"/>
      <c r="U31" s="18"/>
      <c r="V31" s="18"/>
      <c r="W31" s="18"/>
      <c r="X31" s="18"/>
      <c r="Y31" s="106">
        <f>Cal_SWSubmitted!Y31-'Cal_Charges&amp;Penalties'!Y63</f>
        <v>0.11450419235999998</v>
      </c>
      <c r="Z31" s="106">
        <f>Cal_SWSubmitted!Z31-'Cal_Charges&amp;Penalties'!Z63</f>
        <v>0.16177077477800006</v>
      </c>
      <c r="AA31" s="106">
        <f>Cal_SWSubmitted!AA31-'Cal_Charges&amp;Penalties'!AA63</f>
        <v>0.19337706610999997</v>
      </c>
      <c r="AB31" s="106">
        <f>Cal_SWSubmitted!AB31-'Cal_Charges&amp;Penalties'!AB63</f>
        <v>0.37101805303999996</v>
      </c>
      <c r="AC31" s="106">
        <f>Cal_SWSubmitted!AC31-'Cal_Charges&amp;Penalties'!AC63</f>
        <v>0.47902858489</v>
      </c>
      <c r="AD31" s="106">
        <f>Cal_SWSubmitted!AD31-'Cal_Charges&amp;Penalties'!AD63</f>
        <v>0.56030440250000002</v>
      </c>
      <c r="AE31" s="106">
        <f>Cal_SWSubmitted!AE31-'Cal_Charges&amp;Penalties'!AE63</f>
        <v>0.18658394738431822</v>
      </c>
      <c r="AF31" s="106">
        <f>Cal_SWSubmitted!AF31-'Cal_Charges&amp;Penalties'!AF63</f>
        <v>0.56908385214371848</v>
      </c>
      <c r="AG31" s="106">
        <f>Cal_SWSubmitted!AG31-'Cal_Charges&amp;Penalties'!AG63</f>
        <v>0.53888284705594347</v>
      </c>
      <c r="AH31" s="106">
        <f>Cal_SWSubmitted!AH31-'Cal_Charges&amp;Penalties'!AH63</f>
        <v>0.52528683261142839</v>
      </c>
      <c r="AI31" s="106">
        <f>Cal_SWSubmitted!AI31-'Cal_Charges&amp;Penalties'!AI63</f>
        <v>0.50893784327013436</v>
      </c>
      <c r="AJ31" s="106">
        <f>Cal_SWSubmitted!AJ31-'Cal_Charges&amp;Penalties'!AJ63</f>
        <v>0.49160861358092833</v>
      </c>
      <c r="AK31" s="106">
        <f>Cal_SWSubmitted!AK31-'Cal_Charges&amp;Penalties'!AK63</f>
        <v>0.47674587111788969</v>
      </c>
      <c r="AM31" s="18">
        <f t="shared" si="1"/>
        <v>0.3992337469535796</v>
      </c>
      <c r="AN31" s="18">
        <f t="shared" si="2"/>
        <v>0.40863897825810608</v>
      </c>
      <c r="AO31" s="18">
        <f t="shared" si="3"/>
        <v>0.44875019672950917</v>
      </c>
      <c r="AP31" s="18">
        <f t="shared" si="4"/>
        <v>0.47074808475943614</v>
      </c>
      <c r="AQ31" s="18">
        <f t="shared" si="5"/>
        <v>0.47074808475943614</v>
      </c>
    </row>
    <row r="32" spans="5:43">
      <c r="E32" s="3" t="s">
        <v>34</v>
      </c>
      <c r="F32" s="3" t="str">
        <f t="shared" si="0"/>
        <v>Opex</v>
      </c>
      <c r="G32" s="3" t="s">
        <v>197</v>
      </c>
      <c r="L32" s="3" t="s">
        <v>112</v>
      </c>
      <c r="R32" s="14"/>
      <c r="T32" s="18"/>
      <c r="U32" s="18"/>
      <c r="V32" s="18"/>
      <c r="W32" s="18"/>
      <c r="X32" s="18"/>
      <c r="Y32" s="106">
        <f>Cal_SWSubmitted!Y32-'Cal_Charges&amp;Penalties'!Y64</f>
        <v>0.28908426936426629</v>
      </c>
      <c r="Z32" s="106">
        <f>Cal_SWSubmitted!Z32-'Cal_Charges&amp;Penalties'!Z64</f>
        <v>0.21694796025122884</v>
      </c>
      <c r="AA32" s="106">
        <f>Cal_SWSubmitted!AA32-'Cal_Charges&amp;Penalties'!AA64</f>
        <v>0.24575074106545924</v>
      </c>
      <c r="AB32" s="106">
        <f>Cal_SWSubmitted!AB32-'Cal_Charges&amp;Penalties'!AB64</f>
        <v>0.31226800018290868</v>
      </c>
      <c r="AC32" s="106">
        <f>Cal_SWSubmitted!AC32-'Cal_Charges&amp;Penalties'!AC64</f>
        <v>0.31273938466299256</v>
      </c>
      <c r="AD32" s="106">
        <f>Cal_SWSubmitted!AD32-'Cal_Charges&amp;Penalties'!AD64</f>
        <v>0.242991658402124</v>
      </c>
      <c r="AE32" s="106">
        <f>Cal_SWSubmitted!AE32-'Cal_Charges&amp;Penalties'!AE64</f>
        <v>0.39418574426598418</v>
      </c>
      <c r="AF32" s="106">
        <f>Cal_SWSubmitted!AF32-'Cal_Charges&amp;Penalties'!AF64</f>
        <v>0.24434169498503855</v>
      </c>
      <c r="AG32" s="106">
        <f>Cal_SWSubmitted!AG32-'Cal_Charges&amp;Penalties'!AG64</f>
        <v>0.24569851567138484</v>
      </c>
      <c r="AH32" s="106">
        <f>Cal_SWSubmitted!AH32-'Cal_Charges&amp;Penalties'!AH64</f>
        <v>0.24706215455213493</v>
      </c>
      <c r="AI32" s="106">
        <f>Cal_SWSubmitted!AI32-'Cal_Charges&amp;Penalties'!AI64</f>
        <v>0.24843264588957215</v>
      </c>
      <c r="AJ32" s="106">
        <f>Cal_SWSubmitted!AJ32-'Cal_Charges&amp;Penalties'!AJ64</f>
        <v>0.24981002411815229</v>
      </c>
      <c r="AK32" s="106">
        <f>Cal_SWSubmitted!AK32-'Cal_Charges&amp;Penalties'!AK64</f>
        <v>0.25119432384536849</v>
      </c>
      <c r="AM32" s="18">
        <f t="shared" si="1"/>
        <v>0.31554619687850238</v>
      </c>
      <c r="AN32" s="18">
        <f t="shared" si="2"/>
        <v>0.3166389291103669</v>
      </c>
      <c r="AO32" s="18">
        <f t="shared" si="3"/>
        <v>0.29856462057903482</v>
      </c>
      <c r="AP32" s="18">
        <f t="shared" si="4"/>
        <v>0.27487241465756612</v>
      </c>
      <c r="AQ32" s="18">
        <f t="shared" si="5"/>
        <v>0.27487241465756612</v>
      </c>
    </row>
    <row r="33" spans="5:43">
      <c r="E33" s="3" t="s">
        <v>36</v>
      </c>
      <c r="F33" s="3" t="str">
        <f t="shared" si="0"/>
        <v>Opex</v>
      </c>
      <c r="G33" s="3" t="s">
        <v>197</v>
      </c>
      <c r="L33" s="3" t="s">
        <v>112</v>
      </c>
      <c r="R33" s="14"/>
      <c r="T33" s="18"/>
      <c r="U33" s="18"/>
      <c r="V33" s="18"/>
      <c r="W33" s="18"/>
      <c r="X33" s="18"/>
      <c r="Y33" s="106">
        <f>Cal_SWSubmitted!Y33-'Cal_Charges&amp;Penalties'!Y65</f>
        <v>0.25972281449893392</v>
      </c>
      <c r="Z33" s="106">
        <f>Cal_SWSubmitted!Z33-'Cal_Charges&amp;Penalties'!Z65</f>
        <v>0.11286066584463625</v>
      </c>
      <c r="AA33" s="106">
        <f>Cal_SWSubmitted!AA33-'Cal_Charges&amp;Penalties'!AA65</f>
        <v>0.12786817713697218</v>
      </c>
      <c r="AB33" s="106">
        <f>Cal_SWSubmitted!AB33-'Cal_Charges&amp;Penalties'!AB65</f>
        <v>0.111</v>
      </c>
      <c r="AC33" s="106">
        <f>Cal_SWSubmitted!AC33-'Cal_Charges&amp;Penalties'!AC65</f>
        <v>0.4058598848368522</v>
      </c>
      <c r="AD33" s="106">
        <f>Cal_SWSubmitted!AD33-'Cal_Charges&amp;Penalties'!AD65</f>
        <v>0.40674321766561516</v>
      </c>
      <c r="AE33" s="106">
        <f>Cal_SWSubmitted!AE33-'Cal_Charges&amp;Penalties'!AE65</f>
        <v>0.47780849367941058</v>
      </c>
      <c r="AF33" s="106">
        <f>Cal_SWSubmitted!AF33-'Cal_Charges&amp;Penalties'!AF65</f>
        <v>0.47925398965526572</v>
      </c>
      <c r="AG33" s="106">
        <f>Cal_SWSubmitted!AG33-'Cal_Charges&amp;Penalties'!AG65</f>
        <v>0.34735758789860888</v>
      </c>
      <c r="AH33" s="106">
        <f>Cal_SWSubmitted!AH33-'Cal_Charges&amp;Penalties'!AH65</f>
        <v>0.34819621611221907</v>
      </c>
      <c r="AI33" s="106">
        <f>Cal_SWSubmitted!AI33-'Cal_Charges&amp;Penalties'!AI65</f>
        <v>0.3512006521408218</v>
      </c>
      <c r="AJ33" s="106">
        <f>Cal_SWSubmitted!AJ33-'Cal_Charges&amp;Penalties'!AJ65</f>
        <v>0.35989289287944459</v>
      </c>
      <c r="AK33" s="106">
        <f>Cal_SWSubmitted!AK33-'Cal_Charges&amp;Penalties'!AK65</f>
        <v>0.35795610734512984</v>
      </c>
      <c r="AM33" s="18">
        <f t="shared" si="1"/>
        <v>0.35035289904546951</v>
      </c>
      <c r="AN33" s="18">
        <f t="shared" si="2"/>
        <v>0.43013719872729261</v>
      </c>
      <c r="AO33" s="18">
        <f t="shared" si="3"/>
        <v>0.44241639645928588</v>
      </c>
      <c r="AP33" s="18">
        <f t="shared" si="4"/>
        <v>0.36452690422133677</v>
      </c>
      <c r="AQ33" s="18">
        <f t="shared" si="5"/>
        <v>0.36452690422133677</v>
      </c>
    </row>
    <row r="34" spans="5:43">
      <c r="E34" s="3" t="s">
        <v>38</v>
      </c>
      <c r="F34" s="3" t="str">
        <f t="shared" si="0"/>
        <v>Opex</v>
      </c>
      <c r="G34" s="3" t="s">
        <v>197</v>
      </c>
      <c r="L34" s="3" t="s">
        <v>112</v>
      </c>
      <c r="R34" s="14"/>
      <c r="T34" s="18"/>
      <c r="U34" s="18"/>
      <c r="V34" s="18"/>
      <c r="W34" s="18"/>
      <c r="X34" s="18"/>
      <c r="Y34" s="106">
        <f>Cal_SWSubmitted!Y34-'Cal_Charges&amp;Penalties'!Y66</f>
        <v>2.4713953260159949</v>
      </c>
      <c r="Z34" s="106">
        <f>Cal_SWSubmitted!Z34-'Cal_Charges&amp;Penalties'!Z66</f>
        <v>2.9548415303858229</v>
      </c>
      <c r="AA34" s="106">
        <f>Cal_SWSubmitted!AA34-'Cal_Charges&amp;Penalties'!AA66</f>
        <v>2.3241902374709849</v>
      </c>
      <c r="AB34" s="106">
        <f>Cal_SWSubmitted!AB34-'Cal_Charges&amp;Penalties'!AB66</f>
        <v>2.3294744041060769</v>
      </c>
      <c r="AC34" s="106">
        <f>Cal_SWSubmitted!AC34-'Cal_Charges&amp;Penalties'!AC66</f>
        <v>2.252299387170519</v>
      </c>
      <c r="AD34" s="106">
        <f>Cal_SWSubmitted!AD34-'Cal_Charges&amp;Penalties'!AD66</f>
        <v>2.4496029326348361</v>
      </c>
      <c r="AE34" s="106">
        <f>Cal_SWSubmitted!AE34-'Cal_Charges&amp;Penalties'!AE66</f>
        <v>2.3416533731670297</v>
      </c>
      <c r="AF34" s="106">
        <f>Cal_SWSubmitted!AF34-'Cal_Charges&amp;Penalties'!AF66</f>
        <v>2.4847982923622718</v>
      </c>
      <c r="AG34" s="106">
        <f>Cal_SWSubmitted!AG34-'Cal_Charges&amp;Penalties'!AG66</f>
        <v>2.6968825175038003</v>
      </c>
      <c r="AH34" s="106">
        <f>Cal_SWSubmitted!AH34-'Cal_Charges&amp;Penalties'!AH66</f>
        <v>2.6499567266076469</v>
      </c>
      <c r="AI34" s="106">
        <f>Cal_SWSubmitted!AI34-'Cal_Charges&amp;Penalties'!AI66</f>
        <v>2.6058556408001086</v>
      </c>
      <c r="AJ34" s="106">
        <f>Cal_SWSubmitted!AJ34-'Cal_Charges&amp;Penalties'!AJ66</f>
        <v>2.6013255353818243</v>
      </c>
      <c r="AK34" s="106">
        <f>Cal_SWSubmitted!AK34-'Cal_Charges&amp;Penalties'!AK66</f>
        <v>2.5335747467819258</v>
      </c>
      <c r="AM34" s="18">
        <f t="shared" si="1"/>
        <v>2.3432575242696156</v>
      </c>
      <c r="AN34" s="18">
        <f t="shared" si="2"/>
        <v>2.3478518976574616</v>
      </c>
      <c r="AO34" s="18">
        <f t="shared" si="3"/>
        <v>2.3820884963336644</v>
      </c>
      <c r="AP34" s="18">
        <f t="shared" si="4"/>
        <v>2.4945423556516042</v>
      </c>
      <c r="AQ34" s="18">
        <f t="shared" si="5"/>
        <v>2.4945423556516042</v>
      </c>
    </row>
    <row r="35" spans="5:43">
      <c r="E35" s="3" t="s">
        <v>40</v>
      </c>
      <c r="F35" s="3" t="str">
        <f t="shared" si="0"/>
        <v>Opex</v>
      </c>
      <c r="G35" s="3" t="s">
        <v>197</v>
      </c>
      <c r="L35" s="3" t="s">
        <v>112</v>
      </c>
      <c r="R35" s="14"/>
      <c r="T35" s="18"/>
      <c r="U35" s="18"/>
      <c r="V35" s="18"/>
      <c r="W35" s="18"/>
      <c r="X35" s="18"/>
      <c r="Y35" s="106">
        <f>Cal_SWSubmitted!Y35-'Cal_Charges&amp;Penalties'!Y67</f>
        <v>3.3371628220041444E-2</v>
      </c>
      <c r="Z35" s="106">
        <f>Cal_SWSubmitted!Z35-'Cal_Charges&amp;Penalties'!Z67</f>
        <v>4.6791480267413019E-2</v>
      </c>
      <c r="AA35" s="106">
        <f>Cal_SWSubmitted!AA35-'Cal_Charges&amp;Penalties'!AA67</f>
        <v>8.7888922451055576E-2</v>
      </c>
      <c r="AB35" s="106">
        <f>Cal_SWSubmitted!AB35-'Cal_Charges&amp;Penalties'!AB67</f>
        <v>-3.0193620518340381</v>
      </c>
      <c r="AC35" s="106">
        <f>Cal_SWSubmitted!AC35-'Cal_Charges&amp;Penalties'!AC67</f>
        <v>7.7974453767266166E-2</v>
      </c>
      <c r="AD35" s="106">
        <f>Cal_SWSubmitted!AD35-'Cal_Charges&amp;Penalties'!AD67</f>
        <v>5.7567382547240878E-2</v>
      </c>
      <c r="AE35" s="106">
        <f>Cal_SWSubmitted!AE35-'Cal_Charges&amp;Penalties'!AE67</f>
        <v>8.1838495849253318E-2</v>
      </c>
      <c r="AF35" s="106">
        <f>Cal_SWSubmitted!AF35-'Cal_Charges&amp;Penalties'!AF67</f>
        <v>4.0019042929709016E-2</v>
      </c>
      <c r="AG35" s="106">
        <f>Cal_SWSubmitted!AG35-'Cal_Charges&amp;Penalties'!AG67</f>
        <v>8.0489765018865234E-2</v>
      </c>
      <c r="AH35" s="106">
        <f>Cal_SWSubmitted!AH35-'Cal_Charges&amp;Penalties'!AH67</f>
        <v>7.5843047099637947E-2</v>
      </c>
      <c r="AI35" s="106">
        <f>Cal_SWSubmitted!AI35-'Cal_Charges&amp;Penalties'!AI67</f>
        <v>7.3931249571599814E-2</v>
      </c>
      <c r="AJ35" s="106">
        <f>Cal_SWSubmitted!AJ35-'Cal_Charges&amp;Penalties'!AJ67</f>
        <v>7.3839310279522688E-2</v>
      </c>
      <c r="AK35" s="106">
        <f>Cal_SWSubmitted!AK35-'Cal_Charges&amp;Penalties'!AK67</f>
        <v>7.3747542115235945E-2</v>
      </c>
      <c r="AM35" s="18">
        <f t="shared" si="1"/>
        <v>-0.70049542991756941</v>
      </c>
      <c r="AN35" s="18">
        <f t="shared" si="2"/>
        <v>7.2460110721253454E-2</v>
      </c>
      <c r="AO35" s="18">
        <f t="shared" si="3"/>
        <v>6.4349843773367346E-2</v>
      </c>
      <c r="AP35" s="18">
        <f t="shared" si="4"/>
        <v>-0.23841117626557073</v>
      </c>
      <c r="AQ35" s="18">
        <f t="shared" si="5"/>
        <v>-0.23841117626557073</v>
      </c>
    </row>
    <row r="36" spans="5:43">
      <c r="E36" s="3" t="s">
        <v>25</v>
      </c>
      <c r="F36" s="3" t="str">
        <f t="shared" si="0"/>
        <v>Opex</v>
      </c>
      <c r="G36" s="3" t="s">
        <v>199</v>
      </c>
      <c r="L36" s="3" t="s">
        <v>112</v>
      </c>
      <c r="R36" s="14"/>
      <c r="T36" s="18"/>
      <c r="U36" s="18"/>
      <c r="V36" s="18"/>
      <c r="W36" s="18"/>
      <c r="X36" s="18"/>
      <c r="Y36" s="106">
        <f>Cal_SWSubmitted!Y36-'Cal_Charges&amp;Penalties'!Y68</f>
        <v>0</v>
      </c>
      <c r="Z36" s="106">
        <f>Cal_SWSubmitted!Z36-'Cal_Charges&amp;Penalties'!Z68</f>
        <v>0</v>
      </c>
      <c r="AA36" s="106">
        <f>Cal_SWSubmitted!AA36-'Cal_Charges&amp;Penalties'!AA68</f>
        <v>0</v>
      </c>
      <c r="AB36" s="106">
        <f>Cal_SWSubmitted!AB36-'Cal_Charges&amp;Penalties'!AB68</f>
        <v>0</v>
      </c>
      <c r="AC36" s="106">
        <f>Cal_SWSubmitted!AC36-'Cal_Charges&amp;Penalties'!AC68</f>
        <v>0</v>
      </c>
      <c r="AD36" s="106">
        <f>Cal_SWSubmitted!AD36-'Cal_Charges&amp;Penalties'!AD68</f>
        <v>0</v>
      </c>
      <c r="AE36" s="106">
        <f>Cal_SWSubmitted!AE36-'Cal_Charges&amp;Penalties'!AE68</f>
        <v>0.25790838036598562</v>
      </c>
      <c r="AF36" s="106">
        <f>Cal_SWSubmitted!AF36-'Cal_Charges&amp;Penalties'!AF68</f>
        <v>0</v>
      </c>
      <c r="AG36" s="106">
        <f>Cal_SWSubmitted!AG36-'Cal_Charges&amp;Penalties'!AG68</f>
        <v>0</v>
      </c>
      <c r="AH36" s="106">
        <f>Cal_SWSubmitted!AH36-'Cal_Charges&amp;Penalties'!AH68</f>
        <v>0</v>
      </c>
      <c r="AI36" s="106">
        <f>Cal_SWSubmitted!AI36-'Cal_Charges&amp;Penalties'!AI68</f>
        <v>0</v>
      </c>
      <c r="AJ36" s="106">
        <f>Cal_SWSubmitted!AJ36-'Cal_Charges&amp;Penalties'!AJ68</f>
        <v>0</v>
      </c>
      <c r="AK36" s="106">
        <f>Cal_SWSubmitted!AK36-'Cal_Charges&amp;Penalties'!AK68</f>
        <v>0</v>
      </c>
      <c r="AM36" s="18">
        <f t="shared" si="1"/>
        <v>6.4477095091496406E-2</v>
      </c>
      <c r="AN36" s="18">
        <f t="shared" si="2"/>
        <v>8.5969460121995203E-2</v>
      </c>
      <c r="AO36" s="18">
        <f t="shared" si="3"/>
        <v>6.4477095091496406E-2</v>
      </c>
      <c r="AP36" s="18">
        <f t="shared" si="4"/>
        <v>2.5790838036598561E-2</v>
      </c>
      <c r="AQ36" s="18">
        <f t="shared" si="5"/>
        <v>2.5790838036598561E-2</v>
      </c>
    </row>
    <row r="37" spans="5:43">
      <c r="E37" s="3" t="s">
        <v>28</v>
      </c>
      <c r="F37" s="3" t="str">
        <f t="shared" si="0"/>
        <v>Opex</v>
      </c>
      <c r="G37" s="3" t="s">
        <v>199</v>
      </c>
      <c r="L37" s="3" t="s">
        <v>112</v>
      </c>
      <c r="R37" s="14"/>
      <c r="T37" s="18"/>
      <c r="U37" s="18"/>
      <c r="V37" s="18"/>
      <c r="W37" s="18"/>
      <c r="X37" s="18"/>
      <c r="Y37" s="106">
        <f>Cal_SWSubmitted!Y37-'Cal_Charges&amp;Penalties'!Y69</f>
        <v>0</v>
      </c>
      <c r="Z37" s="106">
        <f>Cal_SWSubmitted!Z37-'Cal_Charges&amp;Penalties'!Z69</f>
        <v>0</v>
      </c>
      <c r="AA37" s="106">
        <f>Cal_SWSubmitted!AA37-'Cal_Charges&amp;Penalties'!AA69</f>
        <v>0</v>
      </c>
      <c r="AB37" s="106">
        <f>Cal_SWSubmitted!AB37-'Cal_Charges&amp;Penalties'!AB69</f>
        <v>0</v>
      </c>
      <c r="AC37" s="106">
        <f>Cal_SWSubmitted!AC37-'Cal_Charges&amp;Penalties'!AC69</f>
        <v>0</v>
      </c>
      <c r="AD37" s="106">
        <f>Cal_SWSubmitted!AD37-'Cal_Charges&amp;Penalties'!AD69</f>
        <v>0</v>
      </c>
      <c r="AE37" s="106">
        <f>Cal_SWSubmitted!AE37-'Cal_Charges&amp;Penalties'!AE69</f>
        <v>0.13687684397686664</v>
      </c>
      <c r="AF37" s="106">
        <f>Cal_SWSubmitted!AF37-'Cal_Charges&amp;Penalties'!AF69</f>
        <v>0</v>
      </c>
      <c r="AG37" s="106">
        <f>Cal_SWSubmitted!AG37-'Cal_Charges&amp;Penalties'!AG69</f>
        <v>0</v>
      </c>
      <c r="AH37" s="106">
        <f>Cal_SWSubmitted!AH37-'Cal_Charges&amp;Penalties'!AH69</f>
        <v>0</v>
      </c>
      <c r="AI37" s="106">
        <f>Cal_SWSubmitted!AI37-'Cal_Charges&amp;Penalties'!AI69</f>
        <v>0</v>
      </c>
      <c r="AJ37" s="106">
        <f>Cal_SWSubmitted!AJ37-'Cal_Charges&amp;Penalties'!AJ69</f>
        <v>0</v>
      </c>
      <c r="AK37" s="106">
        <f>Cal_SWSubmitted!AK37-'Cal_Charges&amp;Penalties'!AK69</f>
        <v>0</v>
      </c>
      <c r="AM37" s="18">
        <f t="shared" si="1"/>
        <v>3.421921099421666E-2</v>
      </c>
      <c r="AN37" s="18">
        <f t="shared" si="2"/>
        <v>4.5625614658955545E-2</v>
      </c>
      <c r="AO37" s="18">
        <f t="shared" si="3"/>
        <v>3.421921099421666E-2</v>
      </c>
      <c r="AP37" s="18">
        <f t="shared" si="4"/>
        <v>1.3687684397686663E-2</v>
      </c>
      <c r="AQ37" s="18">
        <f t="shared" si="5"/>
        <v>1.3687684397686663E-2</v>
      </c>
    </row>
    <row r="38" spans="5:43">
      <c r="E38" s="3" t="s">
        <v>30</v>
      </c>
      <c r="F38" s="3" t="str">
        <f t="shared" si="0"/>
        <v>Opex</v>
      </c>
      <c r="G38" s="3" t="s">
        <v>199</v>
      </c>
      <c r="L38" s="3" t="s">
        <v>112</v>
      </c>
      <c r="R38" s="14"/>
      <c r="T38" s="18"/>
      <c r="U38" s="18"/>
      <c r="V38" s="18"/>
      <c r="W38" s="18"/>
      <c r="X38" s="18"/>
      <c r="Y38" s="106">
        <f>Cal_SWSubmitted!Y38-'Cal_Charges&amp;Penalties'!Y70</f>
        <v>0</v>
      </c>
      <c r="Z38" s="106">
        <f>Cal_SWSubmitted!Z38-'Cal_Charges&amp;Penalties'!Z70</f>
        <v>0</v>
      </c>
      <c r="AA38" s="106">
        <f>Cal_SWSubmitted!AA38-'Cal_Charges&amp;Penalties'!AA70</f>
        <v>0</v>
      </c>
      <c r="AB38" s="106">
        <f>Cal_SWSubmitted!AB38-'Cal_Charges&amp;Penalties'!AB70</f>
        <v>0</v>
      </c>
      <c r="AC38" s="106">
        <f>Cal_SWSubmitted!AC38-'Cal_Charges&amp;Penalties'!AC70</f>
        <v>0</v>
      </c>
      <c r="AD38" s="106">
        <f>Cal_SWSubmitted!AD38-'Cal_Charges&amp;Penalties'!AD70</f>
        <v>0</v>
      </c>
      <c r="AE38" s="106">
        <f>Cal_SWSubmitted!AE38-'Cal_Charges&amp;Penalties'!AE70</f>
        <v>5.9245000852337672E-2</v>
      </c>
      <c r="AF38" s="106">
        <f>Cal_SWSubmitted!AF38-'Cal_Charges&amp;Penalties'!AF70</f>
        <v>0</v>
      </c>
      <c r="AG38" s="106">
        <f>Cal_SWSubmitted!AG38-'Cal_Charges&amp;Penalties'!AG70</f>
        <v>0</v>
      </c>
      <c r="AH38" s="106">
        <f>Cal_SWSubmitted!AH38-'Cal_Charges&amp;Penalties'!AH70</f>
        <v>0</v>
      </c>
      <c r="AI38" s="106">
        <f>Cal_SWSubmitted!AI38-'Cal_Charges&amp;Penalties'!AI70</f>
        <v>0</v>
      </c>
      <c r="AJ38" s="106">
        <f>Cal_SWSubmitted!AJ38-'Cal_Charges&amp;Penalties'!AJ70</f>
        <v>0</v>
      </c>
      <c r="AK38" s="106">
        <f>Cal_SWSubmitted!AK38-'Cal_Charges&amp;Penalties'!AK70</f>
        <v>0</v>
      </c>
      <c r="AM38" s="18">
        <f t="shared" si="1"/>
        <v>1.4811250213084418E-2</v>
      </c>
      <c r="AN38" s="18">
        <f t="shared" si="2"/>
        <v>1.9748333617445889E-2</v>
      </c>
      <c r="AO38" s="18">
        <f t="shared" si="3"/>
        <v>1.4811250213084418E-2</v>
      </c>
      <c r="AP38" s="18">
        <f t="shared" si="4"/>
        <v>5.9245000852337672E-3</v>
      </c>
      <c r="AQ38" s="18">
        <f t="shared" si="5"/>
        <v>5.9245000852337672E-3</v>
      </c>
    </row>
    <row r="39" spans="5:43">
      <c r="E39" s="3" t="s">
        <v>32</v>
      </c>
      <c r="F39" s="3" t="str">
        <f t="shared" si="0"/>
        <v>Opex</v>
      </c>
      <c r="G39" s="3" t="s">
        <v>199</v>
      </c>
      <c r="L39" s="3" t="s">
        <v>112</v>
      </c>
      <c r="R39" s="14"/>
      <c r="T39" s="18"/>
      <c r="U39" s="18"/>
      <c r="V39" s="18"/>
      <c r="W39" s="18"/>
      <c r="X39" s="18"/>
      <c r="Y39" s="106">
        <f>Cal_SWSubmitted!Y39-'Cal_Charges&amp;Penalties'!Y71</f>
        <v>0</v>
      </c>
      <c r="Z39" s="106">
        <f>Cal_SWSubmitted!Z39-'Cal_Charges&amp;Penalties'!Z71</f>
        <v>0</v>
      </c>
      <c r="AA39" s="106">
        <f>Cal_SWSubmitted!AA39-'Cal_Charges&amp;Penalties'!AA71</f>
        <v>0</v>
      </c>
      <c r="AB39" s="106">
        <f>Cal_SWSubmitted!AB39-'Cal_Charges&amp;Penalties'!AB71</f>
        <v>0</v>
      </c>
      <c r="AC39" s="106">
        <f>Cal_SWSubmitted!AC39-'Cal_Charges&amp;Penalties'!AC71</f>
        <v>0</v>
      </c>
      <c r="AD39" s="106">
        <f>Cal_SWSubmitted!AD39-'Cal_Charges&amp;Penalties'!AD71</f>
        <v>0</v>
      </c>
      <c r="AE39" s="106">
        <f>Cal_SWSubmitted!AE39-'Cal_Charges&amp;Penalties'!AE71</f>
        <v>2.8474750771164709E-2</v>
      </c>
      <c r="AF39" s="106">
        <f>Cal_SWSubmitted!AF39-'Cal_Charges&amp;Penalties'!AF71</f>
        <v>0</v>
      </c>
      <c r="AG39" s="106">
        <f>Cal_SWSubmitted!AG39-'Cal_Charges&amp;Penalties'!AG71</f>
        <v>0</v>
      </c>
      <c r="AH39" s="106">
        <f>Cal_SWSubmitted!AH39-'Cal_Charges&amp;Penalties'!AH71</f>
        <v>0</v>
      </c>
      <c r="AI39" s="106">
        <f>Cal_SWSubmitted!AI39-'Cal_Charges&amp;Penalties'!AI71</f>
        <v>0</v>
      </c>
      <c r="AJ39" s="106">
        <f>Cal_SWSubmitted!AJ39-'Cal_Charges&amp;Penalties'!AJ71</f>
        <v>0</v>
      </c>
      <c r="AK39" s="106">
        <f>Cal_SWSubmitted!AK39-'Cal_Charges&amp;Penalties'!AK71</f>
        <v>0</v>
      </c>
      <c r="AM39" s="18">
        <f t="shared" si="1"/>
        <v>7.1186876927911771E-3</v>
      </c>
      <c r="AN39" s="18">
        <f t="shared" si="2"/>
        <v>9.4915835903882362E-3</v>
      </c>
      <c r="AO39" s="18">
        <f t="shared" si="3"/>
        <v>7.1186876927911771E-3</v>
      </c>
      <c r="AP39" s="18">
        <f t="shared" si="4"/>
        <v>2.8474750771164707E-3</v>
      </c>
      <c r="AQ39" s="18">
        <f t="shared" si="5"/>
        <v>2.8474750771164707E-3</v>
      </c>
    </row>
    <row r="40" spans="5:43">
      <c r="E40" s="3" t="s">
        <v>34</v>
      </c>
      <c r="F40" s="3" t="str">
        <f t="shared" si="0"/>
        <v>Opex</v>
      </c>
      <c r="G40" s="3" t="s">
        <v>199</v>
      </c>
      <c r="L40" s="3" t="s">
        <v>112</v>
      </c>
      <c r="R40" s="14"/>
      <c r="T40" s="18"/>
      <c r="U40" s="18"/>
      <c r="V40" s="18"/>
      <c r="W40" s="18"/>
      <c r="X40" s="18"/>
      <c r="Y40" s="106">
        <f>Cal_SWSubmitted!Y40-'Cal_Charges&amp;Penalties'!Y72</f>
        <v>1.1188078979138913E-2</v>
      </c>
      <c r="Z40" s="106">
        <f>Cal_SWSubmitted!Z40-'Cal_Charges&amp;Penalties'!Z72</f>
        <v>4.0559836046968868E-2</v>
      </c>
      <c r="AA40" s="106">
        <f>Cal_SWSubmitted!AA40-'Cal_Charges&amp;Penalties'!AA72</f>
        <v>0</v>
      </c>
      <c r="AB40" s="106">
        <f>Cal_SWSubmitted!AB40-'Cal_Charges&amp;Penalties'!AB72</f>
        <v>5.2341546254068776E-2</v>
      </c>
      <c r="AC40" s="106">
        <f>Cal_SWSubmitted!AC40-'Cal_Charges&amp;Penalties'!AC72</f>
        <v>3.133538928922408E-2</v>
      </c>
      <c r="AD40" s="106">
        <f>Cal_SWSubmitted!AD40-'Cal_Charges&amp;Penalties'!AD72</f>
        <v>7.8590480876658125E-2</v>
      </c>
      <c r="AE40" s="106">
        <f>Cal_SWSubmitted!AE40-'Cal_Charges&amp;Penalties'!AE72</f>
        <v>5.8965795501171106E-2</v>
      </c>
      <c r="AF40" s="106">
        <f>Cal_SWSubmitted!AF40-'Cal_Charges&amp;Penalties'!AF72</f>
        <v>7.9027121479673196E-2</v>
      </c>
      <c r="AG40" s="106">
        <f>Cal_SWSubmitted!AG40-'Cal_Charges&amp;Penalties'!AG72</f>
        <v>7.9465956256572767E-2</v>
      </c>
      <c r="AH40" s="106">
        <f>Cal_SWSubmitted!AH40-'Cal_Charges&amp;Penalties'!AH72</f>
        <v>7.9906996233356259E-2</v>
      </c>
      <c r="AI40" s="106">
        <f>Cal_SWSubmitted!AI40-'Cal_Charges&amp;Penalties'!AI72</f>
        <v>8.0350252491430116E-2</v>
      </c>
      <c r="AJ40" s="106">
        <f>Cal_SWSubmitted!AJ40-'Cal_Charges&amp;Penalties'!AJ72</f>
        <v>8.0795736167886253E-2</v>
      </c>
      <c r="AK40" s="106">
        <f>Cal_SWSubmitted!AK40-'Cal_Charges&amp;Penalties'!AK72</f>
        <v>8.1243458455781875E-2</v>
      </c>
      <c r="AM40" s="18">
        <f t="shared" si="1"/>
        <v>5.5308302980280527E-2</v>
      </c>
      <c r="AN40" s="18">
        <f t="shared" si="2"/>
        <v>5.6297221889017778E-2</v>
      </c>
      <c r="AO40" s="18">
        <f t="shared" si="3"/>
        <v>6.197969678668163E-2</v>
      </c>
      <c r="AP40" s="18">
        <f t="shared" si="4"/>
        <v>7.0202273300582249E-2</v>
      </c>
      <c r="AQ40" s="18">
        <f t="shared" si="5"/>
        <v>7.0202273300582249E-2</v>
      </c>
    </row>
    <row r="41" spans="5:43">
      <c r="E41" s="3" t="s">
        <v>36</v>
      </c>
      <c r="F41" s="3" t="str">
        <f t="shared" si="0"/>
        <v>Opex</v>
      </c>
      <c r="G41" s="3" t="s">
        <v>199</v>
      </c>
      <c r="L41" s="3" t="s">
        <v>112</v>
      </c>
      <c r="R41" s="14"/>
      <c r="T41" s="18"/>
      <c r="U41" s="18"/>
      <c r="V41" s="18"/>
      <c r="W41" s="18"/>
      <c r="X41" s="18"/>
      <c r="Y41" s="106">
        <f>Cal_SWSubmitted!Y41-'Cal_Charges&amp;Penalties'!Y73</f>
        <v>0</v>
      </c>
      <c r="Z41" s="106">
        <f>Cal_SWSubmitted!Z41-'Cal_Charges&amp;Penalties'!Z73</f>
        <v>0</v>
      </c>
      <c r="AA41" s="106">
        <f>Cal_SWSubmitted!AA41-'Cal_Charges&amp;Penalties'!AA73</f>
        <v>0.1268692070030896</v>
      </c>
      <c r="AB41" s="106">
        <f>Cal_SWSubmitted!AB41-'Cal_Charges&amp;Penalties'!AB73</f>
        <v>0.109</v>
      </c>
      <c r="AC41" s="106">
        <f>Cal_SWSubmitted!AC41-'Cal_Charges&amp;Penalties'!AC73</f>
        <v>0</v>
      </c>
      <c r="AD41" s="106">
        <f>Cal_SWSubmitted!AD41-'Cal_Charges&amp;Penalties'!AD73</f>
        <v>0.35877350157728705</v>
      </c>
      <c r="AE41" s="106">
        <f>Cal_SWSubmitted!AE41-'Cal_Charges&amp;Penalties'!AE73</f>
        <v>0.52318394434665494</v>
      </c>
      <c r="AF41" s="106">
        <f>Cal_SWSubmitted!AF41-'Cal_Charges&amp;Penalties'!AF73</f>
        <v>0.524766712958325</v>
      </c>
      <c r="AG41" s="106">
        <f>Cal_SWSubmitted!AG41-'Cal_Charges&amp;Penalties'!AG73</f>
        <v>0.20698003762689973</v>
      </c>
      <c r="AH41" s="106">
        <f>Cal_SWSubmitted!AH41-'Cal_Charges&amp;Penalties'!AH73</f>
        <v>0.2074797511937117</v>
      </c>
      <c r="AI41" s="106">
        <f>Cal_SWSubmitted!AI41-'Cal_Charges&amp;Penalties'!AI73</f>
        <v>0.20927000511046023</v>
      </c>
      <c r="AJ41" s="106">
        <f>Cal_SWSubmitted!AJ41-'Cal_Charges&amp;Penalties'!AJ73</f>
        <v>0.21444945239424135</v>
      </c>
      <c r="AK41" s="106">
        <f>Cal_SWSubmitted!AK41-'Cal_Charges&amp;Penalties'!AK73</f>
        <v>0.21329537959798303</v>
      </c>
      <c r="AM41" s="18">
        <f t="shared" si="1"/>
        <v>0.24773936148098549</v>
      </c>
      <c r="AN41" s="18">
        <f t="shared" si="2"/>
        <v>0.29398581530798068</v>
      </c>
      <c r="AO41" s="18">
        <f t="shared" si="3"/>
        <v>0.35168103972056675</v>
      </c>
      <c r="AP41" s="18">
        <f t="shared" si="4"/>
        <v>0.25671987848055627</v>
      </c>
      <c r="AQ41" s="18">
        <f t="shared" si="5"/>
        <v>0.25671987848055627</v>
      </c>
    </row>
    <row r="42" spans="5:43">
      <c r="E42" s="3" t="s">
        <v>38</v>
      </c>
      <c r="F42" s="3" t="str">
        <f t="shared" si="0"/>
        <v>Opex</v>
      </c>
      <c r="G42" s="3" t="s">
        <v>199</v>
      </c>
      <c r="L42" s="3" t="s">
        <v>112</v>
      </c>
      <c r="R42" s="14"/>
      <c r="T42" s="18"/>
      <c r="U42" s="18"/>
      <c r="V42" s="18"/>
      <c r="W42" s="18"/>
      <c r="X42" s="18"/>
      <c r="Y42" s="106">
        <f>Cal_SWSubmitted!Y42-'Cal_Charges&amp;Penalties'!Y74</f>
        <v>0</v>
      </c>
      <c r="Z42" s="106">
        <f>Cal_SWSubmitted!Z42-'Cal_Charges&amp;Penalties'!Z74</f>
        <v>0</v>
      </c>
      <c r="AA42" s="106">
        <f>Cal_SWSubmitted!AA42-'Cal_Charges&amp;Penalties'!AA74</f>
        <v>0</v>
      </c>
      <c r="AB42" s="106">
        <f>Cal_SWSubmitted!AB42-'Cal_Charges&amp;Penalties'!AB74</f>
        <v>0</v>
      </c>
      <c r="AC42" s="106">
        <f>Cal_SWSubmitted!AC42-'Cal_Charges&amp;Penalties'!AC74</f>
        <v>0</v>
      </c>
      <c r="AD42" s="106">
        <f>Cal_SWSubmitted!AD42-'Cal_Charges&amp;Penalties'!AD74</f>
        <v>0</v>
      </c>
      <c r="AE42" s="106">
        <f>Cal_SWSubmitted!AE42-'Cal_Charges&amp;Penalties'!AE74</f>
        <v>0</v>
      </c>
      <c r="AF42" s="106">
        <f>Cal_SWSubmitted!AF42-'Cal_Charges&amp;Penalties'!AF74</f>
        <v>0</v>
      </c>
      <c r="AG42" s="106">
        <f>Cal_SWSubmitted!AG42-'Cal_Charges&amp;Penalties'!AG74</f>
        <v>0</v>
      </c>
      <c r="AH42" s="106">
        <f>Cal_SWSubmitted!AH42-'Cal_Charges&amp;Penalties'!AH74</f>
        <v>0</v>
      </c>
      <c r="AI42" s="106">
        <f>Cal_SWSubmitted!AI42-'Cal_Charges&amp;Penalties'!AI74</f>
        <v>0</v>
      </c>
      <c r="AJ42" s="106">
        <f>Cal_SWSubmitted!AJ42-'Cal_Charges&amp;Penalties'!AJ74</f>
        <v>0</v>
      </c>
      <c r="AK42" s="106">
        <f>Cal_SWSubmitted!AK42-'Cal_Charges&amp;Penalties'!AK74</f>
        <v>0</v>
      </c>
      <c r="AM42" s="18">
        <f t="shared" si="1"/>
        <v>0</v>
      </c>
      <c r="AN42" s="18">
        <f t="shared" si="2"/>
        <v>0</v>
      </c>
      <c r="AO42" s="18">
        <f t="shared" si="3"/>
        <v>0</v>
      </c>
      <c r="AP42" s="18">
        <f t="shared" si="4"/>
        <v>0</v>
      </c>
      <c r="AQ42" s="18">
        <f t="shared" si="5"/>
        <v>0</v>
      </c>
    </row>
    <row r="43" spans="5:43">
      <c r="E43" s="3" t="s">
        <v>40</v>
      </c>
      <c r="F43" s="3" t="str">
        <f t="shared" si="0"/>
        <v>Opex</v>
      </c>
      <c r="G43" s="3" t="s">
        <v>199</v>
      </c>
      <c r="L43" s="3" t="s">
        <v>112</v>
      </c>
      <c r="R43" s="14"/>
      <c r="T43" s="18"/>
      <c r="U43" s="18"/>
      <c r="V43" s="18"/>
      <c r="W43" s="18"/>
      <c r="X43" s="18"/>
      <c r="Y43" s="106">
        <f>Cal_SWSubmitted!Y43-'Cal_Charges&amp;Penalties'!Y75</f>
        <v>1.8100142074163078E-2</v>
      </c>
      <c r="Z43" s="106">
        <f>Cal_SWSubmitted!Z43-'Cal_Charges&amp;Penalties'!Z75</f>
        <v>2.191461913052941E-2</v>
      </c>
      <c r="AA43" s="106">
        <f>Cal_SWSubmitted!AA43-'Cal_Charges&amp;Penalties'!AA75</f>
        <v>5.4092547103959637E-2</v>
      </c>
      <c r="AB43" s="106">
        <f>Cal_SWSubmitted!AB43-'Cal_Charges&amp;Penalties'!AB75</f>
        <v>-2.9087440599519891</v>
      </c>
      <c r="AC43" s="106">
        <f>Cal_SWSubmitted!AC43-'Cal_Charges&amp;Penalties'!AC75</f>
        <v>2.9663099271312249E-2</v>
      </c>
      <c r="AD43" s="106">
        <f>Cal_SWSubmitted!AD43-'Cal_Charges&amp;Penalties'!AD75</f>
        <v>5.71591548249267E-2</v>
      </c>
      <c r="AE43" s="106">
        <f>Cal_SWSubmitted!AE43-'Cal_Charges&amp;Penalties'!AE75</f>
        <v>5.6225289011789095E-2</v>
      </c>
      <c r="AF43" s="106">
        <f>Cal_SWSubmitted!AF43-'Cal_Charges&amp;Penalties'!AF75</f>
        <v>3.9735255791549975E-2</v>
      </c>
      <c r="AG43" s="106">
        <f>Cal_SWSubmitted!AG43-'Cal_Charges&amp;Penalties'!AG75</f>
        <v>4.838929515587205E-2</v>
      </c>
      <c r="AH43" s="106">
        <f>Cal_SWSubmitted!AH43-'Cal_Charges&amp;Penalties'!AH75</f>
        <v>4.5784136026891693E-2</v>
      </c>
      <c r="AI43" s="106">
        <f>Cal_SWSubmitted!AI43-'Cal_Charges&amp;Penalties'!AI75</f>
        <v>4.4814268817293168E-2</v>
      </c>
      <c r="AJ43" s="106">
        <f>Cal_SWSubmitted!AJ43-'Cal_Charges&amp;Penalties'!AJ75</f>
        <v>4.4943130249136966E-2</v>
      </c>
      <c r="AK43" s="106">
        <f>Cal_SWSubmitted!AK43-'Cal_Charges&amp;Penalties'!AK75</f>
        <v>4.5072230288856381E-2</v>
      </c>
      <c r="AM43" s="18">
        <f t="shared" si="1"/>
        <v>-0.69142412921099028</v>
      </c>
      <c r="AN43" s="18">
        <f t="shared" si="2"/>
        <v>4.7682514369342677E-2</v>
      </c>
      <c r="AO43" s="18">
        <f t="shared" si="3"/>
        <v>4.5695699724894498E-2</v>
      </c>
      <c r="AP43" s="18">
        <f t="shared" si="4"/>
        <v>-0.24969582005143615</v>
      </c>
      <c r="AQ43" s="18">
        <f t="shared" si="5"/>
        <v>-0.24969582005143615</v>
      </c>
    </row>
    <row r="44" spans="5:43">
      <c r="E44" s="3" t="s">
        <v>25</v>
      </c>
      <c r="F44" s="3" t="str">
        <f t="shared" si="0"/>
        <v>Opex</v>
      </c>
      <c r="G44" s="3" t="s">
        <v>173</v>
      </c>
      <c r="L44" s="3" t="s">
        <v>112</v>
      </c>
      <c r="R44" s="14"/>
      <c r="T44" s="18"/>
      <c r="U44" s="18"/>
      <c r="V44" s="18"/>
      <c r="W44" s="18"/>
      <c r="X44" s="18"/>
      <c r="Y44" s="106">
        <f>Cal_SWSubmitted!Y44-'Cal_Charges&amp;Penalties'!Y76</f>
        <v>0</v>
      </c>
      <c r="Z44" s="106">
        <f>Cal_SWSubmitted!Z44-'Cal_Charges&amp;Penalties'!Z76</f>
        <v>0</v>
      </c>
      <c r="AA44" s="106">
        <f>Cal_SWSubmitted!AA44-'Cal_Charges&amp;Penalties'!AA76</f>
        <v>0</v>
      </c>
      <c r="AB44" s="106">
        <f>Cal_SWSubmitted!AB44-'Cal_Charges&amp;Penalties'!AB76</f>
        <v>0</v>
      </c>
      <c r="AC44" s="106">
        <f>Cal_SWSubmitted!AC44-'Cal_Charges&amp;Penalties'!AC76</f>
        <v>0</v>
      </c>
      <c r="AD44" s="106">
        <f>Cal_SWSubmitted!AD44-'Cal_Charges&amp;Penalties'!AD76</f>
        <v>0</v>
      </c>
      <c r="AE44" s="106">
        <f>Cal_SWSubmitted!AE44-'Cal_Charges&amp;Penalties'!AE76</f>
        <v>0.17442951496575004</v>
      </c>
      <c r="AF44" s="106">
        <f>Cal_SWSubmitted!AF44-'Cal_Charges&amp;Penalties'!AF76</f>
        <v>0</v>
      </c>
      <c r="AG44" s="106">
        <f>Cal_SWSubmitted!AG44-'Cal_Charges&amp;Penalties'!AG76</f>
        <v>0</v>
      </c>
      <c r="AH44" s="106">
        <f>Cal_SWSubmitted!AH44-'Cal_Charges&amp;Penalties'!AH76</f>
        <v>0</v>
      </c>
      <c r="AI44" s="106">
        <f>Cal_SWSubmitted!AI44-'Cal_Charges&amp;Penalties'!AI76</f>
        <v>0</v>
      </c>
      <c r="AJ44" s="106">
        <f>Cal_SWSubmitted!AJ44-'Cal_Charges&amp;Penalties'!AJ76</f>
        <v>0</v>
      </c>
      <c r="AK44" s="106">
        <f>Cal_SWSubmitted!AK44-'Cal_Charges&amp;Penalties'!AK76</f>
        <v>0</v>
      </c>
      <c r="AM44" s="18">
        <f t="shared" si="1"/>
        <v>4.3607378741437511E-2</v>
      </c>
      <c r="AN44" s="18">
        <f t="shared" si="2"/>
        <v>5.8143171655250014E-2</v>
      </c>
      <c r="AO44" s="18">
        <f t="shared" si="3"/>
        <v>4.3607378741437511E-2</v>
      </c>
      <c r="AP44" s="18">
        <f t="shared" si="4"/>
        <v>1.7442951496575005E-2</v>
      </c>
      <c r="AQ44" s="18">
        <f t="shared" si="5"/>
        <v>1.7442951496575005E-2</v>
      </c>
    </row>
    <row r="45" spans="5:43">
      <c r="E45" s="3" t="s">
        <v>28</v>
      </c>
      <c r="F45" s="3" t="str">
        <f t="shared" si="0"/>
        <v>Opex</v>
      </c>
      <c r="G45" s="3" t="s">
        <v>173</v>
      </c>
      <c r="L45" s="3" t="s">
        <v>112</v>
      </c>
      <c r="R45" s="14"/>
      <c r="T45" s="18"/>
      <c r="U45" s="18"/>
      <c r="V45" s="18"/>
      <c r="W45" s="18"/>
      <c r="X45" s="18"/>
      <c r="Y45" s="106">
        <f>Cal_SWSubmitted!Y45-'Cal_Charges&amp;Penalties'!Y77</f>
        <v>0</v>
      </c>
      <c r="Z45" s="106">
        <f>Cal_SWSubmitted!Z45-'Cal_Charges&amp;Penalties'!Z77</f>
        <v>0</v>
      </c>
      <c r="AA45" s="106">
        <f>Cal_SWSubmitted!AA45-'Cal_Charges&amp;Penalties'!AA77</f>
        <v>0</v>
      </c>
      <c r="AB45" s="106">
        <f>Cal_SWSubmitted!AB45-'Cal_Charges&amp;Penalties'!AB77</f>
        <v>0</v>
      </c>
      <c r="AC45" s="106">
        <f>Cal_SWSubmitted!AC45-'Cal_Charges&amp;Penalties'!AC77</f>
        <v>0</v>
      </c>
      <c r="AD45" s="106">
        <f>Cal_SWSubmitted!AD45-'Cal_Charges&amp;Penalties'!AD77</f>
        <v>0</v>
      </c>
      <c r="AE45" s="106">
        <f>Cal_SWSubmitted!AE45-'Cal_Charges&amp;Penalties'!AE77</f>
        <v>0.51269401693801231</v>
      </c>
      <c r="AF45" s="106">
        <f>Cal_SWSubmitted!AF45-'Cal_Charges&amp;Penalties'!AF77</f>
        <v>0</v>
      </c>
      <c r="AG45" s="106">
        <f>Cal_SWSubmitted!AG45-'Cal_Charges&amp;Penalties'!AG77</f>
        <v>0</v>
      </c>
      <c r="AH45" s="106">
        <f>Cal_SWSubmitted!AH45-'Cal_Charges&amp;Penalties'!AH77</f>
        <v>0</v>
      </c>
      <c r="AI45" s="106">
        <f>Cal_SWSubmitted!AI45-'Cal_Charges&amp;Penalties'!AI77</f>
        <v>0</v>
      </c>
      <c r="AJ45" s="106">
        <f>Cal_SWSubmitted!AJ45-'Cal_Charges&amp;Penalties'!AJ77</f>
        <v>0</v>
      </c>
      <c r="AK45" s="106">
        <f>Cal_SWSubmitted!AK45-'Cal_Charges&amp;Penalties'!AK77</f>
        <v>0</v>
      </c>
      <c r="AM45" s="18">
        <f t="shared" si="1"/>
        <v>0.12817350423450308</v>
      </c>
      <c r="AN45" s="18">
        <f t="shared" si="2"/>
        <v>0.1708980056460041</v>
      </c>
      <c r="AO45" s="18">
        <f t="shared" si="3"/>
        <v>0.12817350423450308</v>
      </c>
      <c r="AP45" s="18">
        <f t="shared" si="4"/>
        <v>5.1269401693801231E-2</v>
      </c>
      <c r="AQ45" s="18">
        <f t="shared" si="5"/>
        <v>5.1269401693801231E-2</v>
      </c>
    </row>
    <row r="46" spans="5:43">
      <c r="E46" s="3" t="s">
        <v>30</v>
      </c>
      <c r="F46" s="3" t="str">
        <f t="shared" si="0"/>
        <v>Opex</v>
      </c>
      <c r="G46" s="3" t="s">
        <v>173</v>
      </c>
      <c r="L46" s="3" t="s">
        <v>112</v>
      </c>
      <c r="R46" s="14"/>
      <c r="T46" s="18"/>
      <c r="U46" s="18"/>
      <c r="V46" s="18"/>
      <c r="W46" s="18"/>
      <c r="X46" s="18"/>
      <c r="Y46" s="106">
        <f>Cal_SWSubmitted!Y46-'Cal_Charges&amp;Penalties'!Y78</f>
        <v>0</v>
      </c>
      <c r="Z46" s="106">
        <f>Cal_SWSubmitted!Z46-'Cal_Charges&amp;Penalties'!Z78</f>
        <v>0</v>
      </c>
      <c r="AA46" s="106">
        <f>Cal_SWSubmitted!AA46-'Cal_Charges&amp;Penalties'!AA78</f>
        <v>0</v>
      </c>
      <c r="AB46" s="106">
        <f>Cal_SWSubmitted!AB46-'Cal_Charges&amp;Penalties'!AB78</f>
        <v>0</v>
      </c>
      <c r="AC46" s="106">
        <f>Cal_SWSubmitted!AC46-'Cal_Charges&amp;Penalties'!AC78</f>
        <v>0</v>
      </c>
      <c r="AD46" s="106">
        <f>Cal_SWSubmitted!AD46-'Cal_Charges&amp;Penalties'!AD78</f>
        <v>0</v>
      </c>
      <c r="AE46" s="106">
        <f>Cal_SWSubmitted!AE46-'Cal_Charges&amp;Penalties'!AE78</f>
        <v>0.12642064185481222</v>
      </c>
      <c r="AF46" s="106">
        <f>Cal_SWSubmitted!AF46-'Cal_Charges&amp;Penalties'!AF78</f>
        <v>0</v>
      </c>
      <c r="AG46" s="106">
        <f>Cal_SWSubmitted!AG46-'Cal_Charges&amp;Penalties'!AG78</f>
        <v>0</v>
      </c>
      <c r="AH46" s="106">
        <f>Cal_SWSubmitted!AH46-'Cal_Charges&amp;Penalties'!AH78</f>
        <v>0</v>
      </c>
      <c r="AI46" s="106">
        <f>Cal_SWSubmitted!AI46-'Cal_Charges&amp;Penalties'!AI78</f>
        <v>0</v>
      </c>
      <c r="AJ46" s="106">
        <f>Cal_SWSubmitted!AJ46-'Cal_Charges&amp;Penalties'!AJ78</f>
        <v>0</v>
      </c>
      <c r="AK46" s="106">
        <f>Cal_SWSubmitted!AK46-'Cal_Charges&amp;Penalties'!AK78</f>
        <v>0</v>
      </c>
      <c r="AM46" s="18">
        <f t="shared" si="1"/>
        <v>3.1605160463703055E-2</v>
      </c>
      <c r="AN46" s="18">
        <f t="shared" si="2"/>
        <v>4.2140213951604076E-2</v>
      </c>
      <c r="AO46" s="18">
        <f t="shared" si="3"/>
        <v>3.1605160463703055E-2</v>
      </c>
      <c r="AP46" s="18">
        <f t="shared" si="4"/>
        <v>1.2642064185481222E-2</v>
      </c>
      <c r="AQ46" s="18">
        <f t="shared" si="5"/>
        <v>1.2642064185481222E-2</v>
      </c>
    </row>
    <row r="47" spans="5:43">
      <c r="E47" s="3" t="s">
        <v>32</v>
      </c>
      <c r="F47" s="3" t="str">
        <f t="shared" si="0"/>
        <v>Opex</v>
      </c>
      <c r="G47" s="3" t="s">
        <v>173</v>
      </c>
      <c r="L47" s="3" t="s">
        <v>112</v>
      </c>
      <c r="R47" s="14"/>
      <c r="T47" s="18"/>
      <c r="U47" s="18"/>
      <c r="V47" s="18"/>
      <c r="W47" s="18"/>
      <c r="X47" s="18"/>
      <c r="Y47" s="106">
        <f>Cal_SWSubmitted!Y47-'Cal_Charges&amp;Penalties'!Y79</f>
        <v>0</v>
      </c>
      <c r="Z47" s="106">
        <f>Cal_SWSubmitted!Z47-'Cal_Charges&amp;Penalties'!Z79</f>
        <v>0</v>
      </c>
      <c r="AA47" s="106">
        <f>Cal_SWSubmitted!AA47-'Cal_Charges&amp;Penalties'!AA79</f>
        <v>0</v>
      </c>
      <c r="AB47" s="106">
        <f>Cal_SWSubmitted!AB47-'Cal_Charges&amp;Penalties'!AB79</f>
        <v>0</v>
      </c>
      <c r="AC47" s="106">
        <f>Cal_SWSubmitted!AC47-'Cal_Charges&amp;Penalties'!AC79</f>
        <v>0</v>
      </c>
      <c r="AD47" s="106">
        <f>Cal_SWSubmitted!AD47-'Cal_Charges&amp;Penalties'!AD79</f>
        <v>0</v>
      </c>
      <c r="AE47" s="106">
        <f>Cal_SWSubmitted!AE47-'Cal_Charges&amp;Penalties'!AE79</f>
        <v>0.10756560702872983</v>
      </c>
      <c r="AF47" s="106">
        <f>Cal_SWSubmitted!AF47-'Cal_Charges&amp;Penalties'!AF79</f>
        <v>0</v>
      </c>
      <c r="AG47" s="106">
        <f>Cal_SWSubmitted!AG47-'Cal_Charges&amp;Penalties'!AG79</f>
        <v>0</v>
      </c>
      <c r="AH47" s="106">
        <f>Cal_SWSubmitted!AH47-'Cal_Charges&amp;Penalties'!AH79</f>
        <v>0</v>
      </c>
      <c r="AI47" s="106">
        <f>Cal_SWSubmitted!AI47-'Cal_Charges&amp;Penalties'!AI79</f>
        <v>0</v>
      </c>
      <c r="AJ47" s="106">
        <f>Cal_SWSubmitted!AJ47-'Cal_Charges&amp;Penalties'!AJ79</f>
        <v>0</v>
      </c>
      <c r="AK47" s="106">
        <f>Cal_SWSubmitted!AK47-'Cal_Charges&amp;Penalties'!AK79</f>
        <v>0</v>
      </c>
      <c r="AM47" s="18">
        <f t="shared" si="1"/>
        <v>2.6891401757182458E-2</v>
      </c>
      <c r="AN47" s="18">
        <f t="shared" si="2"/>
        <v>3.5855202342909946E-2</v>
      </c>
      <c r="AO47" s="18">
        <f t="shared" si="3"/>
        <v>2.6891401757182458E-2</v>
      </c>
      <c r="AP47" s="18">
        <f t="shared" si="4"/>
        <v>1.0756560702872984E-2</v>
      </c>
      <c r="AQ47" s="18">
        <f t="shared" si="5"/>
        <v>1.0756560702872984E-2</v>
      </c>
    </row>
    <row r="48" spans="5:43">
      <c r="E48" s="3" t="s">
        <v>34</v>
      </c>
      <c r="F48" s="3" t="str">
        <f t="shared" si="0"/>
        <v>Opex</v>
      </c>
      <c r="G48" s="3" t="s">
        <v>173</v>
      </c>
      <c r="L48" s="3" t="s">
        <v>112</v>
      </c>
      <c r="R48" s="14"/>
      <c r="T48" s="18"/>
      <c r="U48" s="18"/>
      <c r="V48" s="18"/>
      <c r="W48" s="18"/>
      <c r="X48" s="18"/>
      <c r="Y48" s="106">
        <f>Cal_SWSubmitted!Y48-'Cal_Charges&amp;Penalties'!Y80</f>
        <v>-3.3686672518685309E-3</v>
      </c>
      <c r="Z48" s="106">
        <f>Cal_SWSubmitted!Z48-'Cal_Charges&amp;Penalties'!Z80</f>
        <v>0</v>
      </c>
      <c r="AA48" s="106">
        <f>Cal_SWSubmitted!AA48-'Cal_Charges&amp;Penalties'!AA80</f>
        <v>0.15626165504965561</v>
      </c>
      <c r="AB48" s="106">
        <f>Cal_SWSubmitted!AB48-'Cal_Charges&amp;Penalties'!AB80</f>
        <v>0.12080408270897552</v>
      </c>
      <c r="AC48" s="106">
        <f>Cal_SWSubmitted!AC48-'Cal_Charges&amp;Penalties'!AC80</f>
        <v>7.5606307320969401E-2</v>
      </c>
      <c r="AD48" s="106">
        <f>Cal_SWSubmitted!AD48-'Cal_Charges&amp;Penalties'!AD80</f>
        <v>0.14783111499136486</v>
      </c>
      <c r="AE48" s="106">
        <f>Cal_SWSubmitted!AE48-'Cal_Charges&amp;Penalties'!AE80</f>
        <v>-6.0307446316630729E-2</v>
      </c>
      <c r="AF48" s="106">
        <f>Cal_SWSubmitted!AF48-'Cal_Charges&amp;Penalties'!AF80</f>
        <v>0.14865244941347541</v>
      </c>
      <c r="AG48" s="106">
        <f>Cal_SWSubmitted!AG48-'Cal_Charges&amp;Penalties'!AG80</f>
        <v>0.14947791114423978</v>
      </c>
      <c r="AH48" s="106">
        <f>Cal_SWSubmitted!AH48-'Cal_Charges&amp;Penalties'!AH80</f>
        <v>0.15030752092390248</v>
      </c>
      <c r="AI48" s="106">
        <f>Cal_SWSubmitted!AI48-'Cal_Charges&amp;Penalties'!AI80</f>
        <v>0.15114129959693029</v>
      </c>
      <c r="AJ48" s="106">
        <f>Cal_SWSubmitted!AJ48-'Cal_Charges&amp;Penalties'!AJ80</f>
        <v>0.15197926811253615</v>
      </c>
      <c r="AK48" s="106">
        <f>Cal_SWSubmitted!AK48-'Cal_Charges&amp;Penalties'!AK80</f>
        <v>0.15282144752520535</v>
      </c>
      <c r="AM48" s="18">
        <f t="shared" si="1"/>
        <v>7.0983514676169771E-2</v>
      </c>
      <c r="AN48" s="18">
        <f t="shared" si="2"/>
        <v>5.4376658665234508E-2</v>
      </c>
      <c r="AO48" s="18">
        <f t="shared" si="3"/>
        <v>7.7945606352294736E-2</v>
      </c>
      <c r="AP48" s="18">
        <f t="shared" si="4"/>
        <v>0.11883139554209687</v>
      </c>
      <c r="AQ48" s="18">
        <f t="shared" si="5"/>
        <v>0.11883139554209687</v>
      </c>
    </row>
    <row r="49" spans="3:59">
      <c r="E49" s="3" t="s">
        <v>36</v>
      </c>
      <c r="F49" s="3" t="str">
        <f t="shared" si="0"/>
        <v>Opex</v>
      </c>
      <c r="G49" s="3" t="s">
        <v>173</v>
      </c>
      <c r="L49" s="3" t="s">
        <v>112</v>
      </c>
      <c r="R49" s="14"/>
      <c r="T49" s="18"/>
      <c r="U49" s="18"/>
      <c r="V49" s="18"/>
      <c r="W49" s="18"/>
      <c r="X49" s="18"/>
      <c r="Y49" s="106">
        <f>Cal_SWSubmitted!Y49-'Cal_Charges&amp;Penalties'!Y81</f>
        <v>0</v>
      </c>
      <c r="Z49" s="106">
        <f>Cal_SWSubmitted!Z49-'Cal_Charges&amp;Penalties'!Z81</f>
        <v>0.11286066584463625</v>
      </c>
      <c r="AA49" s="106">
        <f>Cal_SWSubmitted!AA49-'Cal_Charges&amp;Penalties'!AA81</f>
        <v>0</v>
      </c>
      <c r="AB49" s="106">
        <f>Cal_SWSubmitted!AB49-'Cal_Charges&amp;Penalties'!AB81</f>
        <v>0</v>
      </c>
      <c r="AC49" s="106">
        <f>Cal_SWSubmitted!AC49-'Cal_Charges&amp;Penalties'!AC81</f>
        <v>0</v>
      </c>
      <c r="AD49" s="106">
        <f>Cal_SWSubmitted!AD49-'Cal_Charges&amp;Penalties'!AD81</f>
        <v>0.17988643533123028</v>
      </c>
      <c r="AE49" s="106">
        <f>Cal_SWSubmitted!AE49-'Cal_Charges&amp;Penalties'!AE81</f>
        <v>0.26159197217332747</v>
      </c>
      <c r="AF49" s="106">
        <f>Cal_SWSubmitted!AF49-'Cal_Charges&amp;Penalties'!AF81</f>
        <v>0.2623833564791625</v>
      </c>
      <c r="AG49" s="106">
        <f>Cal_SWSubmitted!AG49-'Cal_Charges&amp;Penalties'!AG81</f>
        <v>6.8651794658427148E-2</v>
      </c>
      <c r="AH49" s="106">
        <f>Cal_SWSubmitted!AH49-'Cal_Charges&amp;Penalties'!AH81</f>
        <v>6.8817541237518251E-2</v>
      </c>
      <c r="AI49" s="106">
        <f>Cal_SWSubmitted!AI49-'Cal_Charges&amp;Penalties'!AI81</f>
        <v>6.9411338328717015E-2</v>
      </c>
      <c r="AJ49" s="106">
        <f>Cal_SWSubmitted!AJ49-'Cal_Charges&amp;Penalties'!AJ81</f>
        <v>7.112927381393154E-2</v>
      </c>
      <c r="AK49" s="106">
        <f>Cal_SWSubmitted!AK49-'Cal_Charges&amp;Penalties'!AK81</f>
        <v>7.0746487292400323E-2</v>
      </c>
      <c r="AM49" s="18">
        <f t="shared" si="1"/>
        <v>0.11036960187613944</v>
      </c>
      <c r="AN49" s="18">
        <f t="shared" si="2"/>
        <v>0.14715946916818592</v>
      </c>
      <c r="AO49" s="18">
        <f t="shared" si="3"/>
        <v>0.17596544099593006</v>
      </c>
      <c r="AP49" s="18">
        <f t="shared" si="4"/>
        <v>0.10526181993147146</v>
      </c>
      <c r="AQ49" s="18">
        <f t="shared" si="5"/>
        <v>0.10526181993147146</v>
      </c>
    </row>
    <row r="50" spans="3:59">
      <c r="E50" s="3" t="s">
        <v>38</v>
      </c>
      <c r="F50" s="3" t="str">
        <f t="shared" si="0"/>
        <v>Opex</v>
      </c>
      <c r="G50" s="3" t="s">
        <v>173</v>
      </c>
      <c r="L50" s="3" t="s">
        <v>112</v>
      </c>
      <c r="R50" s="14"/>
      <c r="T50" s="18"/>
      <c r="U50" s="18"/>
      <c r="V50" s="18"/>
      <c r="W50" s="18"/>
      <c r="X50" s="18"/>
      <c r="Y50" s="106">
        <f>Cal_SWSubmitted!Y50-'Cal_Charges&amp;Penalties'!Y82</f>
        <v>0</v>
      </c>
      <c r="Z50" s="106">
        <f>Cal_SWSubmitted!Z50-'Cal_Charges&amp;Penalties'!Z82</f>
        <v>0</v>
      </c>
      <c r="AA50" s="106">
        <f>Cal_SWSubmitted!AA50-'Cal_Charges&amp;Penalties'!AA82</f>
        <v>0</v>
      </c>
      <c r="AB50" s="106">
        <f>Cal_SWSubmitted!AB50-'Cal_Charges&amp;Penalties'!AB82</f>
        <v>0</v>
      </c>
      <c r="AC50" s="106">
        <f>Cal_SWSubmitted!AC50-'Cal_Charges&amp;Penalties'!AC82</f>
        <v>0</v>
      </c>
      <c r="AD50" s="106">
        <f>Cal_SWSubmitted!AD50-'Cal_Charges&amp;Penalties'!AD82</f>
        <v>0</v>
      </c>
      <c r="AE50" s="106">
        <f>Cal_SWSubmitted!AE50-'Cal_Charges&amp;Penalties'!AE82</f>
        <v>0</v>
      </c>
      <c r="AF50" s="106">
        <f>Cal_SWSubmitted!AF50-'Cal_Charges&amp;Penalties'!AF82</f>
        <v>0</v>
      </c>
      <c r="AG50" s="106">
        <f>Cal_SWSubmitted!AG50-'Cal_Charges&amp;Penalties'!AG82</f>
        <v>0</v>
      </c>
      <c r="AH50" s="106">
        <f>Cal_SWSubmitted!AH50-'Cal_Charges&amp;Penalties'!AH82</f>
        <v>0</v>
      </c>
      <c r="AI50" s="106">
        <f>Cal_SWSubmitted!AI50-'Cal_Charges&amp;Penalties'!AI82</f>
        <v>0</v>
      </c>
      <c r="AJ50" s="106">
        <f>Cal_SWSubmitted!AJ50-'Cal_Charges&amp;Penalties'!AJ82</f>
        <v>0</v>
      </c>
      <c r="AK50" s="106">
        <f>Cal_SWSubmitted!AK50-'Cal_Charges&amp;Penalties'!AK82</f>
        <v>0</v>
      </c>
      <c r="AM50" s="18">
        <f t="shared" si="1"/>
        <v>0</v>
      </c>
      <c r="AN50" s="18">
        <f t="shared" si="2"/>
        <v>0</v>
      </c>
      <c r="AO50" s="18">
        <f t="shared" si="3"/>
        <v>0</v>
      </c>
      <c r="AP50" s="18">
        <f t="shared" si="4"/>
        <v>0</v>
      </c>
      <c r="AQ50" s="18">
        <f t="shared" si="5"/>
        <v>0</v>
      </c>
    </row>
    <row r="51" spans="3:59">
      <c r="E51" s="3" t="s">
        <v>40</v>
      </c>
      <c r="F51" s="3" t="str">
        <f t="shared" si="0"/>
        <v>Opex</v>
      </c>
      <c r="G51" s="3" t="s">
        <v>173</v>
      </c>
      <c r="L51" s="3" t="s">
        <v>112</v>
      </c>
      <c r="R51" s="14"/>
      <c r="T51" s="18"/>
      <c r="U51" s="18"/>
      <c r="V51" s="18"/>
      <c r="W51" s="18"/>
      <c r="X51" s="18"/>
      <c r="Y51" s="106">
        <f>Cal_SWSubmitted!Y51-'Cal_Charges&amp;Penalties'!Y83</f>
        <v>5.9669247675821435E-2</v>
      </c>
      <c r="Z51" s="106">
        <f>Cal_SWSubmitted!Z51-'Cal_Charges&amp;Penalties'!Z83</f>
        <v>6.8150865138537617E-2</v>
      </c>
      <c r="AA51" s="106">
        <f>Cal_SWSubmitted!AA51-'Cal_Charges&amp;Penalties'!AA83</f>
        <v>7.8009194432556689E-2</v>
      </c>
      <c r="AB51" s="106">
        <f>Cal_SWSubmitted!AB51-'Cal_Charges&amp;Penalties'!AB83</f>
        <v>6.8146313389141877</v>
      </c>
      <c r="AC51" s="106">
        <f>Cal_SWSubmitted!AC51-'Cal_Charges&amp;Penalties'!AC83</f>
        <v>6.5877337607388425E-2</v>
      </c>
      <c r="AD51" s="106">
        <f>Cal_SWSubmitted!AD51-'Cal_Charges&amp;Penalties'!AD83</f>
        <v>6.4968299475497149E-2</v>
      </c>
      <c r="AE51" s="106">
        <f>Cal_SWSubmitted!AE51-'Cal_Charges&amp;Penalties'!AE83</f>
        <v>7.7361311983471889E-2</v>
      </c>
      <c r="AF51" s="106">
        <f>Cal_SWSubmitted!AF51-'Cal_Charges&amp;Penalties'!AF83</f>
        <v>4.5163928786349256E-2</v>
      </c>
      <c r="AG51" s="106">
        <f>Cal_SWSubmitted!AG51-'Cal_Charges&amp;Penalties'!AG83</f>
        <v>0</v>
      </c>
      <c r="AH51" s="106">
        <f>Cal_SWSubmitted!AH51-'Cal_Charges&amp;Penalties'!AH83</f>
        <v>0</v>
      </c>
      <c r="AI51" s="106">
        <f>Cal_SWSubmitted!AI51-'Cal_Charges&amp;Penalties'!AI83</f>
        <v>0</v>
      </c>
      <c r="AJ51" s="106">
        <f>Cal_SWSubmitted!AJ51-'Cal_Charges&amp;Penalties'!AJ83</f>
        <v>0</v>
      </c>
      <c r="AK51" s="106">
        <f>Cal_SWSubmitted!AK51-'Cal_Charges&amp;Penalties'!AK83</f>
        <v>0</v>
      </c>
      <c r="AM51" s="18">
        <f t="shared" si="1"/>
        <v>1.7557095719951363</v>
      </c>
      <c r="AN51" s="18">
        <f t="shared" si="2"/>
        <v>6.9402316355452479E-2</v>
      </c>
      <c r="AO51" s="18">
        <f t="shared" si="3"/>
        <v>6.3342719463176683E-2</v>
      </c>
      <c r="AP51" s="18">
        <f>AVERAGE(AB51:AK51)</f>
        <v>0.70680022167668954</v>
      </c>
      <c r="AQ51" s="18">
        <f t="shared" si="5"/>
        <v>0.70680022167668954</v>
      </c>
    </row>
    <row r="52" spans="3:59" s="68" customFormat="1">
      <c r="C52" s="88"/>
      <c r="D52" s="88"/>
      <c r="E52" s="88"/>
      <c r="F52" s="3"/>
      <c r="G52" s="3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70"/>
      <c r="AN52" s="70"/>
      <c r="AO52" s="70"/>
      <c r="AP52" s="70"/>
      <c r="AQ52" s="70"/>
      <c r="AR52" s="88"/>
      <c r="AS52" s="88"/>
      <c r="AT52" s="89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</row>
    <row r="53" spans="3:59">
      <c r="C53" s="11" t="s">
        <v>214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44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</row>
    <row r="54" spans="3:59">
      <c r="E54" s="3" t="s">
        <v>25</v>
      </c>
      <c r="F54" s="3" t="str">
        <f>$C$53</f>
        <v>Capex</v>
      </c>
      <c r="G54" s="3" t="s">
        <v>217</v>
      </c>
      <c r="L54" s="3" t="s">
        <v>112</v>
      </c>
      <c r="R54" s="14"/>
      <c r="T54" s="18"/>
      <c r="U54" s="18"/>
      <c r="V54" s="18"/>
      <c r="W54" s="18"/>
      <c r="X54" s="18"/>
      <c r="Y54" s="106">
        <f>Cal_SWSubmitted!Y54-'Cal_Charges&amp;Penalties'!Y86</f>
        <v>0</v>
      </c>
      <c r="Z54" s="106">
        <f>Cal_SWSubmitted!Z54-'Cal_Charges&amp;Penalties'!Z86</f>
        <v>0</v>
      </c>
      <c r="AA54" s="106">
        <f>Cal_SWSubmitted!AA54-'Cal_Charges&amp;Penalties'!AA86</f>
        <v>0</v>
      </c>
      <c r="AB54" s="106">
        <f>Cal_SWSubmitted!AB54-'Cal_Charges&amp;Penalties'!AB86</f>
        <v>0</v>
      </c>
      <c r="AC54" s="106">
        <f>Cal_SWSubmitted!AC54-'Cal_Charges&amp;Penalties'!AC86</f>
        <v>0</v>
      </c>
      <c r="AD54" s="106">
        <f>Cal_SWSubmitted!AD54-'Cal_Charges&amp;Penalties'!AD86</f>
        <v>0</v>
      </c>
      <c r="AE54" s="106">
        <f>Cal_SWSubmitted!AE54-'Cal_Charges&amp;Penalties'!AE86</f>
        <v>0</v>
      </c>
      <c r="AF54" s="106">
        <f>Cal_SWSubmitted!AF54-'Cal_Charges&amp;Penalties'!AF86</f>
        <v>0</v>
      </c>
      <c r="AG54" s="106">
        <f>Cal_SWSubmitted!AG54-'Cal_Charges&amp;Penalties'!AG86</f>
        <v>0</v>
      </c>
      <c r="AH54" s="106">
        <f>Cal_SWSubmitted!AH54-'Cal_Charges&amp;Penalties'!AH86</f>
        <v>0</v>
      </c>
      <c r="AI54" s="106">
        <f>Cal_SWSubmitted!AI54-'Cal_Charges&amp;Penalties'!AI86</f>
        <v>0</v>
      </c>
      <c r="AJ54" s="106">
        <f>Cal_SWSubmitted!AJ54-'Cal_Charges&amp;Penalties'!AJ86</f>
        <v>0</v>
      </c>
      <c r="AK54" s="106">
        <f>Cal_SWSubmitted!AK54-'Cal_Charges&amp;Penalties'!AK86</f>
        <v>0</v>
      </c>
      <c r="AM54" s="18">
        <f t="shared" ref="AM54" si="6">AVERAGE(AB54:AE54)</f>
        <v>0</v>
      </c>
      <c r="AN54" s="18">
        <f t="shared" ref="AN54" si="7">AVERAGE(AC54:AE54)</f>
        <v>0</v>
      </c>
      <c r="AO54" s="18">
        <f t="shared" ref="AO54" si="8">AVERAGE(AC54:AF54)</f>
        <v>0</v>
      </c>
      <c r="AP54" s="18">
        <f t="shared" ref="AP54:AP77" si="9">AVERAGE(AB54:AK54)</f>
        <v>0</v>
      </c>
      <c r="AQ54" s="18">
        <f t="shared" ref="AQ54:AQ77" si="10">SUMIFS(AM54:AP54,$AM$7:$AP$7,$AQ$7)</f>
        <v>0</v>
      </c>
    </row>
    <row r="55" spans="3:59">
      <c r="E55" s="3" t="s">
        <v>28</v>
      </c>
      <c r="F55" s="3" t="str">
        <f t="shared" ref="F55:F77" si="11">$C$53</f>
        <v>Capex</v>
      </c>
      <c r="G55" s="3" t="s">
        <v>217</v>
      </c>
      <c r="L55" s="3" t="s">
        <v>112</v>
      </c>
      <c r="R55" s="14"/>
      <c r="T55" s="18"/>
      <c r="U55" s="18"/>
      <c r="V55" s="18"/>
      <c r="W55" s="18"/>
      <c r="X55" s="18"/>
      <c r="Y55" s="106">
        <f>Cal_SWSubmitted!Y55-'Cal_Charges&amp;Penalties'!Y87</f>
        <v>0</v>
      </c>
      <c r="Z55" s="106">
        <f>Cal_SWSubmitted!Z55-'Cal_Charges&amp;Penalties'!Z87</f>
        <v>0</v>
      </c>
      <c r="AA55" s="106">
        <f>Cal_SWSubmitted!AA55-'Cal_Charges&amp;Penalties'!AA87</f>
        <v>0</v>
      </c>
      <c r="AB55" s="106">
        <f>Cal_SWSubmitted!AB55-'Cal_Charges&amp;Penalties'!AB87</f>
        <v>0</v>
      </c>
      <c r="AC55" s="106">
        <f>Cal_SWSubmitted!AC55-'Cal_Charges&amp;Penalties'!AC87</f>
        <v>0</v>
      </c>
      <c r="AD55" s="106">
        <f>Cal_SWSubmitted!AD55-'Cal_Charges&amp;Penalties'!AD87</f>
        <v>0</v>
      </c>
      <c r="AE55" s="106">
        <f>Cal_SWSubmitted!AE55-'Cal_Charges&amp;Penalties'!AE87</f>
        <v>0</v>
      </c>
      <c r="AF55" s="106">
        <f>Cal_SWSubmitted!AF55-'Cal_Charges&amp;Penalties'!AF87</f>
        <v>0</v>
      </c>
      <c r="AG55" s="106">
        <f>Cal_SWSubmitted!AG55-'Cal_Charges&amp;Penalties'!AG87</f>
        <v>0</v>
      </c>
      <c r="AH55" s="106">
        <f>Cal_SWSubmitted!AH55-'Cal_Charges&amp;Penalties'!AH87</f>
        <v>0</v>
      </c>
      <c r="AI55" s="106">
        <f>Cal_SWSubmitted!AI55-'Cal_Charges&amp;Penalties'!AI87</f>
        <v>0</v>
      </c>
      <c r="AJ55" s="106">
        <f>Cal_SWSubmitted!AJ55-'Cal_Charges&amp;Penalties'!AJ87</f>
        <v>0</v>
      </c>
      <c r="AK55" s="106">
        <f>Cal_SWSubmitted!AK55-'Cal_Charges&amp;Penalties'!AK87</f>
        <v>0</v>
      </c>
      <c r="AM55" s="18">
        <f t="shared" ref="AM55:AM77" si="12">AVERAGE(AB55:AE55)</f>
        <v>0</v>
      </c>
      <c r="AN55" s="18">
        <f t="shared" ref="AN55:AN77" si="13">AVERAGE(AC55:AE55)</f>
        <v>0</v>
      </c>
      <c r="AO55" s="18">
        <f t="shared" ref="AO55:AO77" si="14">AVERAGE(AC55:AF55)</f>
        <v>0</v>
      </c>
      <c r="AP55" s="18">
        <f t="shared" si="9"/>
        <v>0</v>
      </c>
      <c r="AQ55" s="18">
        <f t="shared" si="10"/>
        <v>0</v>
      </c>
    </row>
    <row r="56" spans="3:59">
      <c r="E56" s="3" t="s">
        <v>30</v>
      </c>
      <c r="F56" s="3" t="str">
        <f t="shared" si="11"/>
        <v>Capex</v>
      </c>
      <c r="G56" s="3" t="s">
        <v>217</v>
      </c>
      <c r="L56" s="3" t="s">
        <v>112</v>
      </c>
      <c r="R56" s="14"/>
      <c r="T56" s="18"/>
      <c r="U56" s="18"/>
      <c r="V56" s="18"/>
      <c r="W56" s="18"/>
      <c r="X56" s="18"/>
      <c r="Y56" s="106">
        <f>Cal_SWSubmitted!Y56-'Cal_Charges&amp;Penalties'!Y88</f>
        <v>0</v>
      </c>
      <c r="Z56" s="106">
        <f>Cal_SWSubmitted!Z56-'Cal_Charges&amp;Penalties'!Z88</f>
        <v>0</v>
      </c>
      <c r="AA56" s="106">
        <f>Cal_SWSubmitted!AA56-'Cal_Charges&amp;Penalties'!AA88</f>
        <v>0</v>
      </c>
      <c r="AB56" s="106">
        <f>Cal_SWSubmitted!AB56-'Cal_Charges&amp;Penalties'!AB88</f>
        <v>0</v>
      </c>
      <c r="AC56" s="106">
        <f>Cal_SWSubmitted!AC56-'Cal_Charges&amp;Penalties'!AC88</f>
        <v>0</v>
      </c>
      <c r="AD56" s="106">
        <f>Cal_SWSubmitted!AD56-'Cal_Charges&amp;Penalties'!AD88</f>
        <v>0</v>
      </c>
      <c r="AE56" s="106">
        <f>Cal_SWSubmitted!AE56-'Cal_Charges&amp;Penalties'!AE88</f>
        <v>0</v>
      </c>
      <c r="AF56" s="106">
        <f>Cal_SWSubmitted!AF56-'Cal_Charges&amp;Penalties'!AF88</f>
        <v>0</v>
      </c>
      <c r="AG56" s="106">
        <f>Cal_SWSubmitted!AG56-'Cal_Charges&amp;Penalties'!AG88</f>
        <v>0</v>
      </c>
      <c r="AH56" s="106">
        <f>Cal_SWSubmitted!AH56-'Cal_Charges&amp;Penalties'!AH88</f>
        <v>0</v>
      </c>
      <c r="AI56" s="106">
        <f>Cal_SWSubmitted!AI56-'Cal_Charges&amp;Penalties'!AI88</f>
        <v>0</v>
      </c>
      <c r="AJ56" s="106">
        <f>Cal_SWSubmitted!AJ56-'Cal_Charges&amp;Penalties'!AJ88</f>
        <v>0</v>
      </c>
      <c r="AK56" s="106">
        <f>Cal_SWSubmitted!AK56-'Cal_Charges&amp;Penalties'!AK88</f>
        <v>0</v>
      </c>
      <c r="AM56" s="18">
        <f t="shared" si="12"/>
        <v>0</v>
      </c>
      <c r="AN56" s="18">
        <f t="shared" si="13"/>
        <v>0</v>
      </c>
      <c r="AO56" s="18">
        <f t="shared" si="14"/>
        <v>0</v>
      </c>
      <c r="AP56" s="18">
        <f t="shared" si="9"/>
        <v>0</v>
      </c>
      <c r="AQ56" s="18">
        <f t="shared" si="10"/>
        <v>0</v>
      </c>
    </row>
    <row r="57" spans="3:59">
      <c r="E57" s="3" t="s">
        <v>32</v>
      </c>
      <c r="F57" s="3" t="str">
        <f t="shared" si="11"/>
        <v>Capex</v>
      </c>
      <c r="G57" s="3" t="s">
        <v>217</v>
      </c>
      <c r="L57" s="3" t="s">
        <v>112</v>
      </c>
      <c r="R57" s="14"/>
      <c r="T57" s="18"/>
      <c r="U57" s="18"/>
      <c r="V57" s="18"/>
      <c r="W57" s="18"/>
      <c r="X57" s="18"/>
      <c r="Y57" s="106">
        <f>Cal_SWSubmitted!Y57-'Cal_Charges&amp;Penalties'!Y89</f>
        <v>0</v>
      </c>
      <c r="Z57" s="106">
        <f>Cal_SWSubmitted!Z57-'Cal_Charges&amp;Penalties'!Z89</f>
        <v>0</v>
      </c>
      <c r="AA57" s="106">
        <f>Cal_SWSubmitted!AA57-'Cal_Charges&amp;Penalties'!AA89</f>
        <v>0</v>
      </c>
      <c r="AB57" s="106">
        <f>Cal_SWSubmitted!AB57-'Cal_Charges&amp;Penalties'!AB89</f>
        <v>0</v>
      </c>
      <c r="AC57" s="106">
        <f>Cal_SWSubmitted!AC57-'Cal_Charges&amp;Penalties'!AC89</f>
        <v>0</v>
      </c>
      <c r="AD57" s="106">
        <f>Cal_SWSubmitted!AD57-'Cal_Charges&amp;Penalties'!AD89</f>
        <v>0</v>
      </c>
      <c r="AE57" s="106">
        <f>Cal_SWSubmitted!AE57-'Cal_Charges&amp;Penalties'!AE89</f>
        <v>0</v>
      </c>
      <c r="AF57" s="106">
        <f>Cal_SWSubmitted!AF57-'Cal_Charges&amp;Penalties'!AF89</f>
        <v>0</v>
      </c>
      <c r="AG57" s="106">
        <f>Cal_SWSubmitted!AG57-'Cal_Charges&amp;Penalties'!AG89</f>
        <v>0</v>
      </c>
      <c r="AH57" s="106">
        <f>Cal_SWSubmitted!AH57-'Cal_Charges&amp;Penalties'!AH89</f>
        <v>0</v>
      </c>
      <c r="AI57" s="106">
        <f>Cal_SWSubmitted!AI57-'Cal_Charges&amp;Penalties'!AI89</f>
        <v>0</v>
      </c>
      <c r="AJ57" s="106">
        <f>Cal_SWSubmitted!AJ57-'Cal_Charges&amp;Penalties'!AJ89</f>
        <v>0</v>
      </c>
      <c r="AK57" s="106">
        <f>Cal_SWSubmitted!AK57-'Cal_Charges&amp;Penalties'!AK89</f>
        <v>0</v>
      </c>
      <c r="AM57" s="18">
        <f t="shared" si="12"/>
        <v>0</v>
      </c>
      <c r="AN57" s="18">
        <f t="shared" si="13"/>
        <v>0</v>
      </c>
      <c r="AO57" s="18">
        <f t="shared" si="14"/>
        <v>0</v>
      </c>
      <c r="AP57" s="18">
        <f t="shared" si="9"/>
        <v>0</v>
      </c>
      <c r="AQ57" s="18">
        <f t="shared" si="10"/>
        <v>0</v>
      </c>
    </row>
    <row r="58" spans="3:59">
      <c r="E58" s="3" t="s">
        <v>34</v>
      </c>
      <c r="F58" s="3" t="str">
        <f t="shared" si="11"/>
        <v>Capex</v>
      </c>
      <c r="G58" s="3" t="s">
        <v>217</v>
      </c>
      <c r="L58" s="3" t="s">
        <v>112</v>
      </c>
      <c r="R58" s="14"/>
      <c r="T58" s="18"/>
      <c r="U58" s="18"/>
      <c r="V58" s="18"/>
      <c r="W58" s="18"/>
      <c r="X58" s="18"/>
      <c r="Y58" s="106">
        <f>Cal_SWSubmitted!Y58-'Cal_Charges&amp;Penalties'!Y90</f>
        <v>8.045663079333143E-2</v>
      </c>
      <c r="Z58" s="106">
        <f>Cal_SWSubmitted!Z58-'Cal_Charges&amp;Penalties'!Z90</f>
        <v>2.1470932216560511E-2</v>
      </c>
      <c r="AA58" s="106">
        <f>Cal_SWSubmitted!AA58-'Cal_Charges&amp;Penalties'!AA90</f>
        <v>3.2175463279041007E-2</v>
      </c>
      <c r="AB58" s="106">
        <f>Cal_SWSubmitted!AB58-'Cal_Charges&amp;Penalties'!AB90</f>
        <v>2.1904138960034073E-2</v>
      </c>
      <c r="AC58" s="106">
        <f>Cal_SWSubmitted!AC58-'Cal_Charges&amp;Penalties'!AC90</f>
        <v>9.4204020987609903E-3</v>
      </c>
      <c r="AD58" s="106">
        <f>Cal_SWSubmitted!AD58-'Cal_Charges&amp;Penalties'!AD90</f>
        <v>3.1523535003396976E-2</v>
      </c>
      <c r="AE58" s="106">
        <f>Cal_SWSubmitted!AE58-'Cal_Charges&amp;Penalties'!AE90</f>
        <v>2.159601792383602E-3</v>
      </c>
      <c r="AF58" s="106">
        <f>Cal_SWSubmitted!AF58-'Cal_Charges&amp;Penalties'!AF90</f>
        <v>3.1742463495859283E-2</v>
      </c>
      <c r="AG58" s="106">
        <f>Cal_SWSubmitted!AG58-'Cal_Charges&amp;Penalties'!AG90</f>
        <v>3.1962492131499792E-2</v>
      </c>
      <c r="AH58" s="106">
        <f>Cal_SWSubmitted!AH58-'Cal_Charges&amp;Penalties'!AH90</f>
        <v>3.2183626438676199E-2</v>
      </c>
      <c r="AI58" s="106">
        <f>Cal_SWSubmitted!AI58-'Cal_Charges&amp;Penalties'!AI90</f>
        <v>3.2405871973526845E-2</v>
      </c>
      <c r="AJ58" s="106">
        <f>Cal_SWSubmitted!AJ58-'Cal_Charges&amp;Penalties'!AJ90</f>
        <v>3.2629234320110403E-2</v>
      </c>
      <c r="AK58" s="106">
        <f>Cal_SWSubmitted!AK58-'Cal_Charges&amp;Penalties'!AK90</f>
        <v>3.2853719090546157E-2</v>
      </c>
      <c r="AM58" s="18">
        <f t="shared" si="12"/>
        <v>1.6251919463643908E-2</v>
      </c>
      <c r="AN58" s="18">
        <f t="shared" si="13"/>
        <v>1.436784629818052E-2</v>
      </c>
      <c r="AO58" s="18">
        <f t="shared" si="14"/>
        <v>1.8711500597600211E-2</v>
      </c>
      <c r="AP58" s="18">
        <f t="shared" si="9"/>
        <v>2.5878508530479426E-2</v>
      </c>
      <c r="AQ58" s="18">
        <f t="shared" si="10"/>
        <v>2.5878508530479426E-2</v>
      </c>
    </row>
    <row r="59" spans="3:59">
      <c r="E59" s="3" t="s">
        <v>36</v>
      </c>
      <c r="F59" s="3" t="str">
        <f t="shared" si="11"/>
        <v>Capex</v>
      </c>
      <c r="G59" s="3" t="s">
        <v>217</v>
      </c>
      <c r="L59" s="3" t="s">
        <v>112</v>
      </c>
      <c r="R59" s="14"/>
      <c r="T59" s="18"/>
      <c r="U59" s="18"/>
      <c r="V59" s="18"/>
      <c r="W59" s="18"/>
      <c r="X59" s="18"/>
      <c r="Y59" s="106">
        <f>Cal_SWSubmitted!Y59-'Cal_Charges&amp;Penalties'!Y91</f>
        <v>5.4563818181818186E-2</v>
      </c>
      <c r="Z59" s="106">
        <f>Cal_SWSubmitted!Z59-'Cal_Charges&amp;Penalties'!Z91</f>
        <v>0.41181694915254236</v>
      </c>
      <c r="AA59" s="106">
        <f>Cal_SWSubmitted!AA59-'Cal_Charges&amp;Penalties'!AA91</f>
        <v>0.46002478489483745</v>
      </c>
      <c r="AB59" s="106">
        <f>Cal_SWSubmitted!AB59-'Cal_Charges&amp;Penalties'!AB91</f>
        <v>0.54020352035203523</v>
      </c>
      <c r="AC59" s="106">
        <f>Cal_SWSubmitted!AC59-'Cal_Charges&amp;Penalties'!AC91</f>
        <v>0.20941428571428572</v>
      </c>
      <c r="AD59" s="106">
        <f>Cal_SWSubmitted!AD59-'Cal_Charges&amp;Penalties'!AD91</f>
        <v>0.31139319727891157</v>
      </c>
      <c r="AE59" s="106">
        <f>Cal_SWSubmitted!AE59-'Cal_Charges&amp;Penalties'!AE91</f>
        <v>0.44799497639644847</v>
      </c>
      <c r="AF59" s="106">
        <f>Cal_SWSubmitted!AF59-'Cal_Charges&amp;Penalties'!AF91</f>
        <v>0.449351214827032</v>
      </c>
      <c r="AG59" s="106">
        <f>Cal_SWSubmitted!AG59-'Cal_Charges&amp;Penalties'!AG91</f>
        <v>0.33309215805823639</v>
      </c>
      <c r="AH59" s="106">
        <f>Cal_SWSubmitted!AH59-'Cal_Charges&amp;Penalties'!AH91</f>
        <v>0.33512154797104504</v>
      </c>
      <c r="AI59" s="106">
        <f>Cal_SWSubmitted!AI59-'Cal_Charges&amp;Penalties'!AI91</f>
        <v>0.33716570788024763</v>
      </c>
      <c r="AJ59" s="106">
        <f>Cal_SWSubmitted!AJ59-'Cal_Charges&amp;Penalties'!AJ91</f>
        <v>0.33956630116548614</v>
      </c>
      <c r="AK59" s="106">
        <f>Cal_SWSubmitted!AK59-'Cal_Charges&amp;Penalties'!AK91</f>
        <v>0.34201608346339607</v>
      </c>
      <c r="AM59" s="18">
        <f t="shared" si="12"/>
        <v>0.37725149493542032</v>
      </c>
      <c r="AN59" s="18">
        <f t="shared" si="13"/>
        <v>0.32293415312988188</v>
      </c>
      <c r="AO59" s="18">
        <f t="shared" si="14"/>
        <v>0.35453841855416945</v>
      </c>
      <c r="AP59" s="18">
        <f t="shared" si="9"/>
        <v>0.36453189931071239</v>
      </c>
      <c r="AQ59" s="18">
        <f t="shared" si="10"/>
        <v>0.36453189931071239</v>
      </c>
    </row>
    <row r="60" spans="3:59">
      <c r="E60" s="3" t="s">
        <v>38</v>
      </c>
      <c r="F60" s="3" t="str">
        <f t="shared" si="11"/>
        <v>Capex</v>
      </c>
      <c r="G60" s="3" t="s">
        <v>217</v>
      </c>
      <c r="L60" s="3" t="s">
        <v>112</v>
      </c>
      <c r="R60" s="14"/>
      <c r="T60" s="18"/>
      <c r="U60" s="18"/>
      <c r="V60" s="18"/>
      <c r="W60" s="18"/>
      <c r="X60" s="18"/>
      <c r="Y60" s="106">
        <f>Cal_SWSubmitted!Y60-'Cal_Charges&amp;Penalties'!Y92</f>
        <v>0</v>
      </c>
      <c r="Z60" s="106">
        <f>Cal_SWSubmitted!Z60-'Cal_Charges&amp;Penalties'!Z92</f>
        <v>0</v>
      </c>
      <c r="AA60" s="106">
        <f>Cal_SWSubmitted!AA60-'Cal_Charges&amp;Penalties'!AA92</f>
        <v>0</v>
      </c>
      <c r="AB60" s="106">
        <f>Cal_SWSubmitted!AB60-'Cal_Charges&amp;Penalties'!AB92</f>
        <v>0</v>
      </c>
      <c r="AC60" s="106">
        <f>Cal_SWSubmitted!AC60-'Cal_Charges&amp;Penalties'!AC92</f>
        <v>0</v>
      </c>
      <c r="AD60" s="106">
        <f>Cal_SWSubmitted!AD60-'Cal_Charges&amp;Penalties'!AD92</f>
        <v>0</v>
      </c>
      <c r="AE60" s="106">
        <f>Cal_SWSubmitted!AE60-'Cal_Charges&amp;Penalties'!AE92</f>
        <v>0</v>
      </c>
      <c r="AF60" s="106">
        <f>Cal_SWSubmitted!AF60-'Cal_Charges&amp;Penalties'!AF92</f>
        <v>0</v>
      </c>
      <c r="AG60" s="106">
        <f>Cal_SWSubmitted!AG60-'Cal_Charges&amp;Penalties'!AG92</f>
        <v>0</v>
      </c>
      <c r="AH60" s="106">
        <f>Cal_SWSubmitted!AH60-'Cal_Charges&amp;Penalties'!AH92</f>
        <v>0</v>
      </c>
      <c r="AI60" s="106">
        <f>Cal_SWSubmitted!AI60-'Cal_Charges&amp;Penalties'!AI92</f>
        <v>0</v>
      </c>
      <c r="AJ60" s="106">
        <f>Cal_SWSubmitted!AJ60-'Cal_Charges&amp;Penalties'!AJ92</f>
        <v>0</v>
      </c>
      <c r="AK60" s="106">
        <f>Cal_SWSubmitted!AK60-'Cal_Charges&amp;Penalties'!AK92</f>
        <v>0</v>
      </c>
      <c r="AM60" s="18">
        <f t="shared" si="12"/>
        <v>0</v>
      </c>
      <c r="AN60" s="18">
        <f t="shared" si="13"/>
        <v>0</v>
      </c>
      <c r="AO60" s="18">
        <f t="shared" si="14"/>
        <v>0</v>
      </c>
      <c r="AP60" s="18">
        <f t="shared" si="9"/>
        <v>0</v>
      </c>
      <c r="AQ60" s="18">
        <f t="shared" si="10"/>
        <v>0</v>
      </c>
    </row>
    <row r="61" spans="3:59">
      <c r="E61" s="3" t="s">
        <v>40</v>
      </c>
      <c r="F61" s="3" t="str">
        <f t="shared" si="11"/>
        <v>Capex</v>
      </c>
      <c r="G61" s="3" t="s">
        <v>217</v>
      </c>
      <c r="L61" s="3" t="s">
        <v>112</v>
      </c>
      <c r="R61" s="14"/>
      <c r="T61" s="18"/>
      <c r="U61" s="18"/>
      <c r="V61" s="18"/>
      <c r="W61" s="18"/>
      <c r="X61" s="18"/>
      <c r="Y61" s="106">
        <f>Cal_SWSubmitted!Y61-'Cal_Charges&amp;Penalties'!Y93</f>
        <v>3.3978033813533523E-2</v>
      </c>
      <c r="Z61" s="106">
        <f>Cal_SWSubmitted!Z61-'Cal_Charges&amp;Penalties'!Z93</f>
        <v>-3.1929283471388127E-3</v>
      </c>
      <c r="AA61" s="106">
        <f>Cal_SWSubmitted!AA61-'Cal_Charges&amp;Penalties'!AA93</f>
        <v>2.4066496233005937E-2</v>
      </c>
      <c r="AB61" s="106">
        <f>Cal_SWSubmitted!AB61-'Cal_Charges&amp;Penalties'!AB93</f>
        <v>4.9358649882832624E-2</v>
      </c>
      <c r="AC61" s="106">
        <f>Cal_SWSubmitted!AC61-'Cal_Charges&amp;Penalties'!AC93</f>
        <v>6.6982542534305259E-2</v>
      </c>
      <c r="AD61" s="106">
        <f>Cal_SWSubmitted!AD61-'Cal_Charges&amp;Penalties'!AD93</f>
        <v>7.4742675750950394E-2</v>
      </c>
      <c r="AE61" s="106">
        <f>Cal_SWSubmitted!AE61-'Cal_Charges&amp;Penalties'!AE93</f>
        <v>6.5223185499407699E-2</v>
      </c>
      <c r="AF61" s="106">
        <f>Cal_SWSubmitted!AF61-'Cal_Charges&amp;Penalties'!AF93</f>
        <v>7.0873221035690825E-2</v>
      </c>
      <c r="AG61" s="106">
        <f>Cal_SWSubmitted!AG61-'Cal_Charges&amp;Penalties'!AG93</f>
        <v>2.677443587069045E-2</v>
      </c>
      <c r="AH61" s="106">
        <f>Cal_SWSubmitted!AH61-'Cal_Charges&amp;Penalties'!AH93</f>
        <v>2.3737483475652382E-2</v>
      </c>
      <c r="AI61" s="106">
        <f>Cal_SWSubmitted!AI61-'Cal_Charges&amp;Penalties'!AI93</f>
        <v>2.2147893385194434E-2</v>
      </c>
      <c r="AJ61" s="106">
        <f>Cal_SWSubmitted!AJ61-'Cal_Charges&amp;Penalties'!AJ93</f>
        <v>2.1992047243277857E-2</v>
      </c>
      <c r="AK61" s="106">
        <f>Cal_SWSubmitted!AK61-'Cal_Charges&amp;Penalties'!AK93</f>
        <v>2.1907601343952289E-2</v>
      </c>
      <c r="AM61" s="18">
        <f t="shared" si="12"/>
        <v>6.4076763416873989E-2</v>
      </c>
      <c r="AN61" s="18">
        <f t="shared" si="13"/>
        <v>6.8982801261554441E-2</v>
      </c>
      <c r="AO61" s="18">
        <f t="shared" si="14"/>
        <v>6.9455406205088541E-2</v>
      </c>
      <c r="AP61" s="18">
        <f t="shared" si="9"/>
        <v>4.4373973602195416E-2</v>
      </c>
      <c r="AQ61" s="18">
        <f t="shared" si="10"/>
        <v>4.4373973602195416E-2</v>
      </c>
    </row>
    <row r="62" spans="3:59">
      <c r="E62" s="3" t="s">
        <v>25</v>
      </c>
      <c r="F62" s="3" t="str">
        <f t="shared" si="11"/>
        <v>Capex</v>
      </c>
      <c r="G62" s="3" t="s">
        <v>216</v>
      </c>
      <c r="L62" s="3" t="s">
        <v>112</v>
      </c>
      <c r="R62" s="14"/>
      <c r="T62" s="18"/>
      <c r="U62" s="18"/>
      <c r="V62" s="18"/>
      <c r="W62" s="18"/>
      <c r="X62" s="18"/>
      <c r="Y62" s="106">
        <f>Cal_SWSubmitted!Y62-'Cal_Charges&amp;Penalties'!Y94</f>
        <v>0.24969159520884071</v>
      </c>
      <c r="Z62" s="106">
        <f>Cal_SWSubmitted!Z62-'Cal_Charges&amp;Penalties'!Z94</f>
        <v>0.66730066214591455</v>
      </c>
      <c r="AA62" s="106">
        <f>Cal_SWSubmitted!AA62-'Cal_Charges&amp;Penalties'!AA94</f>
        <v>1.3953394358570832</v>
      </c>
      <c r="AB62" s="106">
        <f>Cal_SWSubmitted!AB62-'Cal_Charges&amp;Penalties'!AB94</f>
        <v>1.2977925175208351</v>
      </c>
      <c r="AC62" s="106">
        <f>Cal_SWSubmitted!AC62-'Cal_Charges&amp;Penalties'!AC94</f>
        <v>2.3922064314613705</v>
      </c>
      <c r="AD62" s="106">
        <f>Cal_SWSubmitted!AD62-'Cal_Charges&amp;Penalties'!AD94</f>
        <v>2.3706855361466661</v>
      </c>
      <c r="AE62" s="106">
        <f>Cal_SWSubmitted!AE62-'Cal_Charges&amp;Penalties'!AE94</f>
        <v>2.4438258260275045</v>
      </c>
      <c r="AF62" s="106">
        <f>Cal_SWSubmitted!AF62-'Cal_Charges&amp;Penalties'!AF94</f>
        <v>3.0727324899850843</v>
      </c>
      <c r="AG62" s="106">
        <f>Cal_SWSubmitted!AG62-'Cal_Charges&amp;Penalties'!AG94</f>
        <v>2.5302266209151059</v>
      </c>
      <c r="AH62" s="106">
        <f>Cal_SWSubmitted!AH62-'Cal_Charges&amp;Penalties'!AH94</f>
        <v>2.5216359623139359</v>
      </c>
      <c r="AI62" s="106">
        <f>Cal_SWSubmitted!AI62-'Cal_Charges&amp;Penalties'!AI94</f>
        <v>2.5131488056513196</v>
      </c>
      <c r="AJ62" s="106">
        <f>Cal_SWSubmitted!AJ62-'Cal_Charges&amp;Penalties'!AJ94</f>
        <v>2.504821089193066</v>
      </c>
      <c r="AK62" s="106">
        <f>Cal_SWSubmitted!AK62-'Cal_Charges&amp;Penalties'!AK94</f>
        <v>2.4966308218467468</v>
      </c>
      <c r="AM62" s="18">
        <f t="shared" si="12"/>
        <v>2.1261275777890942</v>
      </c>
      <c r="AN62" s="18">
        <f t="shared" si="13"/>
        <v>2.4022392645451802</v>
      </c>
      <c r="AO62" s="18">
        <f t="shared" si="14"/>
        <v>2.5698625709051561</v>
      </c>
      <c r="AP62" s="18">
        <f t="shared" si="9"/>
        <v>2.4143706101061637</v>
      </c>
      <c r="AQ62" s="18">
        <f t="shared" si="10"/>
        <v>2.4143706101061637</v>
      </c>
    </row>
    <row r="63" spans="3:59">
      <c r="E63" s="3" t="s">
        <v>28</v>
      </c>
      <c r="F63" s="3" t="str">
        <f t="shared" si="11"/>
        <v>Capex</v>
      </c>
      <c r="G63" s="3" t="s">
        <v>216</v>
      </c>
      <c r="L63" s="3" t="s">
        <v>112</v>
      </c>
      <c r="R63" s="14"/>
      <c r="T63" s="18"/>
      <c r="U63" s="18"/>
      <c r="V63" s="18"/>
      <c r="W63" s="18"/>
      <c r="X63" s="18"/>
      <c r="Y63" s="106">
        <f>Cal_SWSubmitted!Y63-'Cal_Charges&amp;Penalties'!Y95</f>
        <v>0.46048756368559868</v>
      </c>
      <c r="Z63" s="106">
        <f>Cal_SWSubmitted!Z63-'Cal_Charges&amp;Penalties'!Z95</f>
        <v>0.49437919655881246</v>
      </c>
      <c r="AA63" s="106">
        <f>Cal_SWSubmitted!AA63-'Cal_Charges&amp;Penalties'!AA95</f>
        <v>1.3929671392689553</v>
      </c>
      <c r="AB63" s="106">
        <f>Cal_SWSubmitted!AB63-'Cal_Charges&amp;Penalties'!AB95</f>
        <v>1.0443879702641714</v>
      </c>
      <c r="AC63" s="106">
        <f>Cal_SWSubmitted!AC63-'Cal_Charges&amp;Penalties'!AC95</f>
        <v>1.9251691435512144</v>
      </c>
      <c r="AD63" s="106">
        <f>Cal_SWSubmitted!AD63-'Cal_Charges&amp;Penalties'!AD95</f>
        <v>2.313363616833334</v>
      </c>
      <c r="AE63" s="106">
        <f>Cal_SWSubmitted!AE63-'Cal_Charges&amp;Penalties'!AE95</f>
        <v>1.9698769744706315</v>
      </c>
      <c r="AF63" s="106">
        <f>Cal_SWSubmitted!AF63-'Cal_Charges&amp;Penalties'!AF95</f>
        <v>2.3943848658869857</v>
      </c>
      <c r="AG63" s="106">
        <f>Cal_SWSubmitted!AG63-'Cal_Charges&amp;Penalties'!AG95</f>
        <v>2.1967685445489851</v>
      </c>
      <c r="AH63" s="106">
        <f>Cal_SWSubmitted!AH63-'Cal_Charges&amp;Penalties'!AH95</f>
        <v>2.199874026534641</v>
      </c>
      <c r="AI63" s="106">
        <f>Cal_SWSubmitted!AI63-'Cal_Charges&amp;Penalties'!AI95</f>
        <v>2.2031378638344634</v>
      </c>
      <c r="AJ63" s="106">
        <f>Cal_SWSubmitted!AJ63-'Cal_Charges&amp;Penalties'!AJ95</f>
        <v>2.2065786073272613</v>
      </c>
      <c r="AK63" s="106">
        <f>Cal_SWSubmitted!AK63-'Cal_Charges&amp;Penalties'!AK95</f>
        <v>2.2101919322776835</v>
      </c>
      <c r="AM63" s="18">
        <f t="shared" si="12"/>
        <v>1.8131994262798377</v>
      </c>
      <c r="AN63" s="18">
        <f t="shared" si="13"/>
        <v>2.0694699116183934</v>
      </c>
      <c r="AO63" s="18">
        <f t="shared" si="14"/>
        <v>2.1506986501855412</v>
      </c>
      <c r="AP63" s="18">
        <f t="shared" si="9"/>
        <v>2.0663733545529372</v>
      </c>
      <c r="AQ63" s="18">
        <f t="shared" si="10"/>
        <v>2.0663733545529372</v>
      </c>
    </row>
    <row r="64" spans="3:59">
      <c r="E64" s="3" t="s">
        <v>30</v>
      </c>
      <c r="F64" s="3" t="str">
        <f t="shared" si="11"/>
        <v>Capex</v>
      </c>
      <c r="G64" s="3" t="s">
        <v>216</v>
      </c>
      <c r="L64" s="3" t="s">
        <v>112</v>
      </c>
      <c r="R64" s="14"/>
      <c r="T64" s="18"/>
      <c r="U64" s="18"/>
      <c r="V64" s="18"/>
      <c r="W64" s="18"/>
      <c r="X64" s="18"/>
      <c r="Y64" s="106">
        <f>Cal_SWSubmitted!Y64-'Cal_Charges&amp;Penalties'!Y96</f>
        <v>0.19433957929451504</v>
      </c>
      <c r="Z64" s="106">
        <f>Cal_SWSubmitted!Z64-'Cal_Charges&amp;Penalties'!Z96</f>
        <v>0.20873432032570965</v>
      </c>
      <c r="AA64" s="106">
        <f>Cal_SWSubmitted!AA64-'Cal_Charges&amp;Penalties'!AA96</f>
        <v>0.23568504968237239</v>
      </c>
      <c r="AB64" s="106">
        <f>Cal_SWSubmitted!AB64-'Cal_Charges&amp;Penalties'!AB96</f>
        <v>0.21449829938507675</v>
      </c>
      <c r="AC64" s="106">
        <f>Cal_SWSubmitted!AC64-'Cal_Charges&amp;Penalties'!AC96</f>
        <v>0.4192403311018793</v>
      </c>
      <c r="AD64" s="106">
        <f>Cal_SWSubmitted!AD64-'Cal_Charges&amp;Penalties'!AD96</f>
        <v>0.59550115529833847</v>
      </c>
      <c r="AE64" s="106">
        <f>Cal_SWSubmitted!AE64-'Cal_Charges&amp;Penalties'!AE96</f>
        <v>0.69164854882090276</v>
      </c>
      <c r="AF64" s="106">
        <f>Cal_SWSubmitted!AF64-'Cal_Charges&amp;Penalties'!AF96</f>
        <v>0.68943941150141341</v>
      </c>
      <c r="AG64" s="106">
        <f>Cal_SWSubmitted!AG64-'Cal_Charges&amp;Penalties'!AG96</f>
        <v>0.59996159246455383</v>
      </c>
      <c r="AH64" s="106">
        <f>Cal_SWSubmitted!AH64-'Cal_Charges&amp;Penalties'!AH96</f>
        <v>0.59599233567087517</v>
      </c>
      <c r="AI64" s="106">
        <f>Cal_SWSubmitted!AI64-'Cal_Charges&amp;Penalties'!AI96</f>
        <v>0.59208538433872671</v>
      </c>
      <c r="AJ64" s="106">
        <f>Cal_SWSubmitted!AJ64-'Cal_Charges&amp;Penalties'!AJ96</f>
        <v>0.58822943813846107</v>
      </c>
      <c r="AK64" s="106">
        <f>Cal_SWSubmitted!AK64-'Cal_Charges&amp;Penalties'!AK96</f>
        <v>0.58439670540656752</v>
      </c>
      <c r="AM64" s="18">
        <f t="shared" si="12"/>
        <v>0.48022208365154934</v>
      </c>
      <c r="AN64" s="18">
        <f t="shared" si="13"/>
        <v>0.56879667840704018</v>
      </c>
      <c r="AO64" s="18">
        <f t="shared" si="14"/>
        <v>0.59895736168063352</v>
      </c>
      <c r="AP64" s="18">
        <f t="shared" si="9"/>
        <v>0.55709932021267949</v>
      </c>
      <c r="AQ64" s="18">
        <f t="shared" si="10"/>
        <v>0.55709932021267949</v>
      </c>
    </row>
    <row r="65" spans="3:59">
      <c r="E65" s="3" t="s">
        <v>32</v>
      </c>
      <c r="F65" s="3" t="str">
        <f t="shared" si="11"/>
        <v>Capex</v>
      </c>
      <c r="G65" s="3" t="s">
        <v>216</v>
      </c>
      <c r="L65" s="3" t="s">
        <v>112</v>
      </c>
      <c r="R65" s="14"/>
      <c r="T65" s="18"/>
      <c r="U65" s="18"/>
      <c r="V65" s="18"/>
      <c r="W65" s="18"/>
      <c r="X65" s="18"/>
      <c r="Y65" s="106">
        <f>Cal_SWSubmitted!Y65-'Cal_Charges&amp;Penalties'!Y97</f>
        <v>3.4118109656037843E-2</v>
      </c>
      <c r="Z65" s="106">
        <f>Cal_SWSubmitted!Z65-'Cal_Charges&amp;Penalties'!Z97</f>
        <v>2.9161577360340182E-2</v>
      </c>
      <c r="AA65" s="106">
        <f>Cal_SWSubmitted!AA65-'Cal_Charges&amp;Penalties'!AA97</f>
        <v>4.3611184482699183E-2</v>
      </c>
      <c r="AB65" s="106">
        <f>Cal_SWSubmitted!AB65-'Cal_Charges&amp;Penalties'!AB97</f>
        <v>6.2122499814407595E-2</v>
      </c>
      <c r="AC65" s="106">
        <f>Cal_SWSubmitted!AC65-'Cal_Charges&amp;Penalties'!AC97</f>
        <v>0.35513684119402777</v>
      </c>
      <c r="AD65" s="106">
        <f>Cal_SWSubmitted!AD65-'Cal_Charges&amp;Penalties'!AD97</f>
        <v>0.56298201265392378</v>
      </c>
      <c r="AE65" s="106">
        <f>Cal_SWSubmitted!AE65-'Cal_Charges&amp;Penalties'!AE97</f>
        <v>0.73850673975522518</v>
      </c>
      <c r="AF65" s="106">
        <f>Cal_SWSubmitted!AF65-'Cal_Charges&amp;Penalties'!AF97</f>
        <v>0.78369771204992222</v>
      </c>
      <c r="AG65" s="106">
        <f>Cal_SWSubmitted!AG65-'Cal_Charges&amp;Penalties'!AG97</f>
        <v>0.96537428122445945</v>
      </c>
      <c r="AH65" s="106">
        <f>Cal_SWSubmitted!AH65-'Cal_Charges&amp;Penalties'!AH97</f>
        <v>0.96300205020085394</v>
      </c>
      <c r="AI65" s="106">
        <f>Cal_SWSubmitted!AI65-'Cal_Charges&amp;Penalties'!AI97</f>
        <v>0.95863640058665645</v>
      </c>
      <c r="AJ65" s="106">
        <f>Cal_SWSubmitted!AJ65-'Cal_Charges&amp;Penalties'!AJ97</f>
        <v>0.95422679079131967</v>
      </c>
      <c r="AK65" s="106">
        <f>Cal_SWSubmitted!AK65-'Cal_Charges&amp;Penalties'!AK97</f>
        <v>0.94986750082792371</v>
      </c>
      <c r="AM65" s="18">
        <f t="shared" si="12"/>
        <v>0.42968702335439607</v>
      </c>
      <c r="AN65" s="18">
        <f t="shared" si="13"/>
        <v>0.55220853120105895</v>
      </c>
      <c r="AO65" s="18">
        <f t="shared" si="14"/>
        <v>0.61008082641327477</v>
      </c>
      <c r="AP65" s="18">
        <f t="shared" si="9"/>
        <v>0.72935528290987195</v>
      </c>
      <c r="AQ65" s="18">
        <f t="shared" si="10"/>
        <v>0.72935528290987195</v>
      </c>
    </row>
    <row r="66" spans="3:59">
      <c r="E66" s="3" t="s">
        <v>34</v>
      </c>
      <c r="F66" s="3" t="str">
        <f t="shared" si="11"/>
        <v>Capex</v>
      </c>
      <c r="G66" s="3" t="s">
        <v>216</v>
      </c>
      <c r="L66" s="3" t="s">
        <v>112</v>
      </c>
      <c r="R66" s="14"/>
      <c r="T66" s="18"/>
      <c r="U66" s="18"/>
      <c r="V66" s="18"/>
      <c r="W66" s="18"/>
      <c r="X66" s="18"/>
      <c r="Y66" s="106">
        <f>Cal_SWSubmitted!Y66-'Cal_Charges&amp;Penalties'!Y98</f>
        <v>0.15395781620666854</v>
      </c>
      <c r="Z66" s="106">
        <f>Cal_SWSubmitted!Z66-'Cal_Charges&amp;Penalties'!Z98</f>
        <v>7.7674254783439492E-2</v>
      </c>
      <c r="AA66" s="106">
        <f>Cal_SWSubmitted!AA66-'Cal_Charges&amp;Penalties'!AA98</f>
        <v>0.10424378916122198</v>
      </c>
      <c r="AB66" s="106">
        <f>Cal_SWSubmitted!AB66-'Cal_Charges&amp;Penalties'!AB98</f>
        <v>0.10494101100371048</v>
      </c>
      <c r="AC66" s="106">
        <f>Cal_SWSubmitted!AC66-'Cal_Charges&amp;Penalties'!AC98</f>
        <v>3.5512786361757129E-2</v>
      </c>
      <c r="AD66" s="106">
        <f>Cal_SWSubmitted!AD66-'Cal_Charges&amp;Penalties'!AD98</f>
        <v>0.19654093349436413</v>
      </c>
      <c r="AE66" s="106">
        <f>Cal_SWSubmitted!AE66-'Cal_Charges&amp;Penalties'!AE98</f>
        <v>5.5563901322527004E-2</v>
      </c>
      <c r="AF66" s="106">
        <f>Cal_SWSubmitted!AF66-'Cal_Charges&amp;Penalties'!AF98</f>
        <v>0.19790589495165056</v>
      </c>
      <c r="AG66" s="106">
        <f>Cal_SWSubmitted!AG66-'Cal_Charges&amp;Penalties'!AG98</f>
        <v>0.1992777155117374</v>
      </c>
      <c r="AH66" s="106">
        <f>Cal_SWSubmitted!AH66-'Cal_Charges&amp;Penalties'!AH98</f>
        <v>0.20065642964247798</v>
      </c>
      <c r="AI66" s="106">
        <f>Cal_SWSubmitted!AI66-'Cal_Charges&amp;Penalties'!AI98</f>
        <v>0.20204207198493079</v>
      </c>
      <c r="AJ66" s="106">
        <f>Cal_SWSubmitted!AJ66-'Cal_Charges&amp;Penalties'!AJ98</f>
        <v>0.20343467735423015</v>
      </c>
      <c r="AK66" s="106">
        <f>Cal_SWSubmitted!AK66-'Cal_Charges&amp;Penalties'!AK98</f>
        <v>0.20483428074046062</v>
      </c>
      <c r="AM66" s="18">
        <f t="shared" si="12"/>
        <v>9.8139658045589689E-2</v>
      </c>
      <c r="AN66" s="18">
        <f t="shared" si="13"/>
        <v>9.5872540392882774E-2</v>
      </c>
      <c r="AO66" s="18">
        <f t="shared" si="14"/>
        <v>0.12138087903257472</v>
      </c>
      <c r="AP66" s="18">
        <f t="shared" si="9"/>
        <v>0.16007097023678463</v>
      </c>
      <c r="AQ66" s="18">
        <f t="shared" si="10"/>
        <v>0.16007097023678463</v>
      </c>
    </row>
    <row r="67" spans="3:59">
      <c r="E67" s="3" t="s">
        <v>36</v>
      </c>
      <c r="F67" s="3" t="str">
        <f t="shared" si="11"/>
        <v>Capex</v>
      </c>
      <c r="G67" s="3" t="s">
        <v>216</v>
      </c>
      <c r="L67" s="3" t="s">
        <v>112</v>
      </c>
      <c r="R67" s="14"/>
      <c r="T67" s="18"/>
      <c r="U67" s="18"/>
      <c r="V67" s="18"/>
      <c r="W67" s="18"/>
      <c r="X67" s="18"/>
      <c r="Y67" s="106">
        <f>Cal_SWSubmitted!Y67-'Cal_Charges&amp;Penalties'!Y99</f>
        <v>0.50143618181818173</v>
      </c>
      <c r="Z67" s="106">
        <f>Cal_SWSubmitted!Z67-'Cal_Charges&amp;Penalties'!Z99</f>
        <v>0.46218305084745764</v>
      </c>
      <c r="AA67" s="106">
        <f>Cal_SWSubmitted!AA67-'Cal_Charges&amp;Penalties'!AA99</f>
        <v>0.58497521510516248</v>
      </c>
      <c r="AB67" s="106">
        <f>Cal_SWSubmitted!AB67-'Cal_Charges&amp;Penalties'!AB99</f>
        <v>0.3607964796479648</v>
      </c>
      <c r="AC67" s="106">
        <f>Cal_SWSubmitted!AC67-'Cal_Charges&amp;Penalties'!AC99</f>
        <v>0.20158571428571428</v>
      </c>
      <c r="AD67" s="106">
        <f>Cal_SWSubmitted!AD67-'Cal_Charges&amp;Penalties'!AD99</f>
        <v>0.34380952380952379</v>
      </c>
      <c r="AE67" s="106">
        <f>Cal_SWSubmitted!AE67-'Cal_Charges&amp;Penalties'!AE99</f>
        <v>0.43244659466864249</v>
      </c>
      <c r="AF67" s="106">
        <f>Cal_SWSubmitted!AF67-'Cal_Charges&amp;Penalties'!AF99</f>
        <v>0.4337557626766908</v>
      </c>
      <c r="AG67" s="106">
        <f>Cal_SWSubmitted!AG67-'Cal_Charges&amp;Penalties'!AG99</f>
        <v>0.40689101942443245</v>
      </c>
      <c r="AH67" s="106">
        <f>Cal_SWSubmitted!AH67-'Cal_Charges&amp;Penalties'!AH99</f>
        <v>0.40937003464726457</v>
      </c>
      <c r="AI67" s="106">
        <f>Cal_SWSubmitted!AI67-'Cal_Charges&amp;Penalties'!AI99</f>
        <v>0.41186709226090129</v>
      </c>
      <c r="AJ67" s="106">
        <f>Cal_SWSubmitted!AJ67-'Cal_Charges&amp;Penalties'!AJ99</f>
        <v>0.41479955351951597</v>
      </c>
      <c r="AK67" s="106">
        <f>Cal_SWSubmitted!AK67-'Cal_Charges&amp;Penalties'!AK99</f>
        <v>0.41779210195528615</v>
      </c>
      <c r="AM67" s="18">
        <f t="shared" si="12"/>
        <v>0.33465957810296132</v>
      </c>
      <c r="AN67" s="18">
        <f t="shared" si="13"/>
        <v>0.32594727758796016</v>
      </c>
      <c r="AO67" s="18">
        <f t="shared" si="14"/>
        <v>0.35289939886014282</v>
      </c>
      <c r="AP67" s="18">
        <f t="shared" si="9"/>
        <v>0.38331138768959361</v>
      </c>
      <c r="AQ67" s="18">
        <f t="shared" si="10"/>
        <v>0.38331138768959361</v>
      </c>
    </row>
    <row r="68" spans="3:59">
      <c r="E68" s="3" t="s">
        <v>38</v>
      </c>
      <c r="F68" s="3" t="str">
        <f t="shared" si="11"/>
        <v>Capex</v>
      </c>
      <c r="G68" s="3" t="s">
        <v>216</v>
      </c>
      <c r="L68" s="3" t="s">
        <v>112</v>
      </c>
      <c r="R68" s="14"/>
      <c r="T68" s="18"/>
      <c r="U68" s="18"/>
      <c r="V68" s="18"/>
      <c r="W68" s="18"/>
      <c r="X68" s="18"/>
      <c r="Y68" s="106">
        <f>Cal_SWSubmitted!Y68-'Cal_Charges&amp;Penalties'!Y100</f>
        <v>0.74191875707599853</v>
      </c>
      <c r="Z68" s="106">
        <f>Cal_SWSubmitted!Z68-'Cal_Charges&amp;Penalties'!Z100</f>
        <v>0.93697064838268973</v>
      </c>
      <c r="AA68" s="106">
        <f>Cal_SWSubmitted!AA68-'Cal_Charges&amp;Penalties'!AA100</f>
        <v>1.2271723530697567</v>
      </c>
      <c r="AB68" s="106">
        <f>Cal_SWSubmitted!AB68-'Cal_Charges&amp;Penalties'!AB100</f>
        <v>1.6068070902679872</v>
      </c>
      <c r="AC68" s="106">
        <f>Cal_SWSubmitted!AC68-'Cal_Charges&amp;Penalties'!AC100</f>
        <v>1.4161344670593277</v>
      </c>
      <c r="AD68" s="106">
        <f>Cal_SWSubmitted!AD68-'Cal_Charges&amp;Penalties'!AD100</f>
        <v>1.7990470766399649</v>
      </c>
      <c r="AE68" s="106">
        <f>Cal_SWSubmitted!AE68-'Cal_Charges&amp;Penalties'!AE100</f>
        <v>1.7800436334228098</v>
      </c>
      <c r="AF68" s="106">
        <f>Cal_SWSubmitted!AF68-'Cal_Charges&amp;Penalties'!AF100</f>
        <v>1.8786507054717356</v>
      </c>
      <c r="AG68" s="106">
        <f>Cal_SWSubmitted!AG68-'Cal_Charges&amp;Penalties'!AG100</f>
        <v>2.5106033680168287</v>
      </c>
      <c r="AH68" s="106">
        <f>Cal_SWSubmitted!AH68-'Cal_Charges&amp;Penalties'!AH100</f>
        <v>2.5113801769068584</v>
      </c>
      <c r="AI68" s="106">
        <f>Cal_SWSubmitted!AI68-'Cal_Charges&amp;Penalties'!AI100</f>
        <v>2.3232759090672555</v>
      </c>
      <c r="AJ68" s="106">
        <f>Cal_SWSubmitted!AJ68-'Cal_Charges&amp;Penalties'!AJ100</f>
        <v>2.1532492388571405</v>
      </c>
      <c r="AK68" s="106">
        <f>Cal_SWSubmitted!AK68-'Cal_Charges&amp;Penalties'!AK100</f>
        <v>2.0007507638084627</v>
      </c>
      <c r="AM68" s="18">
        <f t="shared" si="12"/>
        <v>1.6505080668475225</v>
      </c>
      <c r="AN68" s="18">
        <f t="shared" si="13"/>
        <v>1.6650750590407009</v>
      </c>
      <c r="AO68" s="18">
        <f t="shared" si="14"/>
        <v>1.7184689706484595</v>
      </c>
      <c r="AP68" s="18">
        <f t="shared" si="9"/>
        <v>1.9979942429518371</v>
      </c>
      <c r="AQ68" s="18">
        <f t="shared" si="10"/>
        <v>1.9979942429518371</v>
      </c>
    </row>
    <row r="69" spans="3:59">
      <c r="E69" s="3" t="s">
        <v>40</v>
      </c>
      <c r="F69" s="3" t="str">
        <f t="shared" si="11"/>
        <v>Capex</v>
      </c>
      <c r="G69" s="3" t="s">
        <v>216</v>
      </c>
      <c r="L69" s="3" t="s">
        <v>112</v>
      </c>
      <c r="R69" s="14"/>
      <c r="T69" s="18"/>
      <c r="U69" s="18"/>
      <c r="V69" s="18"/>
      <c r="W69" s="18"/>
      <c r="X69" s="18"/>
      <c r="Y69" s="106">
        <f>Cal_SWSubmitted!Y69-'Cal_Charges&amp;Penalties'!Y101</f>
        <v>0.2446222273482376</v>
      </c>
      <c r="Z69" s="106">
        <f>Cal_SWSubmitted!Z69-'Cal_Charges&amp;Penalties'!Z101</f>
        <v>0.15764235106366117</v>
      </c>
      <c r="AA69" s="106">
        <f>Cal_SWSubmitted!AA69-'Cal_Charges&amp;Penalties'!AA101</f>
        <v>0.38341277299398357</v>
      </c>
      <c r="AB69" s="106">
        <f>Cal_SWSubmitted!AB69-'Cal_Charges&amp;Penalties'!AB101</f>
        <v>0.33535750918357848</v>
      </c>
      <c r="AC69" s="106">
        <f>Cal_SWSubmitted!AC69-'Cal_Charges&amp;Penalties'!AC101</f>
        <v>0.24015801474116941</v>
      </c>
      <c r="AD69" s="106">
        <f>Cal_SWSubmitted!AD69-'Cal_Charges&amp;Penalties'!AD101</f>
        <v>0.38347661867058486</v>
      </c>
      <c r="AE69" s="106">
        <f>Cal_SWSubmitted!AE69-'Cal_Charges&amp;Penalties'!AE101</f>
        <v>0.33641505074925948</v>
      </c>
      <c r="AF69" s="106">
        <f>Cal_SWSubmitted!AF69-'Cal_Charges&amp;Penalties'!AF101</f>
        <v>0.36362389871644513</v>
      </c>
      <c r="AG69" s="106">
        <f>Cal_SWSubmitted!AG69-'Cal_Charges&amp;Penalties'!AG101</f>
        <v>0.274845510101279</v>
      </c>
      <c r="AH69" s="106">
        <f>Cal_SWSubmitted!AH69-'Cal_Charges&amp;Penalties'!AH101</f>
        <v>0.26333721922998199</v>
      </c>
      <c r="AI69" s="106">
        <f>Cal_SWSubmitted!AI69-'Cal_Charges&amp;Penalties'!AI101</f>
        <v>0.25670798620780394</v>
      </c>
      <c r="AJ69" s="106">
        <f>Cal_SWSubmitted!AJ69-'Cal_Charges&amp;Penalties'!AJ101</f>
        <v>0.25021066892030319</v>
      </c>
      <c r="AK69" s="106">
        <f>Cal_SWSubmitted!AK69-'Cal_Charges&amp;Penalties'!AK101</f>
        <v>0.24615054732519873</v>
      </c>
      <c r="AM69" s="18">
        <f t="shared" si="12"/>
        <v>0.32385179833614808</v>
      </c>
      <c r="AN69" s="18">
        <f t="shared" si="13"/>
        <v>0.32001656138700457</v>
      </c>
      <c r="AO69" s="18">
        <f t="shared" si="14"/>
        <v>0.33091839571936471</v>
      </c>
      <c r="AP69" s="18">
        <f t="shared" si="9"/>
        <v>0.2950283023845604</v>
      </c>
      <c r="AQ69" s="18">
        <f t="shared" si="10"/>
        <v>0.2950283023845604</v>
      </c>
    </row>
    <row r="70" spans="3:59">
      <c r="E70" s="3" t="s">
        <v>25</v>
      </c>
      <c r="F70" s="3" t="str">
        <f t="shared" si="11"/>
        <v>Capex</v>
      </c>
      <c r="G70" s="3" t="s">
        <v>221</v>
      </c>
      <c r="L70" s="3" t="s">
        <v>112</v>
      </c>
      <c r="R70" s="14"/>
      <c r="T70" s="18"/>
      <c r="U70" s="18"/>
      <c r="V70" s="18"/>
      <c r="W70" s="18"/>
      <c r="X70" s="18"/>
      <c r="Y70" s="106">
        <f>Cal_SWSubmitted!Y70-'Cal_Charges&amp;Penalties'!Y102</f>
        <v>0</v>
      </c>
      <c r="Z70" s="106">
        <f>Cal_SWSubmitted!Z70-'Cal_Charges&amp;Penalties'!Z102</f>
        <v>0</v>
      </c>
      <c r="AA70" s="106">
        <f>Cal_SWSubmitted!AA70-'Cal_Charges&amp;Penalties'!AA102</f>
        <v>0</v>
      </c>
      <c r="AB70" s="106">
        <f>Cal_SWSubmitted!AB70-'Cal_Charges&amp;Penalties'!AB102</f>
        <v>0</v>
      </c>
      <c r="AC70" s="106">
        <f>Cal_SWSubmitted!AC70-'Cal_Charges&amp;Penalties'!AC102</f>
        <v>0</v>
      </c>
      <c r="AD70" s="106">
        <f>Cal_SWSubmitted!AD70-'Cal_Charges&amp;Penalties'!AD102</f>
        <v>0</v>
      </c>
      <c r="AE70" s="106">
        <f>Cal_SWSubmitted!AE70-'Cal_Charges&amp;Penalties'!AE102</f>
        <v>0</v>
      </c>
      <c r="AF70" s="106">
        <f>Cal_SWSubmitted!AF70-'Cal_Charges&amp;Penalties'!AF102</f>
        <v>0</v>
      </c>
      <c r="AG70" s="106">
        <f>Cal_SWSubmitted!AG70-'Cal_Charges&amp;Penalties'!AG102</f>
        <v>0</v>
      </c>
      <c r="AH70" s="106">
        <f>Cal_SWSubmitted!AH70-'Cal_Charges&amp;Penalties'!AH102</f>
        <v>0</v>
      </c>
      <c r="AI70" s="106">
        <f>Cal_SWSubmitted!AI70-'Cal_Charges&amp;Penalties'!AI102</f>
        <v>0</v>
      </c>
      <c r="AJ70" s="106">
        <f>Cal_SWSubmitted!AJ70-'Cal_Charges&amp;Penalties'!AJ102</f>
        <v>0</v>
      </c>
      <c r="AK70" s="106">
        <f>Cal_SWSubmitted!AK70-'Cal_Charges&amp;Penalties'!AK102</f>
        <v>0</v>
      </c>
      <c r="AM70" s="18">
        <f t="shared" si="12"/>
        <v>0</v>
      </c>
      <c r="AN70" s="18">
        <f t="shared" si="13"/>
        <v>0</v>
      </c>
      <c r="AO70" s="18">
        <f t="shared" si="14"/>
        <v>0</v>
      </c>
      <c r="AP70" s="18">
        <f t="shared" si="9"/>
        <v>0</v>
      </c>
      <c r="AQ70" s="18">
        <f t="shared" si="10"/>
        <v>0</v>
      </c>
    </row>
    <row r="71" spans="3:59">
      <c r="E71" s="3" t="s">
        <v>28</v>
      </c>
      <c r="F71" s="3" t="str">
        <f t="shared" si="11"/>
        <v>Capex</v>
      </c>
      <c r="G71" s="3" t="s">
        <v>221</v>
      </c>
      <c r="L71" s="3" t="s">
        <v>112</v>
      </c>
      <c r="R71" s="14"/>
      <c r="T71" s="18"/>
      <c r="U71" s="18"/>
      <c r="V71" s="18"/>
      <c r="W71" s="18"/>
      <c r="X71" s="18"/>
      <c r="Y71" s="106">
        <f>Cal_SWSubmitted!Y71-'Cal_Charges&amp;Penalties'!Y103</f>
        <v>0</v>
      </c>
      <c r="Z71" s="106">
        <f>Cal_SWSubmitted!Z71-'Cal_Charges&amp;Penalties'!Z103</f>
        <v>0</v>
      </c>
      <c r="AA71" s="106">
        <f>Cal_SWSubmitted!AA71-'Cal_Charges&amp;Penalties'!AA103</f>
        <v>0</v>
      </c>
      <c r="AB71" s="106">
        <f>Cal_SWSubmitted!AB71-'Cal_Charges&amp;Penalties'!AB103</f>
        <v>0</v>
      </c>
      <c r="AC71" s="106">
        <f>Cal_SWSubmitted!AC71-'Cal_Charges&amp;Penalties'!AC103</f>
        <v>0</v>
      </c>
      <c r="AD71" s="106">
        <f>Cal_SWSubmitted!AD71-'Cal_Charges&amp;Penalties'!AD103</f>
        <v>0</v>
      </c>
      <c r="AE71" s="106">
        <f>Cal_SWSubmitted!AE71-'Cal_Charges&amp;Penalties'!AE103</f>
        <v>0</v>
      </c>
      <c r="AF71" s="106">
        <f>Cal_SWSubmitted!AF71-'Cal_Charges&amp;Penalties'!AF103</f>
        <v>0</v>
      </c>
      <c r="AG71" s="106">
        <f>Cal_SWSubmitted!AG71-'Cal_Charges&amp;Penalties'!AG103</f>
        <v>0</v>
      </c>
      <c r="AH71" s="106">
        <f>Cal_SWSubmitted!AH71-'Cal_Charges&amp;Penalties'!AH103</f>
        <v>0</v>
      </c>
      <c r="AI71" s="106">
        <f>Cal_SWSubmitted!AI71-'Cal_Charges&amp;Penalties'!AI103</f>
        <v>0</v>
      </c>
      <c r="AJ71" s="106">
        <f>Cal_SWSubmitted!AJ71-'Cal_Charges&amp;Penalties'!AJ103</f>
        <v>0</v>
      </c>
      <c r="AK71" s="106">
        <f>Cal_SWSubmitted!AK71-'Cal_Charges&amp;Penalties'!AK103</f>
        <v>0</v>
      </c>
      <c r="AM71" s="18">
        <f t="shared" si="12"/>
        <v>0</v>
      </c>
      <c r="AN71" s="18">
        <f t="shared" si="13"/>
        <v>0</v>
      </c>
      <c r="AO71" s="18">
        <f t="shared" si="14"/>
        <v>0</v>
      </c>
      <c r="AP71" s="18">
        <f t="shared" si="9"/>
        <v>0</v>
      </c>
      <c r="AQ71" s="18">
        <f t="shared" si="10"/>
        <v>0</v>
      </c>
    </row>
    <row r="72" spans="3:59">
      <c r="E72" s="3" t="s">
        <v>30</v>
      </c>
      <c r="F72" s="3" t="str">
        <f t="shared" si="11"/>
        <v>Capex</v>
      </c>
      <c r="G72" s="3" t="s">
        <v>221</v>
      </c>
      <c r="L72" s="3" t="s">
        <v>112</v>
      </c>
      <c r="R72" s="14"/>
      <c r="T72" s="18"/>
      <c r="U72" s="18"/>
      <c r="V72" s="18"/>
      <c r="W72" s="18"/>
      <c r="X72" s="18"/>
      <c r="Y72" s="106">
        <f>Cal_SWSubmitted!Y72-'Cal_Charges&amp;Penalties'!Y104</f>
        <v>0</v>
      </c>
      <c r="Z72" s="106">
        <f>Cal_SWSubmitted!Z72-'Cal_Charges&amp;Penalties'!Z104</f>
        <v>0</v>
      </c>
      <c r="AA72" s="106">
        <f>Cal_SWSubmitted!AA72-'Cal_Charges&amp;Penalties'!AA104</f>
        <v>0</v>
      </c>
      <c r="AB72" s="106">
        <f>Cal_SWSubmitted!AB72-'Cal_Charges&amp;Penalties'!AB104</f>
        <v>0</v>
      </c>
      <c r="AC72" s="106">
        <f>Cal_SWSubmitted!AC72-'Cal_Charges&amp;Penalties'!AC104</f>
        <v>0</v>
      </c>
      <c r="AD72" s="106">
        <f>Cal_SWSubmitted!AD72-'Cal_Charges&amp;Penalties'!AD104</f>
        <v>0</v>
      </c>
      <c r="AE72" s="106">
        <f>Cal_SWSubmitted!AE72-'Cal_Charges&amp;Penalties'!AE104</f>
        <v>0</v>
      </c>
      <c r="AF72" s="106">
        <f>Cal_SWSubmitted!AF72-'Cal_Charges&amp;Penalties'!AF104</f>
        <v>0</v>
      </c>
      <c r="AG72" s="106">
        <f>Cal_SWSubmitted!AG72-'Cal_Charges&amp;Penalties'!AG104</f>
        <v>0</v>
      </c>
      <c r="AH72" s="106">
        <f>Cal_SWSubmitted!AH72-'Cal_Charges&amp;Penalties'!AH104</f>
        <v>0</v>
      </c>
      <c r="AI72" s="106">
        <f>Cal_SWSubmitted!AI72-'Cal_Charges&amp;Penalties'!AI104</f>
        <v>0</v>
      </c>
      <c r="AJ72" s="106">
        <f>Cal_SWSubmitted!AJ72-'Cal_Charges&amp;Penalties'!AJ104</f>
        <v>0</v>
      </c>
      <c r="AK72" s="106">
        <f>Cal_SWSubmitted!AK72-'Cal_Charges&amp;Penalties'!AK104</f>
        <v>0</v>
      </c>
      <c r="AM72" s="18">
        <f t="shared" si="12"/>
        <v>0</v>
      </c>
      <c r="AN72" s="18">
        <f t="shared" si="13"/>
        <v>0</v>
      </c>
      <c r="AO72" s="18">
        <f t="shared" si="14"/>
        <v>0</v>
      </c>
      <c r="AP72" s="18">
        <f t="shared" si="9"/>
        <v>0</v>
      </c>
      <c r="AQ72" s="18">
        <f t="shared" si="10"/>
        <v>0</v>
      </c>
    </row>
    <row r="73" spans="3:59">
      <c r="E73" s="3" t="s">
        <v>32</v>
      </c>
      <c r="F73" s="3" t="str">
        <f t="shared" si="11"/>
        <v>Capex</v>
      </c>
      <c r="G73" s="3" t="s">
        <v>221</v>
      </c>
      <c r="L73" s="3" t="s">
        <v>112</v>
      </c>
      <c r="R73" s="14"/>
      <c r="T73" s="18"/>
      <c r="U73" s="18"/>
      <c r="V73" s="18"/>
      <c r="W73" s="18"/>
      <c r="X73" s="18"/>
      <c r="Y73" s="106">
        <f>Cal_SWSubmitted!Y73-'Cal_Charges&amp;Penalties'!Y105</f>
        <v>0</v>
      </c>
      <c r="Z73" s="106">
        <f>Cal_SWSubmitted!Z73-'Cal_Charges&amp;Penalties'!Z105</f>
        <v>0</v>
      </c>
      <c r="AA73" s="106">
        <f>Cal_SWSubmitted!AA73-'Cal_Charges&amp;Penalties'!AA105</f>
        <v>0</v>
      </c>
      <c r="AB73" s="106">
        <f>Cal_SWSubmitted!AB73-'Cal_Charges&amp;Penalties'!AB105</f>
        <v>0</v>
      </c>
      <c r="AC73" s="106">
        <f>Cal_SWSubmitted!AC73-'Cal_Charges&amp;Penalties'!AC105</f>
        <v>0</v>
      </c>
      <c r="AD73" s="106">
        <f>Cal_SWSubmitted!AD73-'Cal_Charges&amp;Penalties'!AD105</f>
        <v>0</v>
      </c>
      <c r="AE73" s="106">
        <f>Cal_SWSubmitted!AE73-'Cal_Charges&amp;Penalties'!AE105</f>
        <v>0</v>
      </c>
      <c r="AF73" s="106">
        <f>Cal_SWSubmitted!AF73-'Cal_Charges&amp;Penalties'!AF105</f>
        <v>0</v>
      </c>
      <c r="AG73" s="106">
        <f>Cal_SWSubmitted!AG73-'Cal_Charges&amp;Penalties'!AG105</f>
        <v>0</v>
      </c>
      <c r="AH73" s="106">
        <f>Cal_SWSubmitted!AH73-'Cal_Charges&amp;Penalties'!AH105</f>
        <v>0</v>
      </c>
      <c r="AI73" s="106">
        <f>Cal_SWSubmitted!AI73-'Cal_Charges&amp;Penalties'!AI105</f>
        <v>0</v>
      </c>
      <c r="AJ73" s="106">
        <f>Cal_SWSubmitted!AJ73-'Cal_Charges&amp;Penalties'!AJ105</f>
        <v>0</v>
      </c>
      <c r="AK73" s="106">
        <f>Cal_SWSubmitted!AK73-'Cal_Charges&amp;Penalties'!AK105</f>
        <v>0</v>
      </c>
      <c r="AM73" s="18">
        <f t="shared" si="12"/>
        <v>0</v>
      </c>
      <c r="AN73" s="18">
        <f t="shared" si="13"/>
        <v>0</v>
      </c>
      <c r="AO73" s="18">
        <f t="shared" si="14"/>
        <v>0</v>
      </c>
      <c r="AP73" s="18">
        <f t="shared" si="9"/>
        <v>0</v>
      </c>
      <c r="AQ73" s="18">
        <f t="shared" si="10"/>
        <v>0</v>
      </c>
    </row>
    <row r="74" spans="3:59">
      <c r="E74" s="3" t="s">
        <v>34</v>
      </c>
      <c r="F74" s="3" t="str">
        <f t="shared" si="11"/>
        <v>Capex</v>
      </c>
      <c r="G74" s="3" t="s">
        <v>221</v>
      </c>
      <c r="L74" s="3" t="s">
        <v>112</v>
      </c>
      <c r="R74" s="14"/>
      <c r="T74" s="18"/>
      <c r="U74" s="18"/>
      <c r="V74" s="18"/>
      <c r="W74" s="18"/>
      <c r="X74" s="18"/>
      <c r="Y74" s="106">
        <f>Cal_SWSubmitted!Y74-'Cal_Charges&amp;Penalties'!Y106</f>
        <v>0</v>
      </c>
      <c r="Z74" s="106">
        <f>Cal_SWSubmitted!Z74-'Cal_Charges&amp;Penalties'!Z106</f>
        <v>0</v>
      </c>
      <c r="AA74" s="106">
        <f>Cal_SWSubmitted!AA74-'Cal_Charges&amp;Penalties'!AA106</f>
        <v>8.1916055973703383E-4</v>
      </c>
      <c r="AB74" s="106">
        <f>Cal_SWSubmitted!AB74-'Cal_Charges&amp;Penalties'!AB106</f>
        <v>-1.0281504963744512E-2</v>
      </c>
      <c r="AC74" s="106">
        <f>Cal_SWSubmitted!AC74-'Cal_Charges&amp;Penalties'!AC106</f>
        <v>-2.13072646051813E-3</v>
      </c>
      <c r="AD74" s="106">
        <f>Cal_SWSubmitted!AD74-'Cal_Charges&amp;Penalties'!AD106</f>
        <v>-4.7157755497761106E-2</v>
      </c>
      <c r="AE74" s="106">
        <f>Cal_SWSubmitted!AE74-'Cal_Charges&amp;Penalties'!AE106</f>
        <v>-8.5829911491063903E-4</v>
      </c>
      <c r="AF74" s="106">
        <f>Cal_SWSubmitted!AF74-'Cal_Charges&amp;Penalties'!AF106</f>
        <v>-4.7485262432434477E-2</v>
      </c>
      <c r="AG74" s="106">
        <f>Cal_SWSubmitted!AG74-'Cal_Charges&amp;Penalties'!AG106</f>
        <v>-4.7814415130598656E-2</v>
      </c>
      <c r="AH74" s="106">
        <f>Cal_SWSubmitted!AH74-'Cal_Charges&amp;Penalties'!AH106</f>
        <v>-4.8145221862421962E-2</v>
      </c>
      <c r="AI74" s="106">
        <f>Cal_SWSubmitted!AI74-'Cal_Charges&amp;Penalties'!AI106</f>
        <v>-4.8477690939631307E-2</v>
      </c>
      <c r="AJ74" s="106">
        <f>Cal_SWSubmitted!AJ74-'Cal_Charges&amp;Penalties'!AJ106</f>
        <v>-4.8811830715721108E-2</v>
      </c>
      <c r="AK74" s="106">
        <f>Cal_SWSubmitted!AK74-'Cal_Charges&amp;Penalties'!AK106</f>
        <v>-4.914764958616312E-2</v>
      </c>
      <c r="AM74" s="18">
        <f t="shared" si="12"/>
        <v>-1.5107071509233596E-2</v>
      </c>
      <c r="AN74" s="18">
        <f t="shared" si="13"/>
        <v>-1.6715593691063291E-2</v>
      </c>
      <c r="AO74" s="18">
        <f t="shared" si="14"/>
        <v>-2.4408010876406087E-2</v>
      </c>
      <c r="AP74" s="18">
        <f t="shared" si="9"/>
        <v>-3.5031035670390502E-2</v>
      </c>
      <c r="AQ74" s="18">
        <f t="shared" si="10"/>
        <v>-3.5031035670390502E-2</v>
      </c>
    </row>
    <row r="75" spans="3:59">
      <c r="E75" s="3" t="s">
        <v>36</v>
      </c>
      <c r="F75" s="3" t="str">
        <f t="shared" si="11"/>
        <v>Capex</v>
      </c>
      <c r="G75" s="3" t="s">
        <v>221</v>
      </c>
      <c r="L75" s="3" t="s">
        <v>112</v>
      </c>
      <c r="R75" s="14"/>
      <c r="T75" s="18"/>
      <c r="U75" s="18"/>
      <c r="V75" s="18"/>
      <c r="W75" s="18"/>
      <c r="X75" s="18"/>
      <c r="Y75" s="106">
        <f>Cal_SWSubmitted!Y75-'Cal_Charges&amp;Penalties'!Y107</f>
        <v>0</v>
      </c>
      <c r="Z75" s="106">
        <f>Cal_SWSubmitted!Z75-'Cal_Charges&amp;Penalties'!Z107</f>
        <v>0</v>
      </c>
      <c r="AA75" s="106">
        <f>Cal_SWSubmitted!AA75-'Cal_Charges&amp;Penalties'!AA107</f>
        <v>0</v>
      </c>
      <c r="AB75" s="106">
        <f>Cal_SWSubmitted!AB75-'Cal_Charges&amp;Penalties'!AB107</f>
        <v>0</v>
      </c>
      <c r="AC75" s="106">
        <f>Cal_SWSubmitted!AC75-'Cal_Charges&amp;Penalties'!AC107</f>
        <v>0</v>
      </c>
      <c r="AD75" s="106">
        <f>Cal_SWSubmitted!AD75-'Cal_Charges&amp;Penalties'!AD107</f>
        <v>6.6797278911564631E-2</v>
      </c>
      <c r="AE75" s="106">
        <f>Cal_SWSubmitted!AE75-'Cal_Charges&amp;Penalties'!AE107</f>
        <v>9.9122428934909079E-2</v>
      </c>
      <c r="AF75" s="106">
        <f>Cal_SWSubmitted!AF75-'Cal_Charges&amp;Penalties'!AF107</f>
        <v>9.9422507405734023E-2</v>
      </c>
      <c r="AG75" s="106">
        <f>Cal_SWSubmitted!AG75-'Cal_Charges&amp;Penalties'!AG107</f>
        <v>9.9728191035400121E-2</v>
      </c>
      <c r="AH75" s="106">
        <f>Cal_SWSubmitted!AH75-'Cal_Charges&amp;Penalties'!AH107</f>
        <v>0.10033579280570211</v>
      </c>
      <c r="AI75" s="106">
        <f>Cal_SWSubmitted!AI75-'Cal_Charges&amp;Penalties'!AI107</f>
        <v>0.10094781673061308</v>
      </c>
      <c r="AJ75" s="106">
        <f>Cal_SWSubmitted!AJ75-'Cal_Charges&amp;Penalties'!AJ107</f>
        <v>0.10166655723517549</v>
      </c>
      <c r="AK75" s="106">
        <f>Cal_SWSubmitted!AK75-'Cal_Charges&amp;Penalties'!AK107</f>
        <v>0.10240002498904073</v>
      </c>
      <c r="AM75" s="18">
        <f t="shared" si="12"/>
        <v>4.1479926961618424E-2</v>
      </c>
      <c r="AN75" s="18">
        <f t="shared" si="13"/>
        <v>5.5306569282157901E-2</v>
      </c>
      <c r="AO75" s="18">
        <f t="shared" si="14"/>
        <v>6.6335553813051923E-2</v>
      </c>
      <c r="AP75" s="18">
        <f t="shared" si="9"/>
        <v>7.704205980481392E-2</v>
      </c>
      <c r="AQ75" s="18">
        <f t="shared" si="10"/>
        <v>7.704205980481392E-2</v>
      </c>
    </row>
    <row r="76" spans="3:59">
      <c r="E76" s="3" t="s">
        <v>38</v>
      </c>
      <c r="F76" s="3" t="str">
        <f t="shared" si="11"/>
        <v>Capex</v>
      </c>
      <c r="G76" s="3" t="s">
        <v>221</v>
      </c>
      <c r="L76" s="3" t="s">
        <v>112</v>
      </c>
      <c r="R76" s="14"/>
      <c r="T76" s="18"/>
      <c r="U76" s="18"/>
      <c r="V76" s="18"/>
      <c r="W76" s="18"/>
      <c r="X76" s="18"/>
      <c r="Y76" s="106">
        <f>Cal_SWSubmitted!Y76-'Cal_Charges&amp;Penalties'!Y108</f>
        <v>0</v>
      </c>
      <c r="Z76" s="106">
        <f>Cal_SWSubmitted!Z76-'Cal_Charges&amp;Penalties'!Z108</f>
        <v>0</v>
      </c>
      <c r="AA76" s="106">
        <f>Cal_SWSubmitted!AA76-'Cal_Charges&amp;Penalties'!AA108</f>
        <v>0</v>
      </c>
      <c r="AB76" s="106">
        <f>Cal_SWSubmitted!AB76-'Cal_Charges&amp;Penalties'!AB108</f>
        <v>0</v>
      </c>
      <c r="AC76" s="106">
        <f>Cal_SWSubmitted!AC76-'Cal_Charges&amp;Penalties'!AC108</f>
        <v>0</v>
      </c>
      <c r="AD76" s="106">
        <f>Cal_SWSubmitted!AD76-'Cal_Charges&amp;Penalties'!AD108</f>
        <v>0</v>
      </c>
      <c r="AE76" s="106">
        <f>Cal_SWSubmitted!AE76-'Cal_Charges&amp;Penalties'!AE108</f>
        <v>0</v>
      </c>
      <c r="AF76" s="106">
        <f>Cal_SWSubmitted!AF76-'Cal_Charges&amp;Penalties'!AF108</f>
        <v>0</v>
      </c>
      <c r="AG76" s="106">
        <f>Cal_SWSubmitted!AG76-'Cal_Charges&amp;Penalties'!AG108</f>
        <v>0</v>
      </c>
      <c r="AH76" s="106">
        <f>Cal_SWSubmitted!AH76-'Cal_Charges&amp;Penalties'!AH108</f>
        <v>0</v>
      </c>
      <c r="AI76" s="106">
        <f>Cal_SWSubmitted!AI76-'Cal_Charges&amp;Penalties'!AI108</f>
        <v>0</v>
      </c>
      <c r="AJ76" s="106">
        <f>Cal_SWSubmitted!AJ76-'Cal_Charges&amp;Penalties'!AJ108</f>
        <v>0</v>
      </c>
      <c r="AK76" s="106">
        <f>Cal_SWSubmitted!AK76-'Cal_Charges&amp;Penalties'!AK108</f>
        <v>0</v>
      </c>
      <c r="AM76" s="18">
        <f t="shared" si="12"/>
        <v>0</v>
      </c>
      <c r="AN76" s="18">
        <f t="shared" si="13"/>
        <v>0</v>
      </c>
      <c r="AO76" s="18">
        <f t="shared" si="14"/>
        <v>0</v>
      </c>
      <c r="AP76" s="18">
        <f t="shared" si="9"/>
        <v>0</v>
      </c>
      <c r="AQ76" s="18">
        <f t="shared" si="10"/>
        <v>0</v>
      </c>
    </row>
    <row r="77" spans="3:59">
      <c r="E77" s="3" t="s">
        <v>40</v>
      </c>
      <c r="F77" s="3" t="str">
        <f t="shared" si="11"/>
        <v>Capex</v>
      </c>
      <c r="G77" s="3" t="s">
        <v>221</v>
      </c>
      <c r="L77" s="3" t="s">
        <v>112</v>
      </c>
      <c r="R77" s="14"/>
      <c r="T77" s="18"/>
      <c r="U77" s="18"/>
      <c r="V77" s="18"/>
      <c r="W77" s="18"/>
      <c r="X77" s="18"/>
      <c r="Y77" s="106">
        <f>Cal_SWSubmitted!Y77-'Cal_Charges&amp;Penalties'!Y109</f>
        <v>3.0384590140020698E-3</v>
      </c>
      <c r="Z77" s="106">
        <f>Cal_SWSubmitted!Z77-'Cal_Charges&amp;Penalties'!Z109</f>
        <v>-1.4484356780815365E-4</v>
      </c>
      <c r="AA77" s="106">
        <f>Cal_SWSubmitted!AA77-'Cal_Charges&amp;Penalties'!AA109</f>
        <v>2.4725638289152078E-3</v>
      </c>
      <c r="AB77" s="106">
        <f>Cal_SWSubmitted!AB77-'Cal_Charges&amp;Penalties'!AB109</f>
        <v>4.8510384343317513E-3</v>
      </c>
      <c r="AC77" s="106">
        <f>Cal_SWSubmitted!AC77-'Cal_Charges&amp;Penalties'!AC109</f>
        <v>1.6725703132577201E-2</v>
      </c>
      <c r="AD77" s="106">
        <f>Cal_SWSubmitted!AD77-'Cal_Charges&amp;Penalties'!AD109</f>
        <v>4.5906769854647655E-3</v>
      </c>
      <c r="AE77" s="106">
        <f>Cal_SWSubmitted!AE77-'Cal_Charges&amp;Penalties'!AE109</f>
        <v>9.8626140870864331E-4</v>
      </c>
      <c r="AF77" s="106">
        <f>Cal_SWSubmitted!AF77-'Cal_Charges&amp;Penalties'!AF109</f>
        <v>4.3530160169595756E-3</v>
      </c>
      <c r="AG77" s="106">
        <f>Cal_SWSubmitted!AG77-'Cal_Charges&amp;Penalties'!AG109</f>
        <v>0</v>
      </c>
      <c r="AH77" s="106">
        <f>Cal_SWSubmitted!AH77-'Cal_Charges&amp;Penalties'!AH109</f>
        <v>0</v>
      </c>
      <c r="AI77" s="106">
        <f>Cal_SWSubmitted!AI77-'Cal_Charges&amp;Penalties'!AI109</f>
        <v>0</v>
      </c>
      <c r="AJ77" s="106">
        <f>Cal_SWSubmitted!AJ77-'Cal_Charges&amp;Penalties'!AJ109</f>
        <v>0</v>
      </c>
      <c r="AK77" s="106">
        <f>Cal_SWSubmitted!AK77-'Cal_Charges&amp;Penalties'!AK109</f>
        <v>0</v>
      </c>
      <c r="AM77" s="18">
        <f t="shared" si="12"/>
        <v>6.7884199902705908E-3</v>
      </c>
      <c r="AN77" s="18">
        <f t="shared" si="13"/>
        <v>7.434213842250203E-3</v>
      </c>
      <c r="AO77" s="18">
        <f t="shared" si="14"/>
        <v>6.6639143859275468E-3</v>
      </c>
      <c r="AP77" s="18">
        <f t="shared" si="9"/>
        <v>3.1506695978041942E-3</v>
      </c>
      <c r="AQ77" s="18">
        <f t="shared" si="10"/>
        <v>3.1506695978041942E-3</v>
      </c>
    </row>
    <row r="78" spans="3:59" s="68" customFormat="1">
      <c r="R78" s="69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M78" s="70"/>
      <c r="AN78" s="70"/>
      <c r="AO78" s="70"/>
      <c r="AP78" s="70"/>
      <c r="AQ78" s="70"/>
      <c r="AT78" s="71"/>
    </row>
    <row r="79" spans="3:59">
      <c r="C79" s="11" t="s">
        <v>251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44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</row>
    <row r="80" spans="3:59">
      <c r="E80" s="3" t="s">
        <v>25</v>
      </c>
      <c r="F80" s="3" t="s">
        <v>222</v>
      </c>
      <c r="G80" s="3" t="s">
        <v>222</v>
      </c>
      <c r="L80" s="3" t="s">
        <v>112</v>
      </c>
      <c r="R80" s="14"/>
      <c r="T80" s="18"/>
      <c r="U80" s="18"/>
      <c r="V80" s="18"/>
      <c r="W80" s="18"/>
      <c r="X80" s="18"/>
      <c r="Y80" s="106">
        <f>Cal_SWSubmitted!Y80-'Cal_Charges&amp;Penalties'!Y112</f>
        <v>1.3133541077655879</v>
      </c>
      <c r="Z80" s="106">
        <f>Cal_SWSubmitted!Z80-'Cal_Charges&amp;Penalties'!Z112</f>
        <v>2.7309931068026687</v>
      </c>
      <c r="AA80" s="106">
        <f>Cal_SWSubmitted!AA80-'Cal_Charges&amp;Penalties'!AA112</f>
        <v>4.2148759990285027</v>
      </c>
      <c r="AB80" s="106">
        <f>Cal_SWSubmitted!AB80-'Cal_Charges&amp;Penalties'!AB112</f>
        <v>2.4719404726763279</v>
      </c>
      <c r="AC80" s="106">
        <f>Cal_SWSubmitted!AC80-'Cal_Charges&amp;Penalties'!AC112</f>
        <v>4.5205399444821621</v>
      </c>
      <c r="AD80" s="106">
        <f>Cal_SWSubmitted!AD80-'Cal_Charges&amp;Penalties'!AD112</f>
        <v>6.4980882365138104</v>
      </c>
      <c r="AE80" s="106">
        <f>Cal_SWSubmitted!AE80-'Cal_Charges&amp;Penalties'!AE112</f>
        <v>6.0416580609602848</v>
      </c>
      <c r="AF80" s="106">
        <f>Cal_SWSubmitted!AF80-'Cal_Charges&amp;Penalties'!AF112</f>
        <v>9.8925282131086139</v>
      </c>
      <c r="AG80" s="106">
        <f>Cal_SWSubmitted!AG80-'Cal_Charges&amp;Penalties'!AG112</f>
        <v>8.1770547200605712</v>
      </c>
      <c r="AH80" s="106">
        <f>Cal_SWSubmitted!AH80-'Cal_Charges&amp;Penalties'!AH112</f>
        <v>8.3080738244872681</v>
      </c>
      <c r="AI80" s="106">
        <f>Cal_SWSubmitted!AI80-'Cal_Charges&amp;Penalties'!AI112</f>
        <v>8.4891478949792418</v>
      </c>
      <c r="AJ80" s="106">
        <f>Cal_SWSubmitted!AJ80-'Cal_Charges&amp;Penalties'!AJ112</f>
        <v>8.4885622829813183</v>
      </c>
      <c r="AK80" s="106">
        <f>Cal_SWSubmitted!AK80-'Cal_Charges&amp;Penalties'!AK112</f>
        <v>8.4623487964166451</v>
      </c>
      <c r="AM80" s="18">
        <f t="shared" ref="AM80" si="15">AVERAGE(AB80:AE80)</f>
        <v>4.8830566786581464</v>
      </c>
      <c r="AN80" s="18">
        <f t="shared" ref="AN80" si="16">AVERAGE(AC80:AE80)</f>
        <v>5.6867620806520849</v>
      </c>
      <c r="AO80" s="18">
        <f t="shared" ref="AO80" si="17">AVERAGE(AC80:AF80)</f>
        <v>6.7382036137662169</v>
      </c>
      <c r="AP80" s="18">
        <f t="shared" ref="AP80:AP87" si="18">AVERAGE(AB80:AK80)</f>
        <v>7.1349942446666246</v>
      </c>
      <c r="AQ80" s="18">
        <f t="shared" ref="AQ80:AQ87" si="19">SUMIFS(AM80:AP80,$AM$7:$AP$7,$AQ$7)</f>
        <v>7.1349942446666246</v>
      </c>
    </row>
    <row r="81" spans="2:59">
      <c r="E81" s="3" t="s">
        <v>28</v>
      </c>
      <c r="F81" s="3" t="s">
        <v>222</v>
      </c>
      <c r="G81" s="3" t="s">
        <v>222</v>
      </c>
      <c r="L81" s="3" t="s">
        <v>112</v>
      </c>
      <c r="R81" s="14"/>
      <c r="T81" s="18"/>
      <c r="U81" s="18"/>
      <c r="V81" s="18"/>
      <c r="W81" s="18"/>
      <c r="X81" s="18"/>
      <c r="Y81" s="106">
        <f>Cal_SWSubmitted!Y81-'Cal_Charges&amp;Penalties'!Y113</f>
        <v>6.8225491693973801</v>
      </c>
      <c r="Z81" s="106">
        <f>Cal_SWSubmitted!Z81-'Cal_Charges&amp;Penalties'!Z113</f>
        <v>5.2329126003818045</v>
      </c>
      <c r="AA81" s="106">
        <f>Cal_SWSubmitted!AA81-'Cal_Charges&amp;Penalties'!AA113</f>
        <v>7.5361688865900582</v>
      </c>
      <c r="AB81" s="106">
        <f>Cal_SWSubmitted!AB81-'Cal_Charges&amp;Penalties'!AB113</f>
        <v>5.7958630408546004</v>
      </c>
      <c r="AC81" s="106">
        <f>Cal_SWSubmitted!AC81-'Cal_Charges&amp;Penalties'!AC113</f>
        <v>5.3388492298637669</v>
      </c>
      <c r="AD81" s="106">
        <f>Cal_SWSubmitted!AD81-'Cal_Charges&amp;Penalties'!AD113</f>
        <v>9.3970501923076935</v>
      </c>
      <c r="AE81" s="106">
        <f>Cal_SWSubmitted!AE81-'Cal_Charges&amp;Penalties'!AE113</f>
        <v>8.4034503787238766</v>
      </c>
      <c r="AF81" s="106">
        <f>Cal_SWSubmitted!AF81-'Cal_Charges&amp;Penalties'!AF113</f>
        <v>12.42643338086687</v>
      </c>
      <c r="AG81" s="106">
        <f>Cal_SWSubmitted!AG81-'Cal_Charges&amp;Penalties'!AG113</f>
        <v>10.140413583426694</v>
      </c>
      <c r="AH81" s="106">
        <f>Cal_SWSubmitted!AH81-'Cal_Charges&amp;Penalties'!AH113</f>
        <v>10.557738724639071</v>
      </c>
      <c r="AI81" s="106">
        <f>Cal_SWSubmitted!AI81-'Cal_Charges&amp;Penalties'!AI113</f>
        <v>11.101864654346203</v>
      </c>
      <c r="AJ81" s="106">
        <f>Cal_SWSubmitted!AJ81-'Cal_Charges&amp;Penalties'!AJ113</f>
        <v>11.193379843589693</v>
      </c>
      <c r="AK81" s="106">
        <f>Cal_SWSubmitted!AK81-'Cal_Charges&amp;Penalties'!AK113</f>
        <v>11.220684955180786</v>
      </c>
      <c r="AM81" s="18">
        <f t="shared" ref="AM81:AM87" si="20">AVERAGE(AB81:AE81)</f>
        <v>7.2338032104374843</v>
      </c>
      <c r="AN81" s="18">
        <f t="shared" ref="AN81:AN87" si="21">AVERAGE(AC81:AE81)</f>
        <v>7.7131166002984459</v>
      </c>
      <c r="AO81" s="18">
        <f t="shared" ref="AO81:AO87" si="22">AVERAGE(AC81:AF81)</f>
        <v>8.8914457954405517</v>
      </c>
      <c r="AP81" s="18">
        <f t="shared" si="18"/>
        <v>9.5575727983799261</v>
      </c>
      <c r="AQ81" s="18">
        <f t="shared" si="19"/>
        <v>9.5575727983799261</v>
      </c>
    </row>
    <row r="82" spans="2:59">
      <c r="E82" s="3" t="s">
        <v>30</v>
      </c>
      <c r="F82" s="3" t="s">
        <v>222</v>
      </c>
      <c r="G82" s="3" t="s">
        <v>222</v>
      </c>
      <c r="L82" s="3" t="s">
        <v>112</v>
      </c>
      <c r="R82" s="14"/>
      <c r="T82" s="18"/>
      <c r="U82" s="18"/>
      <c r="V82" s="18"/>
      <c r="W82" s="18"/>
      <c r="X82" s="18"/>
      <c r="Y82" s="106">
        <f>Cal_SWSubmitted!Y82-'Cal_Charges&amp;Penalties'!Y114</f>
        <v>2.759492456656321</v>
      </c>
      <c r="Z82" s="106">
        <f>Cal_SWSubmitted!Z82-'Cal_Charges&amp;Penalties'!Z114</f>
        <v>1.8937563992952153</v>
      </c>
      <c r="AA82" s="106">
        <f>Cal_SWSubmitted!AA82-'Cal_Charges&amp;Penalties'!AA114</f>
        <v>1.4047052093900323</v>
      </c>
      <c r="AB82" s="106">
        <f>Cal_SWSubmitted!AB82-'Cal_Charges&amp;Penalties'!AB114</f>
        <v>1.0547518928992687</v>
      </c>
      <c r="AC82" s="106">
        <f>Cal_SWSubmitted!AC82-'Cal_Charges&amp;Penalties'!AC114</f>
        <v>1.7655634469919375</v>
      </c>
      <c r="AD82" s="106">
        <f>Cal_SWSubmitted!AD82-'Cal_Charges&amp;Penalties'!AD114</f>
        <v>1.7726439824335665</v>
      </c>
      <c r="AE82" s="106">
        <f>Cal_SWSubmitted!AE82-'Cal_Charges&amp;Penalties'!AE114</f>
        <v>3.1245593561511362</v>
      </c>
      <c r="AF82" s="106">
        <f>Cal_SWSubmitted!AF82-'Cal_Charges&amp;Penalties'!AF114</f>
        <v>3.7141899737668327</v>
      </c>
      <c r="AG82" s="106">
        <f>Cal_SWSubmitted!AG82-'Cal_Charges&amp;Penalties'!AG114</f>
        <v>2.4121085061494796</v>
      </c>
      <c r="AH82" s="106">
        <f>Cal_SWSubmitted!AH82-'Cal_Charges&amp;Penalties'!AH114</f>
        <v>2.4195903104909506</v>
      </c>
      <c r="AI82" s="106">
        <f>Cal_SWSubmitted!AI82-'Cal_Charges&amp;Penalties'!AI114</f>
        <v>2.4359103448317034</v>
      </c>
      <c r="AJ82" s="106">
        <f>Cal_SWSubmitted!AJ82-'Cal_Charges&amp;Penalties'!AJ114</f>
        <v>2.4207586981780476</v>
      </c>
      <c r="AK82" s="106">
        <f>Cal_SWSubmitted!AK82-'Cal_Charges&amp;Penalties'!AK114</f>
        <v>2.4012243956322372</v>
      </c>
      <c r="AM82" s="18">
        <f t="shared" si="20"/>
        <v>1.9293796696189771</v>
      </c>
      <c r="AN82" s="18">
        <f t="shared" si="21"/>
        <v>2.2209222618588798</v>
      </c>
      <c r="AO82" s="18">
        <f t="shared" si="22"/>
        <v>2.5942391898358679</v>
      </c>
      <c r="AP82" s="18">
        <f t="shared" si="18"/>
        <v>2.352130090752516</v>
      </c>
      <c r="AQ82" s="18">
        <f t="shared" si="19"/>
        <v>2.352130090752516</v>
      </c>
    </row>
    <row r="83" spans="2:59">
      <c r="E83" s="3" t="s">
        <v>32</v>
      </c>
      <c r="F83" s="3" t="s">
        <v>222</v>
      </c>
      <c r="G83" s="3" t="s">
        <v>222</v>
      </c>
      <c r="L83" s="3" t="s">
        <v>112</v>
      </c>
      <c r="R83" s="14"/>
      <c r="T83" s="18"/>
      <c r="U83" s="18"/>
      <c r="V83" s="18"/>
      <c r="W83" s="18"/>
      <c r="X83" s="18"/>
      <c r="Y83" s="106">
        <f>Cal_SWSubmitted!Y83-'Cal_Charges&amp;Penalties'!Y115</f>
        <v>0.16685534603928226</v>
      </c>
      <c r="Z83" s="106">
        <f>Cal_SWSubmitted!Z83-'Cal_Charges&amp;Penalties'!Z115</f>
        <v>0.21508262345976203</v>
      </c>
      <c r="AA83" s="106">
        <f>Cal_SWSubmitted!AA83-'Cal_Charges&amp;Penalties'!AA115</f>
        <v>0.41485454462722671</v>
      </c>
      <c r="AB83" s="106">
        <f>Cal_SWSubmitted!AB83-'Cal_Charges&amp;Penalties'!AB115</f>
        <v>0.53838637075978235</v>
      </c>
      <c r="AC83" s="106">
        <f>Cal_SWSubmitted!AC83-'Cal_Charges&amp;Penalties'!AC115</f>
        <v>0.56448252620646588</v>
      </c>
      <c r="AD83" s="106">
        <f>Cal_SWSubmitted!AD83-'Cal_Charges&amp;Penalties'!AD115</f>
        <v>0.79290184791332852</v>
      </c>
      <c r="AE83" s="106">
        <f>Cal_SWSubmitted!AE83-'Cal_Charges&amp;Penalties'!AE115</f>
        <v>1.7267084470586564</v>
      </c>
      <c r="AF83" s="106">
        <f>Cal_SWSubmitted!AF83-'Cal_Charges&amp;Penalties'!AF115</f>
        <v>1.7932803549054328</v>
      </c>
      <c r="AG83" s="106">
        <f>Cal_SWSubmitted!AG83-'Cal_Charges&amp;Penalties'!AG115</f>
        <v>1.3503228490419161</v>
      </c>
      <c r="AH83" s="106">
        <f>Cal_SWSubmitted!AH83-'Cal_Charges&amp;Penalties'!AH115</f>
        <v>1.3722209187342718</v>
      </c>
      <c r="AI83" s="106">
        <f>Cal_SWSubmitted!AI83-'Cal_Charges&amp;Penalties'!AI115</f>
        <v>1.4021474076747125</v>
      </c>
      <c r="AJ83" s="106">
        <f>Cal_SWSubmitted!AJ83-'Cal_Charges&amp;Penalties'!AJ115</f>
        <v>1.4015879538468885</v>
      </c>
      <c r="AK83" s="106">
        <f>Cal_SWSubmitted!AK83-'Cal_Charges&amp;Penalties'!AK115</f>
        <v>1.3966199522086518</v>
      </c>
      <c r="AM83" s="18">
        <f t="shared" si="20"/>
        <v>0.90561979798455838</v>
      </c>
      <c r="AN83" s="18">
        <f t="shared" si="21"/>
        <v>1.0280309403928169</v>
      </c>
      <c r="AO83" s="18">
        <f t="shared" si="22"/>
        <v>1.219343294020971</v>
      </c>
      <c r="AP83" s="18">
        <f t="shared" si="18"/>
        <v>1.2338658628350108</v>
      </c>
      <c r="AQ83" s="18">
        <f t="shared" si="19"/>
        <v>1.2338658628350108</v>
      </c>
    </row>
    <row r="84" spans="2:59">
      <c r="E84" s="3" t="s">
        <v>34</v>
      </c>
      <c r="F84" s="3" t="s">
        <v>222</v>
      </c>
      <c r="G84" s="3" t="s">
        <v>222</v>
      </c>
      <c r="L84" s="3" t="s">
        <v>112</v>
      </c>
      <c r="R84" s="14"/>
      <c r="T84" s="18"/>
      <c r="U84" s="18"/>
      <c r="V84" s="18"/>
      <c r="W84" s="18"/>
      <c r="X84" s="18"/>
      <c r="Y84" s="106">
        <f>Cal_SWSubmitted!Y84-'Cal_Charges&amp;Penalties'!Y116</f>
        <v>0.61298395000000006</v>
      </c>
      <c r="Z84" s="106">
        <f>Cal_SWSubmitted!Z84-'Cal_Charges&amp;Penalties'!Z116</f>
        <v>0.41312660800000001</v>
      </c>
      <c r="AA84" s="106">
        <f>Cal_SWSubmitted!AA84-'Cal_Charges&amp;Penalties'!AA116</f>
        <v>0.56845628299999995</v>
      </c>
      <c r="AB84" s="106">
        <f>Cal_SWSubmitted!AB84-'Cal_Charges&amp;Penalties'!AB116</f>
        <v>0.51045415199999999</v>
      </c>
      <c r="AC84" s="106">
        <f>Cal_SWSubmitted!AC84-'Cal_Charges&amp;Penalties'!AC116</f>
        <v>0.53645215500000021</v>
      </c>
      <c r="AD84" s="106">
        <f>Cal_SWSubmitted!AD84-'Cal_Charges&amp;Penalties'!AD116</f>
        <v>0.47991407300000016</v>
      </c>
      <c r="AE84" s="106">
        <f>Cal_SWSubmitted!AE84-'Cal_Charges&amp;Penalties'!AE116</f>
        <v>0.63917871100000001</v>
      </c>
      <c r="AF84" s="106">
        <f>Cal_SWSubmitted!AF84-'Cal_Charges&amp;Penalties'!AF116</f>
        <v>0.48278788149246249</v>
      </c>
      <c r="AG84" s="106">
        <f>Cal_SWSubmitted!AG84-'Cal_Charges&amp;Penalties'!AG116</f>
        <v>0.48567613123363057</v>
      </c>
      <c r="AH84" s="106">
        <f>Cal_SWSubmitted!AH84-'Cal_Charges&amp;Penalties'!AH116</f>
        <v>0.48857889479259359</v>
      </c>
      <c r="AI84" s="106">
        <f>Cal_SWSubmitted!AI84-'Cal_Charges&amp;Penalties'!AI116</f>
        <v>0.49149624510310913</v>
      </c>
      <c r="AJ84" s="106">
        <f>Cal_SWSubmitted!AJ84-'Cal_Charges&amp;Penalties'!AJ116</f>
        <v>0.49442825546543628</v>
      </c>
      <c r="AK84" s="106">
        <f>Cal_SWSubmitted!AK84-'Cal_Charges&amp;Penalties'!AK116</f>
        <v>0.49737499954817715</v>
      </c>
      <c r="AM84" s="18">
        <f t="shared" si="20"/>
        <v>0.54149977275000016</v>
      </c>
      <c r="AN84" s="18">
        <f t="shared" si="21"/>
        <v>0.55184831300000015</v>
      </c>
      <c r="AO84" s="18">
        <f t="shared" si="22"/>
        <v>0.53458320512311575</v>
      </c>
      <c r="AP84" s="18">
        <f t="shared" si="18"/>
        <v>0.51063414986354105</v>
      </c>
      <c r="AQ84" s="18">
        <f t="shared" si="19"/>
        <v>0.51063414986354105</v>
      </c>
    </row>
    <row r="85" spans="2:59">
      <c r="E85" s="3" t="s">
        <v>36</v>
      </c>
      <c r="F85" s="3" t="s">
        <v>222</v>
      </c>
      <c r="G85" s="3" t="s">
        <v>222</v>
      </c>
      <c r="L85" s="3" t="s">
        <v>112</v>
      </c>
      <c r="R85" s="14"/>
      <c r="T85" s="18"/>
      <c r="U85" s="18"/>
      <c r="V85" s="18"/>
      <c r="W85" s="18"/>
      <c r="X85" s="18"/>
      <c r="Y85" s="106">
        <f>Cal_SWSubmitted!Y85-'Cal_Charges&amp;Penalties'!Y117</f>
        <v>1.02</v>
      </c>
      <c r="Z85" s="106">
        <f>Cal_SWSubmitted!Z85-'Cal_Charges&amp;Penalties'!Z117</f>
        <v>0.92700000000000005</v>
      </c>
      <c r="AA85" s="106">
        <f>Cal_SWSubmitted!AA85-'Cal_Charges&amp;Penalties'!AA117</f>
        <v>0.36399999999999999</v>
      </c>
      <c r="AB85" s="106">
        <f>Cal_SWSubmitted!AB85-'Cal_Charges&amp;Penalties'!AB117</f>
        <v>0.32700000000000001</v>
      </c>
      <c r="AC85" s="106">
        <f>Cal_SWSubmitted!AC85-'Cal_Charges&amp;Penalties'!AC117</f>
        <v>0.39100000000000001</v>
      </c>
      <c r="AD85" s="106">
        <f>Cal_SWSubmitted!AD85-'Cal_Charges&amp;Penalties'!AD117</f>
        <v>1.099</v>
      </c>
      <c r="AE85" s="106">
        <f>Cal_SWSubmitted!AE85-'Cal_Charges&amp;Penalties'!AE117</f>
        <v>2.3198599999999998</v>
      </c>
      <c r="AF85" s="106">
        <f>Cal_SWSubmitted!AF85-'Cal_Charges&amp;Penalties'!AF117</f>
        <v>2.3379159154929576</v>
      </c>
      <c r="AG85" s="106">
        <f>Cal_SWSubmitted!AG85-'Cal_Charges&amp;Penalties'!AG117</f>
        <v>0.9813290652943214</v>
      </c>
      <c r="AH85" s="106">
        <f>Cal_SWSubmitted!AH85-'Cal_Charges&amp;Penalties'!AH117</f>
        <v>0.98787544814036488</v>
      </c>
      <c r="AI85" s="106">
        <f>Cal_SWSubmitted!AI85-'Cal_Charges&amp;Penalties'!AI117</f>
        <v>0.99444685463677684</v>
      </c>
      <c r="AJ85" s="106">
        <f>Cal_SWSubmitted!AJ85-'Cal_Charges&amp;Penalties'!AJ117</f>
        <v>1.0011857812432619</v>
      </c>
      <c r="AK85" s="106">
        <f>Cal_SWSubmitted!AK85-'Cal_Charges&amp;Penalties'!AK117</f>
        <v>1.0082622767862479</v>
      </c>
      <c r="AM85" s="18">
        <f t="shared" si="20"/>
        <v>1.0342149999999999</v>
      </c>
      <c r="AN85" s="18">
        <f t="shared" si="21"/>
        <v>1.2699533333333333</v>
      </c>
      <c r="AO85" s="18">
        <f t="shared" si="22"/>
        <v>1.5369439788732393</v>
      </c>
      <c r="AP85" s="18">
        <f t="shared" si="18"/>
        <v>1.1447875341593929</v>
      </c>
      <c r="AQ85" s="18">
        <f t="shared" si="19"/>
        <v>1.1447875341593929</v>
      </c>
    </row>
    <row r="86" spans="2:59">
      <c r="E86" s="3" t="s">
        <v>38</v>
      </c>
      <c r="F86" s="3" t="s">
        <v>222</v>
      </c>
      <c r="G86" s="3" t="s">
        <v>222</v>
      </c>
      <c r="L86" s="3" t="s">
        <v>112</v>
      </c>
      <c r="R86" s="14"/>
      <c r="T86" s="18"/>
      <c r="U86" s="18"/>
      <c r="V86" s="18"/>
      <c r="W86" s="18"/>
      <c r="X86" s="18"/>
      <c r="Y86" s="106">
        <f>Cal_SWSubmitted!Y86-'Cal_Charges&amp;Penalties'!Y118</f>
        <v>2.463827959192002</v>
      </c>
      <c r="Z86" s="106">
        <f>Cal_SWSubmitted!Z86-'Cal_Charges&amp;Penalties'!Z118</f>
        <v>3.1277969253482629</v>
      </c>
      <c r="AA86" s="106">
        <f>Cal_SWSubmitted!AA86-'Cal_Charges&amp;Penalties'!AA118</f>
        <v>4.2392185246642597</v>
      </c>
      <c r="AB86" s="106">
        <f>Cal_SWSubmitted!AB86-'Cal_Charges&amp;Penalties'!AB118</f>
        <v>2.9169488398951033</v>
      </c>
      <c r="AC86" s="106">
        <f>Cal_SWSubmitted!AC86-'Cal_Charges&amp;Penalties'!AC118</f>
        <v>5.8493437336613239</v>
      </c>
      <c r="AD86" s="106">
        <f>Cal_SWSubmitted!AD86-'Cal_Charges&amp;Penalties'!AD118</f>
        <v>7.9139506373669759</v>
      </c>
      <c r="AE86" s="106">
        <f>Cal_SWSubmitted!AE86-'Cal_Charges&amp;Penalties'!AE118</f>
        <v>9.3779979682873496</v>
      </c>
      <c r="AF86" s="106">
        <f>Cal_SWSubmitted!AF86-'Cal_Charges&amp;Penalties'!AF118</f>
        <v>9.4029945799179266</v>
      </c>
      <c r="AG86" s="106">
        <f>Cal_SWSubmitted!AG86-'Cal_Charges&amp;Penalties'!AG118</f>
        <v>6.8137724059299627</v>
      </c>
      <c r="AH86" s="106">
        <f>Cal_SWSubmitted!AH86-'Cal_Charges&amp;Penalties'!AH118</f>
        <v>6.8564763781335385</v>
      </c>
      <c r="AI86" s="106">
        <f>Cal_SWSubmitted!AI86-'Cal_Charges&amp;Penalties'!AI118</f>
        <v>6.8992640750193948</v>
      </c>
      <c r="AJ86" s="106">
        <f>Cal_SWSubmitted!AJ86-'Cal_Charges&amp;Penalties'!AJ118</f>
        <v>6.9429558859041718</v>
      </c>
      <c r="AK86" s="106">
        <f>Cal_SWSubmitted!AK86-'Cal_Charges&amp;Penalties'!AK118</f>
        <v>6.9882354044408226</v>
      </c>
      <c r="AM86" s="18">
        <f t="shared" si="20"/>
        <v>6.5145602948026884</v>
      </c>
      <c r="AN86" s="18">
        <f t="shared" si="21"/>
        <v>7.7137641131052161</v>
      </c>
      <c r="AO86" s="18">
        <f t="shared" si="22"/>
        <v>8.1360717298083927</v>
      </c>
      <c r="AP86" s="18">
        <f t="shared" si="18"/>
        <v>6.996193990855657</v>
      </c>
      <c r="AQ86" s="18">
        <f t="shared" si="19"/>
        <v>6.996193990855657</v>
      </c>
    </row>
    <row r="87" spans="2:59">
      <c r="E87" s="3" t="s">
        <v>40</v>
      </c>
      <c r="F87" s="3" t="s">
        <v>222</v>
      </c>
      <c r="G87" s="3" t="s">
        <v>222</v>
      </c>
      <c r="L87" s="3" t="s">
        <v>112</v>
      </c>
      <c r="R87" s="14"/>
      <c r="T87" s="18"/>
      <c r="U87" s="18"/>
      <c r="V87" s="18"/>
      <c r="W87" s="18"/>
      <c r="X87" s="18"/>
      <c r="Y87" s="106">
        <f>Cal_SWSubmitted!Y87-'Cal_Charges&amp;Penalties'!Y119</f>
        <v>0.68970282631369983</v>
      </c>
      <c r="Z87" s="106">
        <f>Cal_SWSubmitted!Z87-'Cal_Charges&amp;Penalties'!Z119</f>
        <v>0.64581208948893509</v>
      </c>
      <c r="AA87" s="106">
        <f>Cal_SWSubmitted!AA87-'Cal_Charges&amp;Penalties'!AA119</f>
        <v>0.43665900219772458</v>
      </c>
      <c r="AB87" s="106">
        <f>Cal_SWSubmitted!AB87-'Cal_Charges&amp;Penalties'!AB119</f>
        <v>0.58223069861103871</v>
      </c>
      <c r="AC87" s="106">
        <f>Cal_SWSubmitted!AC87-'Cal_Charges&amp;Penalties'!AC119</f>
        <v>0.5369345465438875</v>
      </c>
      <c r="AD87" s="106">
        <f>Cal_SWSubmitted!AD87-'Cal_Charges&amp;Penalties'!AD119</f>
        <v>0.59788871633800011</v>
      </c>
      <c r="AE87" s="106">
        <f>Cal_SWSubmitted!AE87-'Cal_Charges&amp;Penalties'!AE119</f>
        <v>0.43908424808562996</v>
      </c>
      <c r="AF87" s="106">
        <f>Cal_SWSubmitted!AF87-'Cal_Charges&amp;Penalties'!AF119</f>
        <v>0.59529245866799008</v>
      </c>
      <c r="AG87" s="106">
        <f>Cal_SWSubmitted!AG87-'Cal_Charges&amp;Penalties'!AG119</f>
        <v>0.1901564345952797</v>
      </c>
      <c r="AH87" s="106">
        <f>Cal_SWSubmitted!AH87-'Cal_Charges&amp;Penalties'!AH119</f>
        <v>0.19875942140877934</v>
      </c>
      <c r="AI87" s="106">
        <f>Cal_SWSubmitted!AI87-'Cal_Charges&amp;Penalties'!AI119</f>
        <v>0.20452904563711025</v>
      </c>
      <c r="AJ87" s="106">
        <f>Cal_SWSubmitted!AJ87-'Cal_Charges&amp;Penalties'!AJ119</f>
        <v>0.21374381307020163</v>
      </c>
      <c r="AK87" s="106">
        <f>Cal_SWSubmitted!AK87-'Cal_Charges&amp;Penalties'!AK119</f>
        <v>0.21826947370188202</v>
      </c>
      <c r="AM87" s="18">
        <f t="shared" si="20"/>
        <v>0.53903455239463915</v>
      </c>
      <c r="AN87" s="18">
        <f t="shared" si="21"/>
        <v>0.5246358369891726</v>
      </c>
      <c r="AO87" s="18">
        <f t="shared" si="22"/>
        <v>0.54229999240887694</v>
      </c>
      <c r="AP87" s="18">
        <f t="shared" si="18"/>
        <v>0.37768888566597991</v>
      </c>
      <c r="AQ87" s="18">
        <f t="shared" si="19"/>
        <v>0.37768888566597991</v>
      </c>
    </row>
    <row r="88" spans="2:59" s="68" customFormat="1">
      <c r="R88" s="69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M88" s="70"/>
      <c r="AN88" s="70"/>
      <c r="AO88" s="70"/>
      <c r="AP88" s="70"/>
      <c r="AQ88" s="70"/>
      <c r="AT88" s="71"/>
    </row>
    <row r="89" spans="2:59" ht="15">
      <c r="B89" s="10" t="s">
        <v>264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41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</row>
    <row r="90" spans="2:59">
      <c r="E90" s="3" t="s">
        <v>25</v>
      </c>
      <c r="F90" s="3" t="str">
        <f>$B$89</f>
        <v>Total Streetworks Excluding Charges</v>
      </c>
      <c r="L90" s="3" t="s">
        <v>112</v>
      </c>
      <c r="R90" s="14"/>
      <c r="T90" s="18"/>
      <c r="U90" s="18"/>
      <c r="V90" s="18"/>
      <c r="W90" s="18"/>
      <c r="X90" s="18"/>
      <c r="Y90" s="18">
        <f>SUM(Y12,Y20,Y28,Y36,Y44,Y54,Y62,Y70,Y80)</f>
        <v>1.9087936924500792</v>
      </c>
      <c r="Z90" s="18">
        <f t="shared" ref="Z90:AK90" si="23">SUM(Z12,Z20,Z28,Z36,Z44,Z54,Z62,Z70,Z80)</f>
        <v>4.0339886603129056</v>
      </c>
      <c r="AA90" s="18">
        <f t="shared" si="23"/>
        <v>6.1348282987193432</v>
      </c>
      <c r="AB90" s="18">
        <f t="shared" si="23"/>
        <v>4.6506222773416557</v>
      </c>
      <c r="AC90" s="18">
        <f t="shared" si="23"/>
        <v>8.0760160717275582</v>
      </c>
      <c r="AD90" s="18">
        <f t="shared" si="23"/>
        <v>10.083763775874761</v>
      </c>
      <c r="AE90" s="18">
        <f t="shared" si="23"/>
        <v>9.3561259051272003</v>
      </c>
      <c r="AF90" s="18">
        <f t="shared" si="23"/>
        <v>14.385828425870447</v>
      </c>
      <c r="AG90" s="18">
        <f t="shared" si="23"/>
        <v>12.088165416778583</v>
      </c>
      <c r="AH90" s="18">
        <f t="shared" si="23"/>
        <v>12.173093951834179</v>
      </c>
      <c r="AI90" s="18">
        <f t="shared" si="23"/>
        <v>12.309298650842738</v>
      </c>
      <c r="AJ90" s="18">
        <f t="shared" si="23"/>
        <v>12.263837185343005</v>
      </c>
      <c r="AK90" s="18">
        <f t="shared" si="23"/>
        <v>12.19507194155141</v>
      </c>
      <c r="AM90" s="14"/>
      <c r="AN90" s="14"/>
      <c r="AO90" s="14"/>
      <c r="AP90" s="14"/>
      <c r="AQ90" s="14"/>
    </row>
    <row r="91" spans="2:59">
      <c r="E91" s="3" t="s">
        <v>28</v>
      </c>
      <c r="F91" s="3" t="str">
        <f t="shared" ref="F91:F97" si="24">$B$89</f>
        <v>Total Streetworks Excluding Charges</v>
      </c>
      <c r="L91" s="3" t="s">
        <v>112</v>
      </c>
      <c r="R91" s="14"/>
      <c r="T91" s="18"/>
      <c r="U91" s="18"/>
      <c r="V91" s="18"/>
      <c r="W91" s="18"/>
      <c r="X91" s="18"/>
      <c r="Y91" s="18">
        <f t="shared" ref="Y91:AK91" si="25">SUM(Y13,Y21,Y29,Y37,Y45,Y55,Y63,Y71,Y81)</f>
        <v>8.0805552483599783</v>
      </c>
      <c r="Z91" s="18">
        <f t="shared" si="25"/>
        <v>7.3416558037196173</v>
      </c>
      <c r="AA91" s="18">
        <f t="shared" si="25"/>
        <v>10.315758417493013</v>
      </c>
      <c r="AB91" s="18">
        <f t="shared" si="25"/>
        <v>8.6484465081987718</v>
      </c>
      <c r="AC91" s="18">
        <f t="shared" si="25"/>
        <v>9.3936814089349809</v>
      </c>
      <c r="AD91" s="18">
        <f t="shared" si="25"/>
        <v>14.216906001611028</v>
      </c>
      <c r="AE91" s="18">
        <f t="shared" si="25"/>
        <v>12.341645101265907</v>
      </c>
      <c r="AF91" s="18">
        <f t="shared" si="25"/>
        <v>17.319639337643704</v>
      </c>
      <c r="AG91" s="18">
        <f t="shared" si="25"/>
        <v>14.76781143163501</v>
      </c>
      <c r="AH91" s="18">
        <f t="shared" si="25"/>
        <v>15.121158203040229</v>
      </c>
      <c r="AI91" s="18">
        <f t="shared" si="25"/>
        <v>15.60399863232292</v>
      </c>
      <c r="AJ91" s="18">
        <f t="shared" si="25"/>
        <v>15.635734607156969</v>
      </c>
      <c r="AK91" s="18">
        <f t="shared" si="25"/>
        <v>15.605250044922336</v>
      </c>
      <c r="AM91" s="14"/>
      <c r="AN91" s="14"/>
      <c r="AO91" s="14"/>
      <c r="AP91" s="14"/>
      <c r="AQ91" s="14"/>
    </row>
    <row r="92" spans="2:59">
      <c r="E92" s="3" t="s">
        <v>30</v>
      </c>
      <c r="F92" s="3" t="str">
        <f t="shared" si="24"/>
        <v>Total Streetworks Excluding Charges</v>
      </c>
      <c r="L92" s="3" t="s">
        <v>112</v>
      </c>
      <c r="R92" s="14"/>
      <c r="T92" s="18"/>
      <c r="U92" s="18"/>
      <c r="V92" s="18"/>
      <c r="W92" s="18"/>
      <c r="X92" s="18"/>
      <c r="Y92" s="18">
        <f t="shared" ref="Y92:AK92" si="26">SUM(Y14,Y22,Y30,Y38,Y46,Y56,Y64,Y72,Y82)</f>
        <v>3.5259396548423032</v>
      </c>
      <c r="Z92" s="18">
        <f t="shared" si="26"/>
        <v>2.7716084693532608</v>
      </c>
      <c r="AA92" s="18">
        <f t="shared" si="26"/>
        <v>2.5936836711561542</v>
      </c>
      <c r="AB92" s="18">
        <f t="shared" si="26"/>
        <v>2.4307314906895519</v>
      </c>
      <c r="AC92" s="18">
        <f t="shared" si="26"/>
        <v>3.296063024065119</v>
      </c>
      <c r="AD92" s="18">
        <f t="shared" si="26"/>
        <v>3.724944873089048</v>
      </c>
      <c r="AE92" s="18">
        <f t="shared" si="26"/>
        <v>4.5084072083679283</v>
      </c>
      <c r="AF92" s="18">
        <f t="shared" si="26"/>
        <v>5.6278375457105998</v>
      </c>
      <c r="AG92" s="18">
        <f t="shared" si="26"/>
        <v>4.2223089688627189</v>
      </c>
      <c r="AH92" s="18">
        <f t="shared" si="26"/>
        <v>4.1942829864325288</v>
      </c>
      <c r="AI92" s="18">
        <f t="shared" si="26"/>
        <v>4.1746384766466811</v>
      </c>
      <c r="AJ92" s="18">
        <f t="shared" si="26"/>
        <v>4.1214882015603811</v>
      </c>
      <c r="AK92" s="18">
        <f t="shared" si="26"/>
        <v>4.0641379195123948</v>
      </c>
      <c r="AM92" s="14"/>
      <c r="AN92" s="14"/>
      <c r="AO92" s="14"/>
      <c r="AP92" s="14"/>
      <c r="AQ92" s="14"/>
    </row>
    <row r="93" spans="2:59" ht="13.5" customHeight="1">
      <c r="E93" s="3" t="s">
        <v>32</v>
      </c>
      <c r="F93" s="3" t="str">
        <f t="shared" si="24"/>
        <v>Total Streetworks Excluding Charges</v>
      </c>
      <c r="L93" s="3" t="s">
        <v>112</v>
      </c>
      <c r="R93" s="14"/>
      <c r="T93" s="18"/>
      <c r="U93" s="18"/>
      <c r="V93" s="18"/>
      <c r="W93" s="18"/>
      <c r="X93" s="18"/>
      <c r="Y93" s="18">
        <f t="shared" ref="Y93:AK93" si="27">SUM(Y15,Y23,Y31,Y39,Y47,Y57,Y65,Y73,Y83)</f>
        <v>0.31547764805532008</v>
      </c>
      <c r="Z93" s="18">
        <f t="shared" si="27"/>
        <v>0.40601497559810229</v>
      </c>
      <c r="AA93" s="18">
        <f t="shared" si="27"/>
        <v>0.65184279521992583</v>
      </c>
      <c r="AB93" s="18">
        <f t="shared" si="27"/>
        <v>0.97152692361418991</v>
      </c>
      <c r="AC93" s="18">
        <f t="shared" si="27"/>
        <v>1.3986479522904935</v>
      </c>
      <c r="AD93" s="18">
        <f t="shared" si="27"/>
        <v>1.9161882630672524</v>
      </c>
      <c r="AE93" s="18">
        <f t="shared" si="27"/>
        <v>2.8355632128471262</v>
      </c>
      <c r="AF93" s="18">
        <f t="shared" si="27"/>
        <v>3.1460619190990737</v>
      </c>
      <c r="AG93" s="18">
        <f t="shared" si="27"/>
        <v>2.8545799773223193</v>
      </c>
      <c r="AH93" s="18">
        <f t="shared" si="27"/>
        <v>2.860509801546554</v>
      </c>
      <c r="AI93" s="18">
        <f t="shared" si="27"/>
        <v>2.8697216515315032</v>
      </c>
      <c r="AJ93" s="18">
        <f t="shared" si="27"/>
        <v>2.8474233582191362</v>
      </c>
      <c r="AK93" s="18">
        <f t="shared" si="27"/>
        <v>2.8232333241544652</v>
      </c>
      <c r="AM93" s="14"/>
      <c r="AN93" s="14"/>
      <c r="AO93" s="14"/>
      <c r="AP93" s="14"/>
      <c r="AQ93" s="14"/>
    </row>
    <row r="94" spans="2:59">
      <c r="E94" s="3" t="s">
        <v>34</v>
      </c>
      <c r="F94" s="3" t="str">
        <f t="shared" si="24"/>
        <v>Total Streetworks Excluding Charges</v>
      </c>
      <c r="L94" s="3" t="s">
        <v>112</v>
      </c>
      <c r="R94" s="14"/>
      <c r="T94" s="18"/>
      <c r="U94" s="18"/>
      <c r="V94" s="18"/>
      <c r="W94" s="18"/>
      <c r="X94" s="18"/>
      <c r="Y94" s="18">
        <f t="shared" ref="Y94:AK94" si="28">SUM(Y16,Y24,Y32,Y40,Y48,Y58,Y66,Y74,Y84)</f>
        <v>1.2003093199999997</v>
      </c>
      <c r="Z94" s="18">
        <f t="shared" si="28"/>
        <v>2.2393662089999999</v>
      </c>
      <c r="AA94" s="18">
        <f t="shared" si="28"/>
        <v>2.4490496049999999</v>
      </c>
      <c r="AB94" s="18">
        <f t="shared" si="28"/>
        <v>1.9784205269999999</v>
      </c>
      <c r="AC94" s="18">
        <f t="shared" si="28"/>
        <v>1.6425199709999991</v>
      </c>
      <c r="AD94" s="18">
        <f t="shared" si="28"/>
        <v>1.8686560020000005</v>
      </c>
      <c r="AE94" s="18">
        <f t="shared" si="28"/>
        <v>1.8012787640000003</v>
      </c>
      <c r="AF94" s="18">
        <f t="shared" si="28"/>
        <v>1.8794968013467339</v>
      </c>
      <c r="AG94" s="18">
        <f t="shared" si="28"/>
        <v>1.8903920770720943</v>
      </c>
      <c r="AH94" s="18">
        <f t="shared" si="28"/>
        <v>1.9013421029267281</v>
      </c>
      <c r="AI94" s="18">
        <f t="shared" si="28"/>
        <v>1.9123471540369124</v>
      </c>
      <c r="AJ94" s="18">
        <f t="shared" si="28"/>
        <v>1.9234075069114698</v>
      </c>
      <c r="AK94" s="18">
        <f t="shared" si="28"/>
        <v>1.9345234394487136</v>
      </c>
      <c r="AM94" s="14"/>
      <c r="AN94" s="14"/>
      <c r="AO94" s="14"/>
      <c r="AP94" s="14"/>
      <c r="AQ94" s="14"/>
    </row>
    <row r="95" spans="2:59">
      <c r="E95" s="3" t="s">
        <v>36</v>
      </c>
      <c r="F95" s="3" t="str">
        <f t="shared" si="24"/>
        <v>Total Streetworks Excluding Charges</v>
      </c>
      <c r="L95" s="3" t="s">
        <v>112</v>
      </c>
      <c r="R95" s="14"/>
      <c r="T95" s="18"/>
      <c r="U95" s="18"/>
      <c r="V95" s="18"/>
      <c r="W95" s="18"/>
      <c r="X95" s="18"/>
      <c r="Y95" s="18">
        <f t="shared" ref="Y95:AK95" si="29">SUM(Y17,Y25,Y33,Y41,Y49,Y59,Y67,Y75,Y85)</f>
        <v>2.5129999999999999</v>
      </c>
      <c r="Z95" s="18">
        <f t="shared" si="29"/>
        <v>2.6109999999999998</v>
      </c>
      <c r="AA95" s="18">
        <f t="shared" si="29"/>
        <v>2.379</v>
      </c>
      <c r="AB95" s="18">
        <f t="shared" si="29"/>
        <v>2.0680000000000001</v>
      </c>
      <c r="AC95" s="18">
        <f t="shared" si="29"/>
        <v>1.8360000000000001</v>
      </c>
      <c r="AD95" s="18">
        <f t="shared" si="29"/>
        <v>3.4050000000000002</v>
      </c>
      <c r="AE95" s="18">
        <f t="shared" si="29"/>
        <v>5.4089419999999997</v>
      </c>
      <c r="AF95" s="18">
        <f t="shared" si="29"/>
        <v>5.4363452454728378</v>
      </c>
      <c r="AG95" s="18">
        <f t="shared" si="29"/>
        <v>3.119276610412796</v>
      </c>
      <c r="AH95" s="18">
        <f t="shared" si="29"/>
        <v>3.1340733421902813</v>
      </c>
      <c r="AI95" s="18">
        <f t="shared" si="29"/>
        <v>3.1570269590083062</v>
      </c>
      <c r="AJ95" s="18">
        <f t="shared" si="29"/>
        <v>3.2023046099134582</v>
      </c>
      <c r="AK95" s="18">
        <f t="shared" si="29"/>
        <v>3.2083182394248846</v>
      </c>
      <c r="AM95" s="14"/>
      <c r="AN95" s="14"/>
      <c r="AO95" s="14"/>
      <c r="AP95" s="14"/>
      <c r="AQ95" s="14"/>
    </row>
    <row r="96" spans="2:59">
      <c r="E96" s="3" t="s">
        <v>38</v>
      </c>
      <c r="F96" s="3" t="str">
        <f t="shared" si="24"/>
        <v>Total Streetworks Excluding Charges</v>
      </c>
      <c r="L96" s="3" t="s">
        <v>112</v>
      </c>
      <c r="R96" s="14"/>
      <c r="T96" s="18"/>
      <c r="U96" s="18"/>
      <c r="V96" s="18"/>
      <c r="W96" s="18"/>
      <c r="X96" s="18"/>
      <c r="Y96" s="18">
        <f t="shared" ref="Y96:AK97" si="30">SUM(Y18,Y26,Y34,Y42,Y50,Y60,Y68,Y76,Y86)</f>
        <v>5.6771420422839949</v>
      </c>
      <c r="Z96" s="18">
        <f t="shared" si="30"/>
        <v>7.0196091041167756</v>
      </c>
      <c r="AA96" s="18">
        <f t="shared" si="30"/>
        <v>7.7905811152050015</v>
      </c>
      <c r="AB96" s="18">
        <f t="shared" si="30"/>
        <v>6.8532303342691669</v>
      </c>
      <c r="AC96" s="18">
        <f t="shared" si="30"/>
        <v>9.517777587891171</v>
      </c>
      <c r="AD96" s="18">
        <f t="shared" si="30"/>
        <v>12.162600646641778</v>
      </c>
      <c r="AE96" s="18">
        <f t="shared" si="30"/>
        <v>13.499694974877189</v>
      </c>
      <c r="AF96" s="18">
        <f t="shared" si="30"/>
        <v>13.766443577751934</v>
      </c>
      <c r="AG96" s="18">
        <f t="shared" si="30"/>
        <v>12.021258291450593</v>
      </c>
      <c r="AH96" s="18">
        <f t="shared" si="30"/>
        <v>12.017813281648044</v>
      </c>
      <c r="AI96" s="18">
        <f t="shared" si="30"/>
        <v>11.82839562488676</v>
      </c>
      <c r="AJ96" s="18">
        <f t="shared" si="30"/>
        <v>11.697530660143137</v>
      </c>
      <c r="AK96" s="18">
        <f t="shared" si="30"/>
        <v>11.52256091503121</v>
      </c>
      <c r="AM96" s="14"/>
      <c r="AN96" s="14"/>
      <c r="AO96" s="14"/>
      <c r="AP96" s="14"/>
      <c r="AQ96" s="14"/>
    </row>
    <row r="97" spans="2:59">
      <c r="E97" s="3" t="s">
        <v>40</v>
      </c>
      <c r="F97" s="3" t="str">
        <f t="shared" si="24"/>
        <v>Total Streetworks Excluding Charges</v>
      </c>
      <c r="L97" s="3" t="s">
        <v>112</v>
      </c>
      <c r="R97" s="14"/>
      <c r="T97" s="18"/>
      <c r="U97" s="18"/>
      <c r="V97" s="18"/>
      <c r="W97" s="18"/>
      <c r="X97" s="18"/>
      <c r="Y97" s="18">
        <f>SUM(Y19,Y27,Y35,Y43,Y51,Y61,Y69,Y77,Y87)</f>
        <v>1.0825537491150663</v>
      </c>
      <c r="Z97" s="18">
        <f t="shared" si="30"/>
        <v>0.93712141373575619</v>
      </c>
      <c r="AA97" s="18">
        <f t="shared" si="30"/>
        <v>1.0682843828909712</v>
      </c>
      <c r="AB97" s="18">
        <f t="shared" si="30"/>
        <v>1.2426085122210671</v>
      </c>
      <c r="AC97" s="18">
        <f t="shared" si="30"/>
        <v>1.0137292865995293</v>
      </c>
      <c r="AD97" s="18">
        <f t="shared" si="30"/>
        <v>1.2486373459600002</v>
      </c>
      <c r="AE97" s="18">
        <f t="shared" si="30"/>
        <v>1.0525189713219159</v>
      </c>
      <c r="AF97" s="18">
        <f t="shared" si="30"/>
        <v>1.1652295311078444</v>
      </c>
      <c r="AG97" s="18">
        <f t="shared" si="30"/>
        <v>0.62065544074198642</v>
      </c>
      <c r="AH97" s="18">
        <f t="shared" si="30"/>
        <v>0.60746130724094338</v>
      </c>
      <c r="AI97" s="18">
        <f t="shared" si="30"/>
        <v>0.60213044361900159</v>
      </c>
      <c r="AJ97" s="18">
        <f t="shared" si="30"/>
        <v>0.60472896976244228</v>
      </c>
      <c r="AK97" s="18">
        <f t="shared" si="30"/>
        <v>0.60514739477512536</v>
      </c>
      <c r="AM97" s="14"/>
      <c r="AN97" s="14"/>
      <c r="AO97" s="14"/>
      <c r="AP97" s="14"/>
      <c r="AQ97" s="14"/>
    </row>
    <row r="98" spans="2:59" s="68" customFormat="1">
      <c r="R98" s="69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M98" s="70"/>
      <c r="AN98" s="70"/>
      <c r="AO98" s="70"/>
      <c r="AP98" s="70"/>
      <c r="AQ98" s="70"/>
      <c r="AT98" s="71"/>
    </row>
    <row r="99" spans="2:59" ht="15">
      <c r="B99" s="10" t="s">
        <v>121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41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</row>
    <row r="100" spans="2:59">
      <c r="C100" s="30" t="s">
        <v>125</v>
      </c>
    </row>
    <row r="101" spans="2:59" s="68" customFormat="1">
      <c r="E101" s="91"/>
      <c r="AM101" s="3"/>
      <c r="AT101" s="71"/>
    </row>
    <row r="102" spans="2:59">
      <c r="E102" s="3" t="s">
        <v>25</v>
      </c>
      <c r="F102" s="3" t="s">
        <v>261</v>
      </c>
      <c r="I102" s="68"/>
      <c r="R102" s="29">
        <f>COUNTIF(T102:AN102, FALSE)</f>
        <v>0</v>
      </c>
      <c r="T102" s="45"/>
      <c r="U102" s="45"/>
      <c r="V102" s="45"/>
      <c r="W102" s="45"/>
      <c r="X102" s="45"/>
      <c r="Y102" s="29" t="b">
        <f>SUMIFS(Y$12:Y$87, $E$12:$E$87, $E102) = Y90</f>
        <v>1</v>
      </c>
      <c r="Z102" s="29" t="b">
        <f t="shared" ref="Z102:AK102" si="31">SUMIFS(Z$12:Z$87, $E$12:$E$87, $E102) = Z90</f>
        <v>1</v>
      </c>
      <c r="AA102" s="29" t="b">
        <f t="shared" si="31"/>
        <v>1</v>
      </c>
      <c r="AB102" s="29" t="b">
        <f t="shared" si="31"/>
        <v>1</v>
      </c>
      <c r="AC102" s="29" t="b">
        <f t="shared" si="31"/>
        <v>1</v>
      </c>
      <c r="AD102" s="29" t="b">
        <f t="shared" si="31"/>
        <v>1</v>
      </c>
      <c r="AE102" s="29" t="b">
        <f t="shared" si="31"/>
        <v>1</v>
      </c>
      <c r="AF102" s="29" t="b">
        <f t="shared" si="31"/>
        <v>1</v>
      </c>
      <c r="AG102" s="29" t="b">
        <f t="shared" si="31"/>
        <v>1</v>
      </c>
      <c r="AH102" s="29" t="b">
        <f t="shared" si="31"/>
        <v>1</v>
      </c>
      <c r="AI102" s="29" t="b">
        <f t="shared" si="31"/>
        <v>1</v>
      </c>
      <c r="AJ102" s="29" t="b">
        <f t="shared" si="31"/>
        <v>1</v>
      </c>
      <c r="AK102" s="29" t="b">
        <f t="shared" si="31"/>
        <v>1</v>
      </c>
    </row>
    <row r="103" spans="2:59">
      <c r="E103" s="3" t="s">
        <v>28</v>
      </c>
      <c r="F103" s="3" t="s">
        <v>261</v>
      </c>
      <c r="I103" s="68"/>
      <c r="R103" s="29">
        <f t="shared" ref="R103:R109" si="32">COUNTIF(T103:AN103, FALSE)</f>
        <v>0</v>
      </c>
      <c r="T103" s="45"/>
      <c r="U103" s="45"/>
      <c r="V103" s="45"/>
      <c r="W103" s="45"/>
      <c r="X103" s="45"/>
      <c r="Y103" s="29" t="b">
        <f t="shared" ref="Y103:AK103" si="33">SUMIFS(Y$12:Y$87, $E$12:$E$87, $E103) = Y91</f>
        <v>1</v>
      </c>
      <c r="Z103" s="29" t="b">
        <f t="shared" si="33"/>
        <v>1</v>
      </c>
      <c r="AA103" s="29" t="b">
        <f t="shared" si="33"/>
        <v>1</v>
      </c>
      <c r="AB103" s="29" t="b">
        <f t="shared" si="33"/>
        <v>1</v>
      </c>
      <c r="AC103" s="29" t="b">
        <f t="shared" si="33"/>
        <v>1</v>
      </c>
      <c r="AD103" s="29" t="b">
        <f t="shared" si="33"/>
        <v>1</v>
      </c>
      <c r="AE103" s="29" t="b">
        <f t="shared" si="33"/>
        <v>1</v>
      </c>
      <c r="AF103" s="29" t="b">
        <f t="shared" si="33"/>
        <v>1</v>
      </c>
      <c r="AG103" s="29" t="b">
        <f t="shared" si="33"/>
        <v>1</v>
      </c>
      <c r="AH103" s="29" t="b">
        <f t="shared" si="33"/>
        <v>1</v>
      </c>
      <c r="AI103" s="29" t="b">
        <f t="shared" si="33"/>
        <v>1</v>
      </c>
      <c r="AJ103" s="29" t="b">
        <f t="shared" si="33"/>
        <v>1</v>
      </c>
      <c r="AK103" s="29" t="b">
        <f t="shared" si="33"/>
        <v>1</v>
      </c>
    </row>
    <row r="104" spans="2:59">
      <c r="E104" s="3" t="s">
        <v>30</v>
      </c>
      <c r="F104" s="3" t="s">
        <v>261</v>
      </c>
      <c r="I104" s="68"/>
      <c r="R104" s="29">
        <f t="shared" si="32"/>
        <v>0</v>
      </c>
      <c r="T104" s="45"/>
      <c r="U104" s="45"/>
      <c r="V104" s="45"/>
      <c r="W104" s="45"/>
      <c r="X104" s="45"/>
      <c r="Y104" s="29" t="b">
        <f t="shared" ref="Y104:AK104" si="34">SUMIFS(Y$12:Y$87, $E$12:$E$87, $E104) = Y92</f>
        <v>1</v>
      </c>
      <c r="Z104" s="29" t="b">
        <f t="shared" si="34"/>
        <v>1</v>
      </c>
      <c r="AA104" s="29" t="b">
        <f t="shared" si="34"/>
        <v>1</v>
      </c>
      <c r="AB104" s="29" t="b">
        <f t="shared" si="34"/>
        <v>1</v>
      </c>
      <c r="AC104" s="29" t="b">
        <f t="shared" si="34"/>
        <v>1</v>
      </c>
      <c r="AD104" s="29" t="b">
        <f t="shared" si="34"/>
        <v>1</v>
      </c>
      <c r="AE104" s="29" t="b">
        <f t="shared" si="34"/>
        <v>1</v>
      </c>
      <c r="AF104" s="29" t="b">
        <f t="shared" si="34"/>
        <v>1</v>
      </c>
      <c r="AG104" s="29" t="b">
        <f t="shared" si="34"/>
        <v>1</v>
      </c>
      <c r="AH104" s="29" t="b">
        <f t="shared" si="34"/>
        <v>1</v>
      </c>
      <c r="AI104" s="29" t="b">
        <f t="shared" si="34"/>
        <v>1</v>
      </c>
      <c r="AJ104" s="29" t="b">
        <f t="shared" si="34"/>
        <v>1</v>
      </c>
      <c r="AK104" s="29" t="b">
        <f t="shared" si="34"/>
        <v>1</v>
      </c>
    </row>
    <row r="105" spans="2:59">
      <c r="E105" s="3" t="s">
        <v>32</v>
      </c>
      <c r="F105" s="3" t="s">
        <v>261</v>
      </c>
      <c r="I105" s="68"/>
      <c r="R105" s="29">
        <f t="shared" si="32"/>
        <v>0</v>
      </c>
      <c r="T105" s="45"/>
      <c r="U105" s="45"/>
      <c r="V105" s="45"/>
      <c r="W105" s="45"/>
      <c r="X105" s="45"/>
      <c r="Y105" s="29" t="b">
        <f t="shared" ref="Y105:AK105" si="35">SUMIFS(Y$12:Y$87, $E$12:$E$87, $E105) = Y93</f>
        <v>1</v>
      </c>
      <c r="Z105" s="29" t="b">
        <f t="shared" si="35"/>
        <v>1</v>
      </c>
      <c r="AA105" s="29" t="b">
        <f t="shared" si="35"/>
        <v>1</v>
      </c>
      <c r="AB105" s="29" t="b">
        <f t="shared" si="35"/>
        <v>1</v>
      </c>
      <c r="AC105" s="29" t="b">
        <f t="shared" si="35"/>
        <v>1</v>
      </c>
      <c r="AD105" s="29" t="b">
        <f t="shared" si="35"/>
        <v>1</v>
      </c>
      <c r="AE105" s="29" t="b">
        <f t="shared" si="35"/>
        <v>1</v>
      </c>
      <c r="AF105" s="29" t="b">
        <f t="shared" si="35"/>
        <v>1</v>
      </c>
      <c r="AG105" s="29" t="b">
        <f t="shared" si="35"/>
        <v>1</v>
      </c>
      <c r="AH105" s="29" t="b">
        <f t="shared" si="35"/>
        <v>1</v>
      </c>
      <c r="AI105" s="29" t="b">
        <f t="shared" si="35"/>
        <v>1</v>
      </c>
      <c r="AJ105" s="29" t="b">
        <f t="shared" si="35"/>
        <v>1</v>
      </c>
      <c r="AK105" s="29" t="b">
        <f t="shared" si="35"/>
        <v>1</v>
      </c>
    </row>
    <row r="106" spans="2:59">
      <c r="E106" s="3" t="s">
        <v>34</v>
      </c>
      <c r="F106" s="3" t="s">
        <v>261</v>
      </c>
      <c r="I106" s="68"/>
      <c r="R106" s="29">
        <f t="shared" si="32"/>
        <v>0</v>
      </c>
      <c r="T106" s="45"/>
      <c r="U106" s="45"/>
      <c r="V106" s="45"/>
      <c r="W106" s="45"/>
      <c r="X106" s="45"/>
      <c r="Y106" s="29" t="b">
        <f t="shared" ref="Y106:AK106" si="36">SUMIFS(Y$12:Y$87, $E$12:$E$87, $E106) = Y94</f>
        <v>1</v>
      </c>
      <c r="Z106" s="29" t="b">
        <f t="shared" si="36"/>
        <v>1</v>
      </c>
      <c r="AA106" s="29" t="b">
        <f t="shared" si="36"/>
        <v>1</v>
      </c>
      <c r="AB106" s="29" t="b">
        <f t="shared" si="36"/>
        <v>1</v>
      </c>
      <c r="AC106" s="29" t="b">
        <f t="shared" si="36"/>
        <v>1</v>
      </c>
      <c r="AD106" s="29" t="b">
        <f t="shared" si="36"/>
        <v>1</v>
      </c>
      <c r="AE106" s="29" t="b">
        <f t="shared" si="36"/>
        <v>1</v>
      </c>
      <c r="AF106" s="29" t="b">
        <f t="shared" si="36"/>
        <v>1</v>
      </c>
      <c r="AG106" s="29" t="b">
        <f t="shared" si="36"/>
        <v>1</v>
      </c>
      <c r="AH106" s="29" t="b">
        <f t="shared" si="36"/>
        <v>1</v>
      </c>
      <c r="AI106" s="29" t="b">
        <f t="shared" si="36"/>
        <v>1</v>
      </c>
      <c r="AJ106" s="29" t="b">
        <f t="shared" si="36"/>
        <v>1</v>
      </c>
      <c r="AK106" s="29" t="b">
        <f t="shared" si="36"/>
        <v>1</v>
      </c>
    </row>
    <row r="107" spans="2:59">
      <c r="E107" s="3" t="s">
        <v>36</v>
      </c>
      <c r="F107" s="3" t="s">
        <v>261</v>
      </c>
      <c r="I107" s="68"/>
      <c r="R107" s="29">
        <f t="shared" si="32"/>
        <v>0</v>
      </c>
      <c r="T107" s="45"/>
      <c r="U107" s="45"/>
      <c r="V107" s="45"/>
      <c r="W107" s="45"/>
      <c r="X107" s="45"/>
      <c r="Y107" s="29" t="b">
        <f t="shared" ref="Y107:AK107" si="37">SUMIFS(Y$12:Y$87, $E$12:$E$87, $E107) = Y95</f>
        <v>1</v>
      </c>
      <c r="Z107" s="29" t="b">
        <f t="shared" si="37"/>
        <v>1</v>
      </c>
      <c r="AA107" s="29" t="b">
        <f t="shared" si="37"/>
        <v>1</v>
      </c>
      <c r="AB107" s="29" t="b">
        <f t="shared" si="37"/>
        <v>1</v>
      </c>
      <c r="AC107" s="29" t="b">
        <f t="shared" si="37"/>
        <v>1</v>
      </c>
      <c r="AD107" s="29" t="b">
        <f t="shared" si="37"/>
        <v>1</v>
      </c>
      <c r="AE107" s="29" t="b">
        <f t="shared" si="37"/>
        <v>1</v>
      </c>
      <c r="AF107" s="29" t="b">
        <f t="shared" si="37"/>
        <v>1</v>
      </c>
      <c r="AG107" s="29" t="b">
        <f t="shared" si="37"/>
        <v>1</v>
      </c>
      <c r="AH107" s="29" t="b">
        <f t="shared" si="37"/>
        <v>1</v>
      </c>
      <c r="AI107" s="29" t="b">
        <f t="shared" si="37"/>
        <v>1</v>
      </c>
      <c r="AJ107" s="29" t="b">
        <f t="shared" si="37"/>
        <v>1</v>
      </c>
      <c r="AK107" s="29" t="b">
        <f t="shared" si="37"/>
        <v>1</v>
      </c>
    </row>
    <row r="108" spans="2:59">
      <c r="E108" s="3" t="s">
        <v>38</v>
      </c>
      <c r="F108" s="3" t="s">
        <v>261</v>
      </c>
      <c r="I108" s="68"/>
      <c r="R108" s="29">
        <f t="shared" si="32"/>
        <v>0</v>
      </c>
      <c r="T108" s="45"/>
      <c r="U108" s="45"/>
      <c r="V108" s="45"/>
      <c r="W108" s="45"/>
      <c r="X108" s="45"/>
      <c r="Y108" s="29" t="b">
        <f t="shared" ref="Y108:AK108" si="38">SUMIFS(Y$12:Y$87, $E$12:$E$87, $E108) = Y96</f>
        <v>1</v>
      </c>
      <c r="Z108" s="29" t="b">
        <f t="shared" si="38"/>
        <v>1</v>
      </c>
      <c r="AA108" s="29" t="b">
        <f t="shared" si="38"/>
        <v>1</v>
      </c>
      <c r="AB108" s="29" t="b">
        <f t="shared" si="38"/>
        <v>1</v>
      </c>
      <c r="AC108" s="29" t="b">
        <f t="shared" si="38"/>
        <v>1</v>
      </c>
      <c r="AD108" s="29" t="b">
        <f t="shared" si="38"/>
        <v>1</v>
      </c>
      <c r="AE108" s="29" t="b">
        <f t="shared" si="38"/>
        <v>1</v>
      </c>
      <c r="AF108" s="29" t="b">
        <f t="shared" si="38"/>
        <v>1</v>
      </c>
      <c r="AG108" s="29" t="b">
        <f t="shared" si="38"/>
        <v>1</v>
      </c>
      <c r="AH108" s="29" t="b">
        <f t="shared" si="38"/>
        <v>1</v>
      </c>
      <c r="AI108" s="29" t="b">
        <f t="shared" si="38"/>
        <v>1</v>
      </c>
      <c r="AJ108" s="29" t="b">
        <f t="shared" si="38"/>
        <v>1</v>
      </c>
      <c r="AK108" s="29" t="b">
        <f t="shared" si="38"/>
        <v>1</v>
      </c>
    </row>
    <row r="109" spans="2:59">
      <c r="E109" s="3" t="s">
        <v>40</v>
      </c>
      <c r="F109" s="3" t="s">
        <v>261</v>
      </c>
      <c r="I109" s="68"/>
      <c r="R109" s="29">
        <f t="shared" si="32"/>
        <v>0</v>
      </c>
      <c r="T109" s="45"/>
      <c r="U109" s="45"/>
      <c r="V109" s="45"/>
      <c r="W109" s="45"/>
      <c r="X109" s="45"/>
      <c r="Y109" s="29" t="b">
        <f t="shared" ref="Y109:AK109" si="39">SUMIFS(Y$12:Y$87, $E$12:$E$87, $E109) = Y97</f>
        <v>1</v>
      </c>
      <c r="Z109" s="29" t="b">
        <f t="shared" si="39"/>
        <v>1</v>
      </c>
      <c r="AA109" s="29" t="b">
        <f t="shared" si="39"/>
        <v>1</v>
      </c>
      <c r="AB109" s="29" t="b">
        <f t="shared" si="39"/>
        <v>1</v>
      </c>
      <c r="AC109" s="29" t="b">
        <f t="shared" si="39"/>
        <v>1</v>
      </c>
      <c r="AD109" s="29" t="b">
        <f t="shared" si="39"/>
        <v>1</v>
      </c>
      <c r="AE109" s="29" t="b">
        <f t="shared" si="39"/>
        <v>1</v>
      </c>
      <c r="AF109" s="29" t="b">
        <f t="shared" si="39"/>
        <v>1</v>
      </c>
      <c r="AG109" s="29" t="b">
        <f t="shared" si="39"/>
        <v>1</v>
      </c>
      <c r="AH109" s="29" t="b">
        <f t="shared" si="39"/>
        <v>1</v>
      </c>
      <c r="AI109" s="29" t="b">
        <f t="shared" si="39"/>
        <v>1</v>
      </c>
      <c r="AJ109" s="29" t="b">
        <f t="shared" si="39"/>
        <v>1</v>
      </c>
      <c r="AK109" s="29" t="b">
        <f t="shared" si="39"/>
        <v>1</v>
      </c>
    </row>
    <row r="111" spans="2:59">
      <c r="F111" s="3" t="s">
        <v>123</v>
      </c>
      <c r="R111" s="29">
        <f>SUM(R102:R109)</f>
        <v>0</v>
      </c>
    </row>
  </sheetData>
  <conditionalFormatting sqref="R4">
    <cfRule type="cellIs" dxfId="9" priority="6" operator="greaterThan">
      <formula>0</formula>
    </cfRule>
  </conditionalFormatting>
  <conditionalFormatting sqref="T103:X109 U102:X102">
    <cfRule type="cellIs" dxfId="8" priority="5" operator="equal">
      <formula>FALSE</formula>
    </cfRule>
  </conditionalFormatting>
  <conditionalFormatting sqref="R111 R102:R109">
    <cfRule type="cellIs" dxfId="7" priority="4" operator="greaterThan">
      <formula>0</formula>
    </cfRule>
  </conditionalFormatting>
  <conditionalFormatting sqref="Y102:AK109">
    <cfRule type="cellIs" dxfId="6" priority="2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9"/>
  </sheetPr>
  <dimension ref="A1:BI102"/>
  <sheetViews>
    <sheetView zoomScale="80" zoomScaleNormal="80" workbookViewId="0">
      <pane ySplit="7" topLeftCell="A8" activePane="bottomLeft" state="frozen"/>
      <selection pane="bottomLeft" activeCell="F7" sqref="F7"/>
    </sheetView>
  </sheetViews>
  <sheetFormatPr defaultColWidth="0" defaultRowHeight="12.75" outlineLevelCol="1"/>
  <cols>
    <col min="1" max="4" width="1.75" style="3" customWidth="1"/>
    <col min="5" max="5" width="8.25" style="3" bestFit="1" customWidth="1"/>
    <col min="6" max="6" width="10.25" style="3" bestFit="1" customWidth="1"/>
    <col min="7" max="7" width="20.625" style="3" customWidth="1"/>
    <col min="8" max="8" width="17.375" style="3" bestFit="1" customWidth="1"/>
    <col min="9" max="9" width="1.75" style="3" customWidth="1"/>
    <col min="10" max="10" width="10.25" style="3" bestFit="1" customWidth="1"/>
    <col min="11" max="11" width="1.75" style="3" customWidth="1"/>
    <col min="12" max="12" width="5.25" style="3" bestFit="1" customWidth="1"/>
    <col min="13" max="15" width="1.75" style="3" customWidth="1"/>
    <col min="16" max="16" width="5.75" style="3" customWidth="1"/>
    <col min="17" max="17" width="1.75" style="3" customWidth="1"/>
    <col min="18" max="18" width="9.25" style="3" customWidth="1"/>
    <col min="19" max="19" width="1.75" style="3" customWidth="1"/>
    <col min="20" max="24" width="9.25" style="3" hidden="1" customWidth="1" outlineLevel="1"/>
    <col min="25" max="25" width="9.25" style="3" hidden="1" customWidth="1" outlineLevel="1" collapsed="1"/>
    <col min="26" max="32" width="9.25" style="3" hidden="1" customWidth="1" outlineLevel="1"/>
    <col min="33" max="33" width="9.25" style="3" customWidth="1" collapsed="1"/>
    <col min="34" max="37" width="9.25" style="3" customWidth="1"/>
    <col min="38" max="38" width="1.625" style="3" customWidth="1"/>
    <col min="39" max="39" width="9.25" style="3" customWidth="1"/>
    <col min="40" max="40" width="9.25" style="42" customWidth="1"/>
    <col min="41" max="41" width="60.875" style="3" bestFit="1" customWidth="1"/>
    <col min="42" max="53" width="1.75" style="3" customWidth="1"/>
    <col min="54" max="61" width="0" style="3" hidden="1" customWidth="1"/>
    <col min="62" max="16384" width="9.25" style="3" hidden="1"/>
  </cols>
  <sheetData>
    <row r="1" spans="1:53" ht="22.5">
      <c r="A1" s="9" t="s">
        <v>252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0" t="str">
        <f>"["&amp;Cover!$F$28 &amp;"] "&amp;Cover!$F$8 &amp;" - Version "&amp;Cover!$F$22 &amp;" ("&amp; TEXT(Cover!$F$23, "dd/mm/yy") &amp;")"</f>
        <v>[Final] Streetworks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368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 t="s">
        <v>134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6">
        <f>R94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90">
        <f>Cover!$F$26</f>
        <v>44170.817800925928</v>
      </c>
      <c r="O5" s="11" t="s">
        <v>144</v>
      </c>
      <c r="R5" s="17">
        <f>Cover!$F$25</f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L6" s="72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175</v>
      </c>
      <c r="F7" s="4"/>
      <c r="G7" s="4" t="s">
        <v>293</v>
      </c>
      <c r="H7" s="4"/>
      <c r="I7" s="4"/>
      <c r="J7" s="4" t="s">
        <v>176</v>
      </c>
      <c r="K7" s="4"/>
      <c r="L7" s="4" t="s">
        <v>110</v>
      </c>
      <c r="M7" s="4" t="s">
        <v>117</v>
      </c>
      <c r="N7" s="4" t="s">
        <v>118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73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 ht="15">
      <c r="B9" s="10" t="s">
        <v>253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41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</row>
    <row r="10" spans="1:53" s="68" customFormat="1" ht="15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7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</row>
    <row r="11" spans="1:53">
      <c r="C11" s="11" t="s">
        <v>172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44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</row>
    <row r="12" spans="1:53">
      <c r="E12" s="3" t="s">
        <v>25</v>
      </c>
      <c r="F12" s="3" t="s">
        <v>247</v>
      </c>
      <c r="G12" s="3" t="s">
        <v>192</v>
      </c>
      <c r="L12" s="3" t="s">
        <v>112</v>
      </c>
      <c r="R12" s="14"/>
      <c r="T12" s="19" t="e">
        <f>#REF!</f>
        <v>#REF!</v>
      </c>
      <c r="U12" s="19" t="e">
        <f>#REF!</f>
        <v>#REF!</v>
      </c>
      <c r="V12" s="19" t="e">
        <f>#REF!</f>
        <v>#REF!</v>
      </c>
      <c r="W12" s="19" t="e">
        <f>#REF!</f>
        <v>#REF!</v>
      </c>
      <c r="X12" s="19" t="e">
        <f>#REF!</f>
        <v>#REF!</v>
      </c>
      <c r="Y12" s="19" t="e">
        <f>#REF!</f>
        <v>#REF!</v>
      </c>
      <c r="Z12" s="19" t="e">
        <f>#REF!</f>
        <v>#REF!</v>
      </c>
      <c r="AA12" s="19" t="e">
        <f>#REF!</f>
        <v>#REF!</v>
      </c>
      <c r="AB12" s="19" t="e">
        <f>#REF!</f>
        <v>#REF!</v>
      </c>
      <c r="AC12" s="19" t="e">
        <f>#REF!</f>
        <v>#REF!</v>
      </c>
      <c r="AD12" s="19" t="e">
        <f>#REF!</f>
        <v>#REF!</v>
      </c>
      <c r="AE12" s="19" t="e">
        <f>#REF!</f>
        <v>#REF!</v>
      </c>
      <c r="AF12" s="19" t="e">
        <f>#REF!</f>
        <v>#REF!</v>
      </c>
      <c r="AG12" s="19">
        <f>Cal_SWSubmitted!AG12</f>
        <v>0</v>
      </c>
      <c r="AH12" s="19">
        <f>Cal_SWSubmitted!AH12</f>
        <v>0</v>
      </c>
      <c r="AI12" s="19">
        <f>Cal_SWSubmitted!AI12</f>
        <v>0</v>
      </c>
      <c r="AJ12" s="19">
        <f>Cal_SWSubmitted!AJ12</f>
        <v>0</v>
      </c>
      <c r="AK12" s="19">
        <f>Cal_SWSubmitted!AK12</f>
        <v>0</v>
      </c>
    </row>
    <row r="13" spans="1:53">
      <c r="E13" s="3" t="s">
        <v>28</v>
      </c>
      <c r="F13" s="3" t="s">
        <v>247</v>
      </c>
      <c r="G13" s="3" t="s">
        <v>192</v>
      </c>
      <c r="L13" s="3" t="s">
        <v>112</v>
      </c>
      <c r="R13" s="14"/>
      <c r="T13" s="19" t="e">
        <f>#REF!</f>
        <v>#REF!</v>
      </c>
      <c r="U13" s="19" t="e">
        <f>#REF!</f>
        <v>#REF!</v>
      </c>
      <c r="V13" s="19" t="e">
        <f>#REF!</f>
        <v>#REF!</v>
      </c>
      <c r="W13" s="19" t="e">
        <f>#REF!</f>
        <v>#REF!</v>
      </c>
      <c r="X13" s="19" t="e">
        <f>#REF!</f>
        <v>#REF!</v>
      </c>
      <c r="Y13" s="19" t="e">
        <f>#REF!</f>
        <v>#REF!</v>
      </c>
      <c r="Z13" s="19" t="e">
        <f>#REF!</f>
        <v>#REF!</v>
      </c>
      <c r="AA13" s="19" t="e">
        <f>#REF!</f>
        <v>#REF!</v>
      </c>
      <c r="AB13" s="19" t="e">
        <f>#REF!</f>
        <v>#REF!</v>
      </c>
      <c r="AC13" s="19" t="e">
        <f>#REF!</f>
        <v>#REF!</v>
      </c>
      <c r="AD13" s="19" t="e">
        <f>#REF!</f>
        <v>#REF!</v>
      </c>
      <c r="AE13" s="19" t="e">
        <f>#REF!</f>
        <v>#REF!</v>
      </c>
      <c r="AF13" s="19" t="e">
        <f>#REF!</f>
        <v>#REF!</v>
      </c>
      <c r="AG13" s="19">
        <f>Cal_SWSubmitted!AG13</f>
        <v>0</v>
      </c>
      <c r="AH13" s="19">
        <f>Cal_SWSubmitted!AH13</f>
        <v>0</v>
      </c>
      <c r="AI13" s="19">
        <f>Cal_SWSubmitted!AI13</f>
        <v>0</v>
      </c>
      <c r="AJ13" s="19">
        <f>Cal_SWSubmitted!AJ13</f>
        <v>0</v>
      </c>
      <c r="AK13" s="19">
        <f>Cal_SWSubmitted!AK13</f>
        <v>0</v>
      </c>
    </row>
    <row r="14" spans="1:53">
      <c r="E14" s="3" t="s">
        <v>30</v>
      </c>
      <c r="F14" s="3" t="s">
        <v>247</v>
      </c>
      <c r="G14" s="3" t="s">
        <v>192</v>
      </c>
      <c r="L14" s="3" t="s">
        <v>112</v>
      </c>
      <c r="R14" s="14"/>
      <c r="T14" s="19" t="e">
        <f>#REF!</f>
        <v>#REF!</v>
      </c>
      <c r="U14" s="19" t="e">
        <f>#REF!</f>
        <v>#REF!</v>
      </c>
      <c r="V14" s="19" t="e">
        <f>#REF!</f>
        <v>#REF!</v>
      </c>
      <c r="W14" s="19" t="e">
        <f>#REF!</f>
        <v>#REF!</v>
      </c>
      <c r="X14" s="19" t="e">
        <f>#REF!</f>
        <v>#REF!</v>
      </c>
      <c r="Y14" s="19" t="e">
        <f>#REF!</f>
        <v>#REF!</v>
      </c>
      <c r="Z14" s="19" t="e">
        <f>#REF!</f>
        <v>#REF!</v>
      </c>
      <c r="AA14" s="19" t="e">
        <f>#REF!</f>
        <v>#REF!</v>
      </c>
      <c r="AB14" s="19" t="e">
        <f>#REF!</f>
        <v>#REF!</v>
      </c>
      <c r="AC14" s="19" t="e">
        <f>#REF!</f>
        <v>#REF!</v>
      </c>
      <c r="AD14" s="19" t="e">
        <f>#REF!</f>
        <v>#REF!</v>
      </c>
      <c r="AE14" s="19" t="e">
        <f>#REF!</f>
        <v>#REF!</v>
      </c>
      <c r="AF14" s="19" t="e">
        <f>#REF!</f>
        <v>#REF!</v>
      </c>
      <c r="AG14" s="19">
        <f>Cal_SWSubmitted!AG14</f>
        <v>0</v>
      </c>
      <c r="AH14" s="19">
        <f>Cal_SWSubmitted!AH14</f>
        <v>0</v>
      </c>
      <c r="AI14" s="19">
        <f>Cal_SWSubmitted!AI14</f>
        <v>0</v>
      </c>
      <c r="AJ14" s="19">
        <f>Cal_SWSubmitted!AJ14</f>
        <v>0</v>
      </c>
      <c r="AK14" s="19">
        <f>Cal_SWSubmitted!AK14</f>
        <v>0</v>
      </c>
    </row>
    <row r="15" spans="1:53">
      <c r="E15" s="3" t="s">
        <v>32</v>
      </c>
      <c r="F15" s="3" t="s">
        <v>247</v>
      </c>
      <c r="G15" s="3" t="s">
        <v>192</v>
      </c>
      <c r="L15" s="3" t="s">
        <v>112</v>
      </c>
      <c r="R15" s="14"/>
      <c r="T15" s="19" t="e">
        <f>#REF!</f>
        <v>#REF!</v>
      </c>
      <c r="U15" s="19" t="e">
        <f>#REF!</f>
        <v>#REF!</v>
      </c>
      <c r="V15" s="19" t="e">
        <f>#REF!</f>
        <v>#REF!</v>
      </c>
      <c r="W15" s="19" t="e">
        <f>#REF!</f>
        <v>#REF!</v>
      </c>
      <c r="X15" s="19" t="e">
        <f>#REF!</f>
        <v>#REF!</v>
      </c>
      <c r="Y15" s="19" t="e">
        <f>#REF!</f>
        <v>#REF!</v>
      </c>
      <c r="Z15" s="19" t="e">
        <f>#REF!</f>
        <v>#REF!</v>
      </c>
      <c r="AA15" s="19" t="e">
        <f>#REF!</f>
        <v>#REF!</v>
      </c>
      <c r="AB15" s="19" t="e">
        <f>#REF!</f>
        <v>#REF!</v>
      </c>
      <c r="AC15" s="19" t="e">
        <f>#REF!</f>
        <v>#REF!</v>
      </c>
      <c r="AD15" s="19" t="e">
        <f>#REF!</f>
        <v>#REF!</v>
      </c>
      <c r="AE15" s="19" t="e">
        <f>#REF!</f>
        <v>#REF!</v>
      </c>
      <c r="AF15" s="19" t="e">
        <f>#REF!</f>
        <v>#REF!</v>
      </c>
      <c r="AG15" s="19">
        <f>Cal_SWSubmitted!AG15</f>
        <v>0</v>
      </c>
      <c r="AH15" s="19">
        <f>Cal_SWSubmitted!AH15</f>
        <v>0</v>
      </c>
      <c r="AI15" s="19">
        <f>Cal_SWSubmitted!AI15</f>
        <v>0</v>
      </c>
      <c r="AJ15" s="19">
        <f>Cal_SWSubmitted!AJ15</f>
        <v>0</v>
      </c>
      <c r="AK15" s="19">
        <f>Cal_SWSubmitted!AK15</f>
        <v>0</v>
      </c>
    </row>
    <row r="16" spans="1:53">
      <c r="E16" s="3" t="s">
        <v>34</v>
      </c>
      <c r="F16" s="3" t="s">
        <v>247</v>
      </c>
      <c r="G16" s="3" t="s">
        <v>192</v>
      </c>
      <c r="L16" s="3" t="s">
        <v>112</v>
      </c>
      <c r="R16" s="14"/>
      <c r="T16" s="19" t="e">
        <f>#REF!</f>
        <v>#REF!</v>
      </c>
      <c r="U16" s="19" t="e">
        <f>#REF!</f>
        <v>#REF!</v>
      </c>
      <c r="V16" s="19" t="e">
        <f>#REF!</f>
        <v>#REF!</v>
      </c>
      <c r="W16" s="19" t="e">
        <f>#REF!</f>
        <v>#REF!</v>
      </c>
      <c r="X16" s="19" t="e">
        <f>#REF!</f>
        <v>#REF!</v>
      </c>
      <c r="Y16" s="19" t="e">
        <f>#REF!</f>
        <v>#REF!</v>
      </c>
      <c r="Z16" s="19" t="e">
        <f>#REF!</f>
        <v>#REF!</v>
      </c>
      <c r="AA16" s="19" t="e">
        <f>#REF!</f>
        <v>#REF!</v>
      </c>
      <c r="AB16" s="19" t="e">
        <f>#REF!</f>
        <v>#REF!</v>
      </c>
      <c r="AC16" s="19" t="e">
        <f>#REF!</f>
        <v>#REF!</v>
      </c>
      <c r="AD16" s="19" t="e">
        <f>#REF!</f>
        <v>#REF!</v>
      </c>
      <c r="AE16" s="19" t="e">
        <f>#REF!</f>
        <v>#REF!</v>
      </c>
      <c r="AF16" s="19" t="e">
        <f>#REF!</f>
        <v>#REF!</v>
      </c>
      <c r="AG16" s="19">
        <f>Cal_SWSubmitted!AG16</f>
        <v>0.81317943486275601</v>
      </c>
      <c r="AH16" s="19">
        <f>Cal_SWSubmitted!AH16</f>
        <v>0.81726576368116188</v>
      </c>
      <c r="AI16" s="19">
        <f>Cal_SWSubmitted!AI16</f>
        <v>0.82137262681523804</v>
      </c>
      <c r="AJ16" s="19">
        <f>Cal_SWSubmitted!AJ16</f>
        <v>0.82550012745250045</v>
      </c>
      <c r="AK16" s="19">
        <f>Cal_SWSubmitted!AK16</f>
        <v>0.82964836929899544</v>
      </c>
    </row>
    <row r="17" spans="5:37">
      <c r="E17" s="3" t="s">
        <v>36</v>
      </c>
      <c r="F17" s="3" t="s">
        <v>247</v>
      </c>
      <c r="G17" s="3" t="s">
        <v>192</v>
      </c>
      <c r="L17" s="3" t="s">
        <v>112</v>
      </c>
      <c r="R17" s="14"/>
      <c r="T17" s="19" t="e">
        <f>#REF!</f>
        <v>#REF!</v>
      </c>
      <c r="U17" s="19" t="e">
        <f>#REF!</f>
        <v>#REF!</v>
      </c>
      <c r="V17" s="19" t="e">
        <f>#REF!</f>
        <v>#REF!</v>
      </c>
      <c r="W17" s="19" t="e">
        <f>#REF!</f>
        <v>#REF!</v>
      </c>
      <c r="X17" s="19" t="e">
        <f>#REF!</f>
        <v>#REF!</v>
      </c>
      <c r="Y17" s="19" t="e">
        <f>#REF!</f>
        <v>#REF!</v>
      </c>
      <c r="Z17" s="19" t="e">
        <f>#REF!</f>
        <v>#REF!</v>
      </c>
      <c r="AA17" s="19" t="e">
        <f>#REF!</f>
        <v>#REF!</v>
      </c>
      <c r="AB17" s="19" t="e">
        <f>#REF!</f>
        <v>#REF!</v>
      </c>
      <c r="AC17" s="19" t="e">
        <f>#REF!</f>
        <v>#REF!</v>
      </c>
      <c r="AD17" s="19" t="e">
        <f>#REF!</f>
        <v>#REF!</v>
      </c>
      <c r="AE17" s="19" t="e">
        <f>#REF!</f>
        <v>#REF!</v>
      </c>
      <c r="AF17" s="19" t="e">
        <f>#REF!</f>
        <v>#REF!</v>
      </c>
      <c r="AG17" s="19">
        <f>Cal_SWSubmitted!AG17</f>
        <v>0.4104928734334351</v>
      </c>
      <c r="AH17" s="19">
        <f>Cal_SWSubmitted!AH17</f>
        <v>0.41148240524890439</v>
      </c>
      <c r="AI17" s="19">
        <f>Cal_SWSubmitted!AI17</f>
        <v>0.4150274625097925</v>
      </c>
      <c r="AJ17" s="19">
        <f>Cal_SWSubmitted!AJ17</f>
        <v>0.42528379376480463</v>
      </c>
      <c r="AK17" s="19">
        <f>Cal_SWSubmitted!AK17</f>
        <v>0.4229985010989466</v>
      </c>
    </row>
    <row r="18" spans="5:37">
      <c r="E18" s="3" t="s">
        <v>38</v>
      </c>
      <c r="F18" s="3" t="s">
        <v>247</v>
      </c>
      <c r="G18" s="3" t="s">
        <v>192</v>
      </c>
      <c r="L18" s="3" t="s">
        <v>112</v>
      </c>
      <c r="R18" s="14"/>
      <c r="T18" s="19" t="e">
        <f>#REF!</f>
        <v>#REF!</v>
      </c>
      <c r="U18" s="19" t="e">
        <f>#REF!</f>
        <v>#REF!</v>
      </c>
      <c r="V18" s="19" t="e">
        <f>#REF!</f>
        <v>#REF!</v>
      </c>
      <c r="W18" s="19" t="e">
        <f>#REF!</f>
        <v>#REF!</v>
      </c>
      <c r="X18" s="19" t="e">
        <f>#REF!</f>
        <v>#REF!</v>
      </c>
      <c r="Y18" s="19" t="e">
        <f>#REF!</f>
        <v>#REF!</v>
      </c>
      <c r="Z18" s="19" t="e">
        <f>#REF!</f>
        <v>#REF!</v>
      </c>
      <c r="AA18" s="19" t="e">
        <f>#REF!</f>
        <v>#REF!</v>
      </c>
      <c r="AB18" s="19" t="e">
        <f>#REF!</f>
        <v>#REF!</v>
      </c>
      <c r="AC18" s="19" t="e">
        <f>#REF!</f>
        <v>#REF!</v>
      </c>
      <c r="AD18" s="19" t="e">
        <f>#REF!</f>
        <v>#REF!</v>
      </c>
      <c r="AE18" s="19" t="e">
        <f>#REF!</f>
        <v>#REF!</v>
      </c>
      <c r="AF18" s="19" t="e">
        <f>#REF!</f>
        <v>#REF!</v>
      </c>
      <c r="AG18" s="19">
        <f>Cal_SWSubmitted!AG18</f>
        <v>0</v>
      </c>
      <c r="AH18" s="19">
        <f>Cal_SWSubmitted!AH18</f>
        <v>0</v>
      </c>
      <c r="AI18" s="19">
        <f>Cal_SWSubmitted!AI18</f>
        <v>0</v>
      </c>
      <c r="AJ18" s="19">
        <f>Cal_SWSubmitted!AJ18</f>
        <v>0</v>
      </c>
      <c r="AK18" s="19">
        <f>Cal_SWSubmitted!AK18</f>
        <v>0</v>
      </c>
    </row>
    <row r="19" spans="5:37">
      <c r="E19" s="3" t="s">
        <v>40</v>
      </c>
      <c r="F19" s="3" t="s">
        <v>247</v>
      </c>
      <c r="G19" s="3" t="s">
        <v>192</v>
      </c>
      <c r="L19" s="3" t="s">
        <v>112</v>
      </c>
      <c r="R19" s="14"/>
      <c r="T19" s="19" t="e">
        <f>#REF!</f>
        <v>#REF!</v>
      </c>
      <c r="U19" s="19" t="e">
        <f>#REF!</f>
        <v>#REF!</v>
      </c>
      <c r="V19" s="19" t="e">
        <f>#REF!</f>
        <v>#REF!</v>
      </c>
      <c r="W19" s="19" t="e">
        <f>#REF!</f>
        <v>#REF!</v>
      </c>
      <c r="X19" s="19" t="e">
        <f>#REF!</f>
        <v>#REF!</v>
      </c>
      <c r="Y19" s="19" t="e">
        <f>#REF!</f>
        <v>#REF!</v>
      </c>
      <c r="Z19" s="19" t="e">
        <f>#REF!</f>
        <v>#REF!</v>
      </c>
      <c r="AA19" s="19" t="e">
        <f>#REF!</f>
        <v>#REF!</v>
      </c>
      <c r="AB19" s="19" t="e">
        <f>#REF!</f>
        <v>#REF!</v>
      </c>
      <c r="AC19" s="19" t="e">
        <f>#REF!</f>
        <v>#REF!</v>
      </c>
      <c r="AD19" s="19" t="e">
        <f>#REF!</f>
        <v>#REF!</v>
      </c>
      <c r="AE19" s="19" t="e">
        <f>#REF!</f>
        <v>#REF!</v>
      </c>
      <c r="AF19" s="19" t="e">
        <f>#REF!</f>
        <v>#REF!</v>
      </c>
      <c r="AG19" s="19">
        <f>Cal_SWSubmitted!AG19</f>
        <v>0</v>
      </c>
      <c r="AH19" s="19">
        <f>Cal_SWSubmitted!AH19</f>
        <v>0</v>
      </c>
      <c r="AI19" s="19">
        <f>Cal_SWSubmitted!AI19</f>
        <v>0</v>
      </c>
      <c r="AJ19" s="19">
        <f>Cal_SWSubmitted!AJ19</f>
        <v>0</v>
      </c>
      <c r="AK19" s="19">
        <f>Cal_SWSubmitted!AK19</f>
        <v>0</v>
      </c>
    </row>
    <row r="20" spans="5:37">
      <c r="E20" s="3" t="s">
        <v>25</v>
      </c>
      <c r="F20" s="3" t="s">
        <v>247</v>
      </c>
      <c r="G20" s="3" t="s">
        <v>195</v>
      </c>
      <c r="L20" s="3" t="s">
        <v>112</v>
      </c>
      <c r="R20" s="14"/>
      <c r="T20" s="19" t="e">
        <f>#REF!</f>
        <v>#REF!</v>
      </c>
      <c r="U20" s="19" t="e">
        <f>#REF!</f>
        <v>#REF!</v>
      </c>
      <c r="V20" s="19" t="e">
        <f>#REF!</f>
        <v>#REF!</v>
      </c>
      <c r="W20" s="19" t="e">
        <f>#REF!</f>
        <v>#REF!</v>
      </c>
      <c r="X20" s="19" t="e">
        <f>#REF!</f>
        <v>#REF!</v>
      </c>
      <c r="Y20" s="19" t="e">
        <f>#REF!</f>
        <v>#REF!</v>
      </c>
      <c r="Z20" s="19" t="e">
        <f>#REF!</f>
        <v>#REF!</v>
      </c>
      <c r="AA20" s="19" t="e">
        <f>#REF!</f>
        <v>#REF!</v>
      </c>
      <c r="AB20" s="19" t="e">
        <f>#REF!</f>
        <v>#REF!</v>
      </c>
      <c r="AC20" s="19" t="e">
        <f>#REF!</f>
        <v>#REF!</v>
      </c>
      <c r="AD20" s="19" t="e">
        <f>#REF!</f>
        <v>#REF!</v>
      </c>
      <c r="AE20" s="19" t="e">
        <f>#REF!</f>
        <v>#REF!</v>
      </c>
      <c r="AF20" s="19" t="e">
        <f>#REF!</f>
        <v>#REF!</v>
      </c>
      <c r="AG20" s="19">
        <f>Cal_SWSubmitted!AG20</f>
        <v>0</v>
      </c>
      <c r="AH20" s="19">
        <f>Cal_SWSubmitted!AH20</f>
        <v>0</v>
      </c>
      <c r="AI20" s="19">
        <f>Cal_SWSubmitted!AI20</f>
        <v>0</v>
      </c>
      <c r="AJ20" s="19">
        <f>Cal_SWSubmitted!AJ20</f>
        <v>0</v>
      </c>
      <c r="AK20" s="19">
        <f>Cal_SWSubmitted!AK20</f>
        <v>0</v>
      </c>
    </row>
    <row r="21" spans="5:37">
      <c r="E21" s="3" t="s">
        <v>28</v>
      </c>
      <c r="F21" s="3" t="s">
        <v>247</v>
      </c>
      <c r="G21" s="3" t="s">
        <v>195</v>
      </c>
      <c r="L21" s="3" t="s">
        <v>112</v>
      </c>
      <c r="R21" s="14"/>
      <c r="T21" s="19" t="e">
        <f>#REF!</f>
        <v>#REF!</v>
      </c>
      <c r="U21" s="19" t="e">
        <f>#REF!</f>
        <v>#REF!</v>
      </c>
      <c r="V21" s="19" t="e">
        <f>#REF!</f>
        <v>#REF!</v>
      </c>
      <c r="W21" s="19" t="e">
        <f>#REF!</f>
        <v>#REF!</v>
      </c>
      <c r="X21" s="19" t="e">
        <f>#REF!</f>
        <v>#REF!</v>
      </c>
      <c r="Y21" s="19" t="e">
        <f>#REF!</f>
        <v>#REF!</v>
      </c>
      <c r="Z21" s="19" t="e">
        <f>#REF!</f>
        <v>#REF!</v>
      </c>
      <c r="AA21" s="19" t="e">
        <f>#REF!</f>
        <v>#REF!</v>
      </c>
      <c r="AB21" s="19" t="e">
        <f>#REF!</f>
        <v>#REF!</v>
      </c>
      <c r="AC21" s="19" t="e">
        <f>#REF!</f>
        <v>#REF!</v>
      </c>
      <c r="AD21" s="19" t="e">
        <f>#REF!</f>
        <v>#REF!</v>
      </c>
      <c r="AE21" s="19" t="e">
        <f>#REF!</f>
        <v>#REF!</v>
      </c>
      <c r="AF21" s="19" t="e">
        <f>#REF!</f>
        <v>#REF!</v>
      </c>
      <c r="AG21" s="19">
        <f>Cal_SWSubmitted!AG21</f>
        <v>0</v>
      </c>
      <c r="AH21" s="19">
        <f>Cal_SWSubmitted!AH21</f>
        <v>0</v>
      </c>
      <c r="AI21" s="19">
        <f>Cal_SWSubmitted!AI21</f>
        <v>0</v>
      </c>
      <c r="AJ21" s="19">
        <f>Cal_SWSubmitted!AJ21</f>
        <v>0</v>
      </c>
      <c r="AK21" s="19">
        <f>Cal_SWSubmitted!AK21</f>
        <v>0</v>
      </c>
    </row>
    <row r="22" spans="5:37">
      <c r="E22" s="3" t="s">
        <v>30</v>
      </c>
      <c r="F22" s="3" t="s">
        <v>247</v>
      </c>
      <c r="G22" s="3" t="s">
        <v>195</v>
      </c>
      <c r="L22" s="3" t="s">
        <v>112</v>
      </c>
      <c r="R22" s="14"/>
      <c r="T22" s="19" t="e">
        <f>#REF!</f>
        <v>#REF!</v>
      </c>
      <c r="U22" s="19" t="e">
        <f>#REF!</f>
        <v>#REF!</v>
      </c>
      <c r="V22" s="19" t="e">
        <f>#REF!</f>
        <v>#REF!</v>
      </c>
      <c r="W22" s="19" t="e">
        <f>#REF!</f>
        <v>#REF!</v>
      </c>
      <c r="X22" s="19" t="e">
        <f>#REF!</f>
        <v>#REF!</v>
      </c>
      <c r="Y22" s="19" t="e">
        <f>#REF!</f>
        <v>#REF!</v>
      </c>
      <c r="Z22" s="19" t="e">
        <f>#REF!</f>
        <v>#REF!</v>
      </c>
      <c r="AA22" s="19" t="e">
        <f>#REF!</f>
        <v>#REF!</v>
      </c>
      <c r="AB22" s="19" t="e">
        <f>#REF!</f>
        <v>#REF!</v>
      </c>
      <c r="AC22" s="19" t="e">
        <f>#REF!</f>
        <v>#REF!</v>
      </c>
      <c r="AD22" s="19" t="e">
        <f>#REF!</f>
        <v>#REF!</v>
      </c>
      <c r="AE22" s="19" t="e">
        <f>#REF!</f>
        <v>#REF!</v>
      </c>
      <c r="AF22" s="19" t="e">
        <f>#REF!</f>
        <v>#REF!</v>
      </c>
      <c r="AG22" s="19">
        <f>Cal_SWSubmitted!AG22</f>
        <v>0</v>
      </c>
      <c r="AH22" s="19">
        <f>Cal_SWSubmitted!AH22</f>
        <v>0</v>
      </c>
      <c r="AI22" s="19">
        <f>Cal_SWSubmitted!AI22</f>
        <v>0</v>
      </c>
      <c r="AJ22" s="19">
        <f>Cal_SWSubmitted!AJ22</f>
        <v>0</v>
      </c>
      <c r="AK22" s="19">
        <f>Cal_SWSubmitted!AK22</f>
        <v>0</v>
      </c>
    </row>
    <row r="23" spans="5:37">
      <c r="E23" s="3" t="s">
        <v>32</v>
      </c>
      <c r="F23" s="3" t="s">
        <v>247</v>
      </c>
      <c r="G23" s="3" t="s">
        <v>195</v>
      </c>
      <c r="L23" s="3" t="s">
        <v>112</v>
      </c>
      <c r="R23" s="14"/>
      <c r="T23" s="19" t="e">
        <f>#REF!</f>
        <v>#REF!</v>
      </c>
      <c r="U23" s="19" t="e">
        <f>#REF!</f>
        <v>#REF!</v>
      </c>
      <c r="V23" s="19" t="e">
        <f>#REF!</f>
        <v>#REF!</v>
      </c>
      <c r="W23" s="19" t="e">
        <f>#REF!</f>
        <v>#REF!</v>
      </c>
      <c r="X23" s="19" t="e">
        <f>#REF!</f>
        <v>#REF!</v>
      </c>
      <c r="Y23" s="19" t="e">
        <f>#REF!</f>
        <v>#REF!</v>
      </c>
      <c r="Z23" s="19" t="e">
        <f>#REF!</f>
        <v>#REF!</v>
      </c>
      <c r="AA23" s="19" t="e">
        <f>#REF!</f>
        <v>#REF!</v>
      </c>
      <c r="AB23" s="19" t="e">
        <f>#REF!</f>
        <v>#REF!</v>
      </c>
      <c r="AC23" s="19" t="e">
        <f>#REF!</f>
        <v>#REF!</v>
      </c>
      <c r="AD23" s="19" t="e">
        <f>#REF!</f>
        <v>#REF!</v>
      </c>
      <c r="AE23" s="19" t="e">
        <f>#REF!</f>
        <v>#REF!</v>
      </c>
      <c r="AF23" s="19" t="e">
        <f>#REF!</f>
        <v>#REF!</v>
      </c>
      <c r="AG23" s="19">
        <f>Cal_SWSubmitted!AG23</f>
        <v>0</v>
      </c>
      <c r="AH23" s="19">
        <f>Cal_SWSubmitted!AH23</f>
        <v>0</v>
      </c>
      <c r="AI23" s="19">
        <f>Cal_SWSubmitted!AI23</f>
        <v>0</v>
      </c>
      <c r="AJ23" s="19">
        <f>Cal_SWSubmitted!AJ23</f>
        <v>0</v>
      </c>
      <c r="AK23" s="19">
        <f>Cal_SWSubmitted!AK23</f>
        <v>0</v>
      </c>
    </row>
    <row r="24" spans="5:37">
      <c r="E24" s="3" t="s">
        <v>34</v>
      </c>
      <c r="F24" s="3" t="s">
        <v>247</v>
      </c>
      <c r="G24" s="3" t="s">
        <v>195</v>
      </c>
      <c r="L24" s="3" t="s">
        <v>112</v>
      </c>
      <c r="R24" s="14"/>
      <c r="T24" s="19" t="e">
        <f>#REF!</f>
        <v>#REF!</v>
      </c>
      <c r="U24" s="19" t="e">
        <f>#REF!</f>
        <v>#REF!</v>
      </c>
      <c r="V24" s="19" t="e">
        <f>#REF!</f>
        <v>#REF!</v>
      </c>
      <c r="W24" s="19" t="e">
        <f>#REF!</f>
        <v>#REF!</v>
      </c>
      <c r="X24" s="19" t="e">
        <f>#REF!</f>
        <v>#REF!</v>
      </c>
      <c r="Y24" s="19" t="e">
        <f>#REF!</f>
        <v>#REF!</v>
      </c>
      <c r="Z24" s="19" t="e">
        <f>#REF!</f>
        <v>#REF!</v>
      </c>
      <c r="AA24" s="19" t="e">
        <f>#REF!</f>
        <v>#REF!</v>
      </c>
      <c r="AB24" s="19" t="e">
        <f>#REF!</f>
        <v>#REF!</v>
      </c>
      <c r="AC24" s="19" t="e">
        <f>#REF!</f>
        <v>#REF!</v>
      </c>
      <c r="AD24" s="19" t="e">
        <f>#REF!</f>
        <v>#REF!</v>
      </c>
      <c r="AE24" s="19" t="e">
        <f>#REF!</f>
        <v>#REF!</v>
      </c>
      <c r="AF24" s="19" t="e">
        <f>#REF!</f>
        <v>#REF!</v>
      </c>
      <c r="AG24" s="19">
        <f>Cal_SWSubmitted!AG24</f>
        <v>1.1463023661018663E-2</v>
      </c>
      <c r="AH24" s="19">
        <f>Cal_SWSubmitted!AH24</f>
        <v>1.1520626794993631E-2</v>
      </c>
      <c r="AI24" s="19">
        <f>Cal_SWSubmitted!AI24</f>
        <v>1.1578519391953397E-2</v>
      </c>
      <c r="AJ24" s="19">
        <f>Cal_SWSubmitted!AJ24</f>
        <v>1.1636702906485826E-2</v>
      </c>
      <c r="AK24" s="19">
        <f>Cal_SWSubmitted!AK24</f>
        <v>1.1695178800488266E-2</v>
      </c>
    </row>
    <row r="25" spans="5:37">
      <c r="E25" s="3" t="s">
        <v>36</v>
      </c>
      <c r="F25" s="3" t="s">
        <v>247</v>
      </c>
      <c r="G25" s="3" t="s">
        <v>195</v>
      </c>
      <c r="L25" s="3" t="s">
        <v>112</v>
      </c>
      <c r="R25" s="14"/>
      <c r="T25" s="19" t="e">
        <f>#REF!</f>
        <v>#REF!</v>
      </c>
      <c r="U25" s="19" t="e">
        <f>#REF!</f>
        <v>#REF!</v>
      </c>
      <c r="V25" s="19" t="e">
        <f>#REF!</f>
        <v>#REF!</v>
      </c>
      <c r="W25" s="19" t="e">
        <f>#REF!</f>
        <v>#REF!</v>
      </c>
      <c r="X25" s="19" t="e">
        <f>#REF!</f>
        <v>#REF!</v>
      </c>
      <c r="Y25" s="19" t="e">
        <f>#REF!</f>
        <v>#REF!</v>
      </c>
      <c r="Z25" s="19" t="e">
        <f>#REF!</f>
        <v>#REF!</v>
      </c>
      <c r="AA25" s="19" t="e">
        <f>#REF!</f>
        <v>#REF!</v>
      </c>
      <c r="AB25" s="19" t="e">
        <f>#REF!</f>
        <v>#REF!</v>
      </c>
      <c r="AC25" s="19" t="e">
        <f>#REF!</f>
        <v>#REF!</v>
      </c>
      <c r="AD25" s="19" t="e">
        <f>#REF!</f>
        <v>#REF!</v>
      </c>
      <c r="AE25" s="19" t="e">
        <f>#REF!</f>
        <v>#REF!</v>
      </c>
      <c r="AF25" s="19" t="e">
        <f>#REF!</f>
        <v>#REF!</v>
      </c>
      <c r="AG25" s="19">
        <f>Cal_SWSubmitted!AG25</f>
        <v>0.26579413554814924</v>
      </c>
      <c r="AH25" s="19">
        <f>Cal_SWSubmitted!AH25</f>
        <v>0.26643485739866557</v>
      </c>
      <c r="AI25" s="19">
        <f>Cal_SWSubmitted!AI25</f>
        <v>0.26873028197509063</v>
      </c>
      <c r="AJ25" s="19">
        <f>Cal_SWSubmitted!AJ25</f>
        <v>0.27537125646271099</v>
      </c>
      <c r="AK25" s="19">
        <f>Cal_SWSubmitted!AK25</f>
        <v>0.27389152946156792</v>
      </c>
    </row>
    <row r="26" spans="5:37">
      <c r="E26" s="3" t="s">
        <v>38</v>
      </c>
      <c r="F26" s="3" t="s">
        <v>247</v>
      </c>
      <c r="G26" s="3" t="s">
        <v>195</v>
      </c>
      <c r="L26" s="3" t="s">
        <v>112</v>
      </c>
      <c r="R26" s="14"/>
      <c r="T26" s="19" t="e">
        <f>#REF!</f>
        <v>#REF!</v>
      </c>
      <c r="U26" s="19" t="e">
        <f>#REF!</f>
        <v>#REF!</v>
      </c>
      <c r="V26" s="19" t="e">
        <f>#REF!</f>
        <v>#REF!</v>
      </c>
      <c r="W26" s="19" t="e">
        <f>#REF!</f>
        <v>#REF!</v>
      </c>
      <c r="X26" s="19" t="e">
        <f>#REF!</f>
        <v>#REF!</v>
      </c>
      <c r="Y26" s="19" t="e">
        <f>#REF!</f>
        <v>#REF!</v>
      </c>
      <c r="Z26" s="19" t="e">
        <f>#REF!</f>
        <v>#REF!</v>
      </c>
      <c r="AA26" s="19" t="e">
        <f>#REF!</f>
        <v>#REF!</v>
      </c>
      <c r="AB26" s="19" t="e">
        <f>#REF!</f>
        <v>#REF!</v>
      </c>
      <c r="AC26" s="19" t="e">
        <f>#REF!</f>
        <v>#REF!</v>
      </c>
      <c r="AD26" s="19" t="e">
        <f>#REF!</f>
        <v>#REF!</v>
      </c>
      <c r="AE26" s="19" t="e">
        <f>#REF!</f>
        <v>#REF!</v>
      </c>
      <c r="AF26" s="19" t="e">
        <f>#REF!</f>
        <v>#REF!</v>
      </c>
      <c r="AG26" s="19">
        <f>Cal_SWSubmitted!AG26</f>
        <v>0</v>
      </c>
      <c r="AH26" s="19">
        <f>Cal_SWSubmitted!AH26</f>
        <v>0</v>
      </c>
      <c r="AI26" s="19">
        <f>Cal_SWSubmitted!AI26</f>
        <v>0</v>
      </c>
      <c r="AJ26" s="19">
        <f>Cal_SWSubmitted!AJ26</f>
        <v>0</v>
      </c>
      <c r="AK26" s="19">
        <f>Cal_SWSubmitted!AK26</f>
        <v>0</v>
      </c>
    </row>
    <row r="27" spans="5:37">
      <c r="E27" s="3" t="s">
        <v>40</v>
      </c>
      <c r="F27" s="3" t="s">
        <v>247</v>
      </c>
      <c r="G27" s="3" t="s">
        <v>195</v>
      </c>
      <c r="L27" s="3" t="s">
        <v>112</v>
      </c>
      <c r="R27" s="14"/>
      <c r="T27" s="19" t="e">
        <f>#REF!</f>
        <v>#REF!</v>
      </c>
      <c r="U27" s="19" t="e">
        <f>#REF!</f>
        <v>#REF!</v>
      </c>
      <c r="V27" s="19" t="e">
        <f>#REF!</f>
        <v>#REF!</v>
      </c>
      <c r="W27" s="19" t="e">
        <f>#REF!</f>
        <v>#REF!</v>
      </c>
      <c r="X27" s="19" t="e">
        <f>#REF!</f>
        <v>#REF!</v>
      </c>
      <c r="Y27" s="19" t="e">
        <f>#REF!</f>
        <v>#REF!</v>
      </c>
      <c r="Z27" s="19" t="e">
        <f>#REF!</f>
        <v>#REF!</v>
      </c>
      <c r="AA27" s="19" t="e">
        <f>#REF!</f>
        <v>#REF!</v>
      </c>
      <c r="AB27" s="19" t="e">
        <f>#REF!</f>
        <v>#REF!</v>
      </c>
      <c r="AC27" s="19" t="e">
        <f>#REF!</f>
        <v>#REF!</v>
      </c>
      <c r="AD27" s="19" t="e">
        <f>#REF!</f>
        <v>#REF!</v>
      </c>
      <c r="AE27" s="19" t="e">
        <f>#REF!</f>
        <v>#REF!</v>
      </c>
      <c r="AF27" s="19" t="e">
        <f>#REF!</f>
        <v>#REF!</v>
      </c>
      <c r="AG27" s="19">
        <f>Cal_SWSubmitted!AG27</f>
        <v>0</v>
      </c>
      <c r="AH27" s="19">
        <f>Cal_SWSubmitted!AH27</f>
        <v>0</v>
      </c>
      <c r="AI27" s="19">
        <f>Cal_SWSubmitted!AI27</f>
        <v>0</v>
      </c>
      <c r="AJ27" s="19">
        <f>Cal_SWSubmitted!AJ27</f>
        <v>0</v>
      </c>
      <c r="AK27" s="19">
        <f>Cal_SWSubmitted!AK27</f>
        <v>0</v>
      </c>
    </row>
    <row r="28" spans="5:37">
      <c r="E28" s="3" t="s">
        <v>25</v>
      </c>
      <c r="F28" s="3" t="s">
        <v>247</v>
      </c>
      <c r="G28" s="3" t="s">
        <v>197</v>
      </c>
      <c r="L28" s="3" t="s">
        <v>112</v>
      </c>
      <c r="R28" s="14"/>
      <c r="T28" s="19" t="e">
        <f>#REF!</f>
        <v>#REF!</v>
      </c>
      <c r="U28" s="19" t="e">
        <f>#REF!</f>
        <v>#REF!</v>
      </c>
      <c r="V28" s="19" t="e">
        <f>#REF!</f>
        <v>#REF!</v>
      </c>
      <c r="W28" s="19" t="e">
        <f>#REF!</f>
        <v>#REF!</v>
      </c>
      <c r="X28" s="19" t="e">
        <f>#REF!</f>
        <v>#REF!</v>
      </c>
      <c r="Y28" s="19" t="e">
        <f>#REF!</f>
        <v>#REF!</v>
      </c>
      <c r="Z28" s="19" t="e">
        <f>#REF!</f>
        <v>#REF!</v>
      </c>
      <c r="AA28" s="19" t="e">
        <f>#REF!</f>
        <v>#REF!</v>
      </c>
      <c r="AB28" s="19" t="e">
        <f>#REF!</f>
        <v>#REF!</v>
      </c>
      <c r="AC28" s="19" t="e">
        <f>#REF!</f>
        <v>#REF!</v>
      </c>
      <c r="AD28" s="19" t="e">
        <f>#REF!</f>
        <v>#REF!</v>
      </c>
      <c r="AE28" s="19" t="e">
        <f>#REF!</f>
        <v>#REF!</v>
      </c>
      <c r="AF28" s="19" t="e">
        <f>#REF!</f>
        <v>#REF!</v>
      </c>
      <c r="AG28" s="19">
        <f>Cal_SWSubmitted!AG28</f>
        <v>1.7158150548329054</v>
      </c>
      <c r="AH28" s="19">
        <f>Cal_SWSubmitted!AH28</f>
        <v>1.6622264297329741</v>
      </c>
      <c r="AI28" s="19">
        <f>Cal_SWSubmitted!AI28</f>
        <v>1.610342831282177</v>
      </c>
      <c r="AJ28" s="19">
        <f>Cal_SWSubmitted!AJ28</f>
        <v>1.5588684958286214</v>
      </c>
      <c r="AK28" s="19">
        <f>Cal_SWSubmitted!AK28</f>
        <v>1.5102133069980179</v>
      </c>
    </row>
    <row r="29" spans="5:37">
      <c r="E29" s="3" t="s">
        <v>28</v>
      </c>
      <c r="F29" s="3" t="s">
        <v>247</v>
      </c>
      <c r="G29" s="3" t="s">
        <v>197</v>
      </c>
      <c r="L29" s="3" t="s">
        <v>112</v>
      </c>
      <c r="R29" s="14"/>
      <c r="T29" s="19" t="e">
        <f>#REF!</f>
        <v>#REF!</v>
      </c>
      <c r="U29" s="19" t="e">
        <f>#REF!</f>
        <v>#REF!</v>
      </c>
      <c r="V29" s="19" t="e">
        <f>#REF!</f>
        <v>#REF!</v>
      </c>
      <c r="W29" s="19" t="e">
        <f>#REF!</f>
        <v>#REF!</v>
      </c>
      <c r="X29" s="19" t="e">
        <f>#REF!</f>
        <v>#REF!</v>
      </c>
      <c r="Y29" s="19" t="e">
        <f>#REF!</f>
        <v>#REF!</v>
      </c>
      <c r="Z29" s="19" t="e">
        <f>#REF!</f>
        <v>#REF!</v>
      </c>
      <c r="AA29" s="19" t="e">
        <f>#REF!</f>
        <v>#REF!</v>
      </c>
      <c r="AB29" s="19" t="e">
        <f>#REF!</f>
        <v>#REF!</v>
      </c>
      <c r="AC29" s="19" t="e">
        <f>#REF!</f>
        <v>#REF!</v>
      </c>
      <c r="AD29" s="19" t="e">
        <f>#REF!</f>
        <v>#REF!</v>
      </c>
      <c r="AE29" s="19" t="e">
        <f>#REF!</f>
        <v>#REF!</v>
      </c>
      <c r="AF29" s="19" t="e">
        <f>#REF!</f>
        <v>#REF!</v>
      </c>
      <c r="AG29" s="19">
        <f>Cal_SWSubmitted!AG29</f>
        <v>2.8495846064493318</v>
      </c>
      <c r="AH29" s="19">
        <f>Cal_SWSubmitted!AH29</f>
        <v>2.7624823950565176</v>
      </c>
      <c r="AI29" s="19">
        <f>Cal_SWSubmitted!AI29</f>
        <v>2.6786270852822534</v>
      </c>
      <c r="AJ29" s="19">
        <f>Cal_SWSubmitted!AJ29</f>
        <v>2.5969497442500153</v>
      </c>
      <c r="AK29" s="19">
        <f>Cal_SWSubmitted!AK29</f>
        <v>2.5176671602338656</v>
      </c>
    </row>
    <row r="30" spans="5:37">
      <c r="E30" s="3" t="s">
        <v>30</v>
      </c>
      <c r="F30" s="3" t="s">
        <v>247</v>
      </c>
      <c r="G30" s="3" t="s">
        <v>197</v>
      </c>
      <c r="L30" s="3" t="s">
        <v>112</v>
      </c>
      <c r="R30" s="14"/>
      <c r="T30" s="19" t="e">
        <f>#REF!</f>
        <v>#REF!</v>
      </c>
      <c r="U30" s="19" t="e">
        <f>#REF!</f>
        <v>#REF!</v>
      </c>
      <c r="V30" s="19" t="e">
        <f>#REF!</f>
        <v>#REF!</v>
      </c>
      <c r="W30" s="19" t="e">
        <f>#REF!</f>
        <v>#REF!</v>
      </c>
      <c r="X30" s="19" t="e">
        <f>#REF!</f>
        <v>#REF!</v>
      </c>
      <c r="Y30" s="19" t="e">
        <f>#REF!</f>
        <v>#REF!</v>
      </c>
      <c r="Z30" s="19" t="e">
        <f>#REF!</f>
        <v>#REF!</v>
      </c>
      <c r="AA30" s="19" t="e">
        <f>#REF!</f>
        <v>#REF!</v>
      </c>
      <c r="AB30" s="19" t="e">
        <f>#REF!</f>
        <v>#REF!</v>
      </c>
      <c r="AC30" s="19" t="e">
        <f>#REF!</f>
        <v>#REF!</v>
      </c>
      <c r="AD30" s="19" t="e">
        <f>#REF!</f>
        <v>#REF!</v>
      </c>
      <c r="AE30" s="19" t="e">
        <f>#REF!</f>
        <v>#REF!</v>
      </c>
      <c r="AF30" s="19" t="e">
        <f>#REF!</f>
        <v>#REF!</v>
      </c>
      <c r="AG30" s="19">
        <f>Cal_SWSubmitted!AG30</f>
        <v>1.5827202014786854</v>
      </c>
      <c r="AH30" s="19">
        <f>Cal_SWSubmitted!AH30</f>
        <v>1.5345921051207028</v>
      </c>
      <c r="AI30" s="19">
        <f>Cal_SWSubmitted!AI30</f>
        <v>1.4863625870962511</v>
      </c>
      <c r="AJ30" s="19">
        <f>Cal_SWSubmitted!AJ30</f>
        <v>1.4364573792638724</v>
      </c>
      <c r="AK30" s="19">
        <f>Cal_SWSubmitted!AK30</f>
        <v>1.38581702891359</v>
      </c>
    </row>
    <row r="31" spans="5:37">
      <c r="E31" s="3" t="s">
        <v>32</v>
      </c>
      <c r="F31" s="3" t="s">
        <v>247</v>
      </c>
      <c r="G31" s="3" t="s">
        <v>197</v>
      </c>
      <c r="L31" s="3" t="s">
        <v>112</v>
      </c>
      <c r="R31" s="14"/>
      <c r="T31" s="19" t="e">
        <f>#REF!</f>
        <v>#REF!</v>
      </c>
      <c r="U31" s="19" t="e">
        <f>#REF!</f>
        <v>#REF!</v>
      </c>
      <c r="V31" s="19" t="e">
        <f>#REF!</f>
        <v>#REF!</v>
      </c>
      <c r="W31" s="19" t="e">
        <f>#REF!</f>
        <v>#REF!</v>
      </c>
      <c r="X31" s="19" t="e">
        <f>#REF!</f>
        <v>#REF!</v>
      </c>
      <c r="Y31" s="19" t="e">
        <f>#REF!</f>
        <v>#REF!</v>
      </c>
      <c r="Z31" s="19" t="e">
        <f>#REF!</f>
        <v>#REF!</v>
      </c>
      <c r="AA31" s="19" t="e">
        <f>#REF!</f>
        <v>#REF!</v>
      </c>
      <c r="AB31" s="19" t="e">
        <f>#REF!</f>
        <v>#REF!</v>
      </c>
      <c r="AC31" s="19" t="e">
        <f>#REF!</f>
        <v>#REF!</v>
      </c>
      <c r="AD31" s="19" t="e">
        <f>#REF!</f>
        <v>#REF!</v>
      </c>
      <c r="AE31" s="19" t="e">
        <f>#REF!</f>
        <v>#REF!</v>
      </c>
      <c r="AF31" s="19" t="e">
        <f>#REF!</f>
        <v>#REF!</v>
      </c>
      <c r="AG31" s="19">
        <f>Cal_SWSubmitted!AG31</f>
        <v>0.75982121663594349</v>
      </c>
      <c r="AH31" s="19">
        <f>Cal_SWSubmitted!AH31</f>
        <v>0.73468425433142837</v>
      </c>
      <c r="AI31" s="19">
        <f>Cal_SWSubmitted!AI31</f>
        <v>0.70974478848013434</v>
      </c>
      <c r="AJ31" s="19">
        <f>Cal_SWSubmitted!AJ31</f>
        <v>0.68120979173092833</v>
      </c>
      <c r="AK31" s="19">
        <f>Cal_SWSubmitted!AK31</f>
        <v>0.65566985241788966</v>
      </c>
    </row>
    <row r="32" spans="5:37">
      <c r="E32" s="3" t="s">
        <v>34</v>
      </c>
      <c r="F32" s="3" t="s">
        <v>247</v>
      </c>
      <c r="G32" s="3" t="s">
        <v>197</v>
      </c>
      <c r="L32" s="3" t="s">
        <v>112</v>
      </c>
      <c r="R32" s="14"/>
      <c r="T32" s="19" t="e">
        <f>#REF!</f>
        <v>#REF!</v>
      </c>
      <c r="U32" s="19" t="e">
        <f>#REF!</f>
        <v>#REF!</v>
      </c>
      <c r="V32" s="19" t="e">
        <f>#REF!</f>
        <v>#REF!</v>
      </c>
      <c r="W32" s="19" t="e">
        <f>#REF!</f>
        <v>#REF!</v>
      </c>
      <c r="X32" s="19" t="e">
        <f>#REF!</f>
        <v>#REF!</v>
      </c>
      <c r="Y32" s="19" t="e">
        <f>#REF!</f>
        <v>#REF!</v>
      </c>
      <c r="Z32" s="19" t="e">
        <f>#REF!</f>
        <v>#REF!</v>
      </c>
      <c r="AA32" s="19" t="e">
        <f>#REF!</f>
        <v>#REF!</v>
      </c>
      <c r="AB32" s="19" t="e">
        <f>#REF!</f>
        <v>#REF!</v>
      </c>
      <c r="AC32" s="19" t="e">
        <f>#REF!</f>
        <v>#REF!</v>
      </c>
      <c r="AD32" s="19" t="e">
        <f>#REF!</f>
        <v>#REF!</v>
      </c>
      <c r="AE32" s="19" t="e">
        <f>#REF!</f>
        <v>#REF!</v>
      </c>
      <c r="AF32" s="19" t="e">
        <f>#REF!</f>
        <v>#REF!</v>
      </c>
      <c r="AG32" s="19">
        <f>Cal_SWSubmitted!AG32</f>
        <v>0.27136413726926084</v>
      </c>
      <c r="AH32" s="19">
        <f>Cal_SWSubmitted!AH32</f>
        <v>0.27272777615001093</v>
      </c>
      <c r="AI32" s="19">
        <f>Cal_SWSubmitted!AI32</f>
        <v>0.27409826748744814</v>
      </c>
      <c r="AJ32" s="19">
        <f>Cal_SWSubmitted!AJ32</f>
        <v>0.27547564571602828</v>
      </c>
      <c r="AK32" s="19">
        <f>Cal_SWSubmitted!AK32</f>
        <v>0.27685994544324449</v>
      </c>
    </row>
    <row r="33" spans="5:37">
      <c r="E33" s="3" t="s">
        <v>36</v>
      </c>
      <c r="F33" s="3" t="s">
        <v>247</v>
      </c>
      <c r="G33" s="3" t="s">
        <v>197</v>
      </c>
      <c r="L33" s="3" t="s">
        <v>112</v>
      </c>
      <c r="R33" s="14"/>
      <c r="T33" s="19" t="e">
        <f>#REF!</f>
        <v>#REF!</v>
      </c>
      <c r="U33" s="19" t="e">
        <f>#REF!</f>
        <v>#REF!</v>
      </c>
      <c r="V33" s="19" t="e">
        <f>#REF!</f>
        <v>#REF!</v>
      </c>
      <c r="W33" s="19" t="e">
        <f>#REF!</f>
        <v>#REF!</v>
      </c>
      <c r="X33" s="19" t="e">
        <f>#REF!</f>
        <v>#REF!</v>
      </c>
      <c r="Y33" s="19" t="e">
        <f>#REF!</f>
        <v>#REF!</v>
      </c>
      <c r="Z33" s="19" t="e">
        <f>#REF!</f>
        <v>#REF!</v>
      </c>
      <c r="AA33" s="19" t="e">
        <f>#REF!</f>
        <v>#REF!</v>
      </c>
      <c r="AB33" s="19" t="e">
        <f>#REF!</f>
        <v>#REF!</v>
      </c>
      <c r="AC33" s="19" t="e">
        <f>#REF!</f>
        <v>#REF!</v>
      </c>
      <c r="AD33" s="19" t="e">
        <f>#REF!</f>
        <v>#REF!</v>
      </c>
      <c r="AE33" s="19" t="e">
        <f>#REF!</f>
        <v>#REF!</v>
      </c>
      <c r="AF33" s="19" t="e">
        <f>#REF!</f>
        <v>#REF!</v>
      </c>
      <c r="AG33" s="19">
        <f>Cal_SWSubmitted!AG33</f>
        <v>0.3478927102348362</v>
      </c>
      <c r="AH33" s="19">
        <f>Cal_SWSubmitted!AH33</f>
        <v>0.34873133844844639</v>
      </c>
      <c r="AI33" s="19">
        <f>Cal_SWSubmitted!AI33</f>
        <v>0.35173577447704912</v>
      </c>
      <c r="AJ33" s="19">
        <f>Cal_SWSubmitted!AJ33</f>
        <v>0.36042801521567192</v>
      </c>
      <c r="AK33" s="19">
        <f>Cal_SWSubmitted!AK33</f>
        <v>0.35849122968135716</v>
      </c>
    </row>
    <row r="34" spans="5:37">
      <c r="E34" s="3" t="s">
        <v>38</v>
      </c>
      <c r="F34" s="3" t="s">
        <v>247</v>
      </c>
      <c r="G34" s="3" t="s">
        <v>197</v>
      </c>
      <c r="L34" s="3" t="s">
        <v>112</v>
      </c>
      <c r="R34" s="14"/>
      <c r="T34" s="19" t="e">
        <f>#REF!</f>
        <v>#REF!</v>
      </c>
      <c r="U34" s="19" t="e">
        <f>#REF!</f>
        <v>#REF!</v>
      </c>
      <c r="V34" s="19" t="e">
        <f>#REF!</f>
        <v>#REF!</v>
      </c>
      <c r="W34" s="19" t="e">
        <f>#REF!</f>
        <v>#REF!</v>
      </c>
      <c r="X34" s="19" t="e">
        <f>#REF!</f>
        <v>#REF!</v>
      </c>
      <c r="Y34" s="19" t="e">
        <f>#REF!</f>
        <v>#REF!</v>
      </c>
      <c r="Z34" s="19" t="e">
        <f>#REF!</f>
        <v>#REF!</v>
      </c>
      <c r="AA34" s="19" t="e">
        <f>#REF!</f>
        <v>#REF!</v>
      </c>
      <c r="AB34" s="19" t="e">
        <f>#REF!</f>
        <v>#REF!</v>
      </c>
      <c r="AC34" s="19" t="e">
        <f>#REF!</f>
        <v>#REF!</v>
      </c>
      <c r="AD34" s="19" t="e">
        <f>#REF!</f>
        <v>#REF!</v>
      </c>
      <c r="AE34" s="19" t="e">
        <f>#REF!</f>
        <v>#REF!</v>
      </c>
      <c r="AF34" s="19" t="e">
        <f>#REF!</f>
        <v>#REF!</v>
      </c>
      <c r="AG34" s="19">
        <f>Cal_SWSubmitted!AG34</f>
        <v>2.9376557921038002</v>
      </c>
      <c r="AH34" s="19">
        <f>Cal_SWSubmitted!AH34</f>
        <v>2.8841308029876469</v>
      </c>
      <c r="AI34" s="19">
        <f>Cal_SWSubmitted!AI34</f>
        <v>2.8336221632101086</v>
      </c>
      <c r="AJ34" s="19">
        <f>Cal_SWSubmitted!AJ34</f>
        <v>2.8226878278618242</v>
      </c>
      <c r="AK34" s="19">
        <f>Cal_SWSubmitted!AK34</f>
        <v>2.748530996241926</v>
      </c>
    </row>
    <row r="35" spans="5:37">
      <c r="E35" s="3" t="s">
        <v>40</v>
      </c>
      <c r="F35" s="3" t="s">
        <v>247</v>
      </c>
      <c r="G35" s="3" t="s">
        <v>197</v>
      </c>
      <c r="L35" s="3" t="s">
        <v>112</v>
      </c>
      <c r="R35" s="14"/>
      <c r="T35" s="19" t="e">
        <f>#REF!</f>
        <v>#REF!</v>
      </c>
      <c r="U35" s="19" t="e">
        <f>#REF!</f>
        <v>#REF!</v>
      </c>
      <c r="V35" s="19" t="e">
        <f>#REF!</f>
        <v>#REF!</v>
      </c>
      <c r="W35" s="19" t="e">
        <f>#REF!</f>
        <v>#REF!</v>
      </c>
      <c r="X35" s="19" t="e">
        <f>#REF!</f>
        <v>#REF!</v>
      </c>
      <c r="Y35" s="19" t="e">
        <f>#REF!</f>
        <v>#REF!</v>
      </c>
      <c r="Z35" s="19" t="e">
        <f>#REF!</f>
        <v>#REF!</v>
      </c>
      <c r="AA35" s="19" t="e">
        <f>#REF!</f>
        <v>#REF!</v>
      </c>
      <c r="AB35" s="19" t="e">
        <f>#REF!</f>
        <v>#REF!</v>
      </c>
      <c r="AC35" s="19" t="e">
        <f>#REF!</f>
        <v>#REF!</v>
      </c>
      <c r="AD35" s="19" t="e">
        <f>#REF!</f>
        <v>#REF!</v>
      </c>
      <c r="AE35" s="19" t="e">
        <f>#REF!</f>
        <v>#REF!</v>
      </c>
      <c r="AF35" s="19" t="e">
        <f>#REF!</f>
        <v>#REF!</v>
      </c>
      <c r="AG35" s="19">
        <f>Cal_SWSubmitted!AG35</f>
        <v>0.16221613755365902</v>
      </c>
      <c r="AH35" s="19">
        <f>Cal_SWSubmitted!AH35</f>
        <v>0.16154869083945139</v>
      </c>
      <c r="AI35" s="19">
        <f>Cal_SWSubmitted!AI35</f>
        <v>0.16088458135881473</v>
      </c>
      <c r="AJ35" s="19">
        <f>Cal_SWSubmitted!AJ35</f>
        <v>0.16022379242558135</v>
      </c>
      <c r="AK35" s="19">
        <f>Cal_SWSubmitted!AK35</f>
        <v>0.15956630743701405</v>
      </c>
    </row>
    <row r="36" spans="5:37">
      <c r="E36" s="3" t="s">
        <v>25</v>
      </c>
      <c r="F36" s="3" t="s">
        <v>247</v>
      </c>
      <c r="G36" s="3" t="s">
        <v>199</v>
      </c>
      <c r="L36" s="3" t="s">
        <v>112</v>
      </c>
      <c r="R36" s="14"/>
      <c r="T36" s="19" t="e">
        <f>#REF!</f>
        <v>#REF!</v>
      </c>
      <c r="U36" s="19" t="e">
        <f>#REF!</f>
        <v>#REF!</v>
      </c>
      <c r="V36" s="19" t="e">
        <f>#REF!</f>
        <v>#REF!</v>
      </c>
      <c r="W36" s="19" t="e">
        <f>#REF!</f>
        <v>#REF!</v>
      </c>
      <c r="X36" s="19" t="e">
        <f>#REF!</f>
        <v>#REF!</v>
      </c>
      <c r="Y36" s="19" t="e">
        <f>#REF!</f>
        <v>#REF!</v>
      </c>
      <c r="Z36" s="19" t="e">
        <f>#REF!</f>
        <v>#REF!</v>
      </c>
      <c r="AA36" s="19" t="e">
        <f>#REF!</f>
        <v>#REF!</v>
      </c>
      <c r="AB36" s="19" t="e">
        <f>#REF!</f>
        <v>#REF!</v>
      </c>
      <c r="AC36" s="19" t="e">
        <f>#REF!</f>
        <v>#REF!</v>
      </c>
      <c r="AD36" s="19" t="e">
        <f>#REF!</f>
        <v>#REF!</v>
      </c>
      <c r="AE36" s="19" t="e">
        <f>#REF!</f>
        <v>#REF!</v>
      </c>
      <c r="AF36" s="19" t="e">
        <f>#REF!</f>
        <v>#REF!</v>
      </c>
      <c r="AG36" s="19">
        <f>Cal_SWSubmitted!AG36</f>
        <v>0</v>
      </c>
      <c r="AH36" s="19">
        <f>Cal_SWSubmitted!AH36</f>
        <v>0</v>
      </c>
      <c r="AI36" s="19">
        <f>Cal_SWSubmitted!AI36</f>
        <v>0</v>
      </c>
      <c r="AJ36" s="19">
        <f>Cal_SWSubmitted!AJ36</f>
        <v>0</v>
      </c>
      <c r="AK36" s="19">
        <f>Cal_SWSubmitted!AK36</f>
        <v>0</v>
      </c>
    </row>
    <row r="37" spans="5:37">
      <c r="E37" s="3" t="s">
        <v>28</v>
      </c>
      <c r="F37" s="3" t="s">
        <v>247</v>
      </c>
      <c r="G37" s="3" t="s">
        <v>199</v>
      </c>
      <c r="L37" s="3" t="s">
        <v>112</v>
      </c>
      <c r="R37" s="14"/>
      <c r="T37" s="19" t="e">
        <f>#REF!</f>
        <v>#REF!</v>
      </c>
      <c r="U37" s="19" t="e">
        <f>#REF!</f>
        <v>#REF!</v>
      </c>
      <c r="V37" s="19" t="e">
        <f>#REF!</f>
        <v>#REF!</v>
      </c>
      <c r="W37" s="19" t="e">
        <f>#REF!</f>
        <v>#REF!</v>
      </c>
      <c r="X37" s="19" t="e">
        <f>#REF!</f>
        <v>#REF!</v>
      </c>
      <c r="Y37" s="19" t="e">
        <f>#REF!</f>
        <v>#REF!</v>
      </c>
      <c r="Z37" s="19" t="e">
        <f>#REF!</f>
        <v>#REF!</v>
      </c>
      <c r="AA37" s="19" t="e">
        <f>#REF!</f>
        <v>#REF!</v>
      </c>
      <c r="AB37" s="19" t="e">
        <f>#REF!</f>
        <v>#REF!</v>
      </c>
      <c r="AC37" s="19" t="e">
        <f>#REF!</f>
        <v>#REF!</v>
      </c>
      <c r="AD37" s="19" t="e">
        <f>#REF!</f>
        <v>#REF!</v>
      </c>
      <c r="AE37" s="19" t="e">
        <f>#REF!</f>
        <v>#REF!</v>
      </c>
      <c r="AF37" s="19" t="e">
        <f>#REF!</f>
        <v>#REF!</v>
      </c>
      <c r="AG37" s="19">
        <f>Cal_SWSubmitted!AG37</f>
        <v>0</v>
      </c>
      <c r="AH37" s="19">
        <f>Cal_SWSubmitted!AH37</f>
        <v>0</v>
      </c>
      <c r="AI37" s="19">
        <f>Cal_SWSubmitted!AI37</f>
        <v>0</v>
      </c>
      <c r="AJ37" s="19">
        <f>Cal_SWSubmitted!AJ37</f>
        <v>0</v>
      </c>
      <c r="AK37" s="19">
        <f>Cal_SWSubmitted!AK37</f>
        <v>0</v>
      </c>
    </row>
    <row r="38" spans="5:37">
      <c r="E38" s="3" t="s">
        <v>30</v>
      </c>
      <c r="F38" s="3" t="s">
        <v>247</v>
      </c>
      <c r="G38" s="3" t="s">
        <v>199</v>
      </c>
      <c r="L38" s="3" t="s">
        <v>112</v>
      </c>
      <c r="R38" s="14"/>
      <c r="T38" s="19" t="e">
        <f>#REF!</f>
        <v>#REF!</v>
      </c>
      <c r="U38" s="19" t="e">
        <f>#REF!</f>
        <v>#REF!</v>
      </c>
      <c r="V38" s="19" t="e">
        <f>#REF!</f>
        <v>#REF!</v>
      </c>
      <c r="W38" s="19" t="e">
        <f>#REF!</f>
        <v>#REF!</v>
      </c>
      <c r="X38" s="19" t="e">
        <f>#REF!</f>
        <v>#REF!</v>
      </c>
      <c r="Y38" s="19" t="e">
        <f>#REF!</f>
        <v>#REF!</v>
      </c>
      <c r="Z38" s="19" t="e">
        <f>#REF!</f>
        <v>#REF!</v>
      </c>
      <c r="AA38" s="19" t="e">
        <f>#REF!</f>
        <v>#REF!</v>
      </c>
      <c r="AB38" s="19" t="e">
        <f>#REF!</f>
        <v>#REF!</v>
      </c>
      <c r="AC38" s="19" t="e">
        <f>#REF!</f>
        <v>#REF!</v>
      </c>
      <c r="AD38" s="19" t="e">
        <f>#REF!</f>
        <v>#REF!</v>
      </c>
      <c r="AE38" s="19" t="e">
        <f>#REF!</f>
        <v>#REF!</v>
      </c>
      <c r="AF38" s="19" t="e">
        <f>#REF!</f>
        <v>#REF!</v>
      </c>
      <c r="AG38" s="19">
        <f>Cal_SWSubmitted!AG38</f>
        <v>0</v>
      </c>
      <c r="AH38" s="19">
        <f>Cal_SWSubmitted!AH38</f>
        <v>0</v>
      </c>
      <c r="AI38" s="19">
        <f>Cal_SWSubmitted!AI38</f>
        <v>0</v>
      </c>
      <c r="AJ38" s="19">
        <f>Cal_SWSubmitted!AJ38</f>
        <v>0</v>
      </c>
      <c r="AK38" s="19">
        <f>Cal_SWSubmitted!AK38</f>
        <v>0</v>
      </c>
    </row>
    <row r="39" spans="5:37">
      <c r="E39" s="3" t="s">
        <v>32</v>
      </c>
      <c r="F39" s="3" t="s">
        <v>247</v>
      </c>
      <c r="G39" s="3" t="s">
        <v>199</v>
      </c>
      <c r="L39" s="3" t="s">
        <v>112</v>
      </c>
      <c r="R39" s="14"/>
      <c r="T39" s="19" t="e">
        <f>#REF!</f>
        <v>#REF!</v>
      </c>
      <c r="U39" s="19" t="e">
        <f>#REF!</f>
        <v>#REF!</v>
      </c>
      <c r="V39" s="19" t="e">
        <f>#REF!</f>
        <v>#REF!</v>
      </c>
      <c r="W39" s="19" t="e">
        <f>#REF!</f>
        <v>#REF!</v>
      </c>
      <c r="X39" s="19" t="e">
        <f>#REF!</f>
        <v>#REF!</v>
      </c>
      <c r="Y39" s="19" t="e">
        <f>#REF!</f>
        <v>#REF!</v>
      </c>
      <c r="Z39" s="19" t="e">
        <f>#REF!</f>
        <v>#REF!</v>
      </c>
      <c r="AA39" s="19" t="e">
        <f>#REF!</f>
        <v>#REF!</v>
      </c>
      <c r="AB39" s="19" t="e">
        <f>#REF!</f>
        <v>#REF!</v>
      </c>
      <c r="AC39" s="19" t="e">
        <f>#REF!</f>
        <v>#REF!</v>
      </c>
      <c r="AD39" s="19" t="e">
        <f>#REF!</f>
        <v>#REF!</v>
      </c>
      <c r="AE39" s="19" t="e">
        <f>#REF!</f>
        <v>#REF!</v>
      </c>
      <c r="AF39" s="19" t="e">
        <f>#REF!</f>
        <v>#REF!</v>
      </c>
      <c r="AG39" s="19">
        <f>Cal_SWSubmitted!AG39</f>
        <v>0</v>
      </c>
      <c r="AH39" s="19">
        <f>Cal_SWSubmitted!AH39</f>
        <v>0</v>
      </c>
      <c r="AI39" s="19">
        <f>Cal_SWSubmitted!AI39</f>
        <v>0</v>
      </c>
      <c r="AJ39" s="19">
        <f>Cal_SWSubmitted!AJ39</f>
        <v>0</v>
      </c>
      <c r="AK39" s="19">
        <f>Cal_SWSubmitted!AK39</f>
        <v>0</v>
      </c>
    </row>
    <row r="40" spans="5:37">
      <c r="E40" s="3" t="s">
        <v>34</v>
      </c>
      <c r="F40" s="3" t="s">
        <v>247</v>
      </c>
      <c r="G40" s="3" t="s">
        <v>199</v>
      </c>
      <c r="L40" s="3" t="s">
        <v>112</v>
      </c>
      <c r="R40" s="14"/>
      <c r="T40" s="19" t="e">
        <f>#REF!</f>
        <v>#REF!</v>
      </c>
      <c r="U40" s="19" t="e">
        <f>#REF!</f>
        <v>#REF!</v>
      </c>
      <c r="V40" s="19" t="e">
        <f>#REF!</f>
        <v>#REF!</v>
      </c>
      <c r="W40" s="19" t="e">
        <f>#REF!</f>
        <v>#REF!</v>
      </c>
      <c r="X40" s="19" t="e">
        <f>#REF!</f>
        <v>#REF!</v>
      </c>
      <c r="Y40" s="19" t="e">
        <f>#REF!</f>
        <v>#REF!</v>
      </c>
      <c r="Z40" s="19" t="e">
        <f>#REF!</f>
        <v>#REF!</v>
      </c>
      <c r="AA40" s="19" t="e">
        <f>#REF!</f>
        <v>#REF!</v>
      </c>
      <c r="AB40" s="19" t="e">
        <f>#REF!</f>
        <v>#REF!</v>
      </c>
      <c r="AC40" s="19" t="e">
        <f>#REF!</f>
        <v>#REF!</v>
      </c>
      <c r="AD40" s="19" t="e">
        <f>#REF!</f>
        <v>#REF!</v>
      </c>
      <c r="AE40" s="19" t="e">
        <f>#REF!</f>
        <v>#REF!</v>
      </c>
      <c r="AF40" s="19" t="e">
        <f>#REF!</f>
        <v>#REF!</v>
      </c>
      <c r="AG40" s="19">
        <f>Cal_SWSubmitted!AG40</f>
        <v>8.7766955379914635E-2</v>
      </c>
      <c r="AH40" s="19">
        <f>Cal_SWSubmitted!AH40</f>
        <v>8.8207995356698127E-2</v>
      </c>
      <c r="AI40" s="19">
        <f>Cal_SWSubmitted!AI40</f>
        <v>8.8651251614771984E-2</v>
      </c>
      <c r="AJ40" s="19">
        <f>Cal_SWSubmitted!AJ40</f>
        <v>8.9096735291228121E-2</v>
      </c>
      <c r="AK40" s="19">
        <f>Cal_SWSubmitted!AK40</f>
        <v>8.9544457579123743E-2</v>
      </c>
    </row>
    <row r="41" spans="5:37">
      <c r="E41" s="3" t="s">
        <v>36</v>
      </c>
      <c r="F41" s="3" t="s">
        <v>247</v>
      </c>
      <c r="G41" s="3" t="s">
        <v>199</v>
      </c>
      <c r="L41" s="3" t="s">
        <v>112</v>
      </c>
      <c r="R41" s="14"/>
      <c r="T41" s="19" t="e">
        <f>#REF!</f>
        <v>#REF!</v>
      </c>
      <c r="U41" s="19" t="e">
        <f>#REF!</f>
        <v>#REF!</v>
      </c>
      <c r="V41" s="19" t="e">
        <f>#REF!</f>
        <v>#REF!</v>
      </c>
      <c r="W41" s="19" t="e">
        <f>#REF!</f>
        <v>#REF!</v>
      </c>
      <c r="X41" s="19" t="e">
        <f>#REF!</f>
        <v>#REF!</v>
      </c>
      <c r="Y41" s="19" t="e">
        <f>#REF!</f>
        <v>#REF!</v>
      </c>
      <c r="Z41" s="19" t="e">
        <f>#REF!</f>
        <v>#REF!</v>
      </c>
      <c r="AA41" s="19" t="e">
        <f>#REF!</f>
        <v>#REF!</v>
      </c>
      <c r="AB41" s="19" t="e">
        <f>#REF!</f>
        <v>#REF!</v>
      </c>
      <c r="AC41" s="19" t="e">
        <f>#REF!</f>
        <v>#REF!</v>
      </c>
      <c r="AD41" s="19" t="e">
        <f>#REF!</f>
        <v>#REF!</v>
      </c>
      <c r="AE41" s="19" t="e">
        <f>#REF!</f>
        <v>#REF!</v>
      </c>
      <c r="AF41" s="19" t="e">
        <f>#REF!</f>
        <v>#REF!</v>
      </c>
      <c r="AG41" s="19">
        <f>Cal_SWSubmitted!AG41</f>
        <v>0.20729890108388474</v>
      </c>
      <c r="AH41" s="19">
        <f>Cal_SWSubmitted!AH41</f>
        <v>0.20779861465069671</v>
      </c>
      <c r="AI41" s="19">
        <f>Cal_SWSubmitted!AI41</f>
        <v>0.20958886856744524</v>
      </c>
      <c r="AJ41" s="19">
        <f>Cal_SWSubmitted!AJ41</f>
        <v>0.21476831585122635</v>
      </c>
      <c r="AK41" s="19">
        <f>Cal_SWSubmitted!AK41</f>
        <v>0.21361424305496804</v>
      </c>
    </row>
    <row r="42" spans="5:37">
      <c r="E42" s="3" t="s">
        <v>38</v>
      </c>
      <c r="F42" s="3" t="s">
        <v>247</v>
      </c>
      <c r="G42" s="3" t="s">
        <v>199</v>
      </c>
      <c r="L42" s="3" t="s">
        <v>112</v>
      </c>
      <c r="R42" s="14"/>
      <c r="T42" s="19" t="e">
        <f>#REF!</f>
        <v>#REF!</v>
      </c>
      <c r="U42" s="19" t="e">
        <f>#REF!</f>
        <v>#REF!</v>
      </c>
      <c r="V42" s="19" t="e">
        <f>#REF!</f>
        <v>#REF!</v>
      </c>
      <c r="W42" s="19" t="e">
        <f>#REF!</f>
        <v>#REF!</v>
      </c>
      <c r="X42" s="19" t="e">
        <f>#REF!</f>
        <v>#REF!</v>
      </c>
      <c r="Y42" s="19" t="e">
        <f>#REF!</f>
        <v>#REF!</v>
      </c>
      <c r="Z42" s="19" t="e">
        <f>#REF!</f>
        <v>#REF!</v>
      </c>
      <c r="AA42" s="19" t="e">
        <f>#REF!</f>
        <v>#REF!</v>
      </c>
      <c r="AB42" s="19" t="e">
        <f>#REF!</f>
        <v>#REF!</v>
      </c>
      <c r="AC42" s="19" t="e">
        <f>#REF!</f>
        <v>#REF!</v>
      </c>
      <c r="AD42" s="19" t="e">
        <f>#REF!</f>
        <v>#REF!</v>
      </c>
      <c r="AE42" s="19" t="e">
        <f>#REF!</f>
        <v>#REF!</v>
      </c>
      <c r="AF42" s="19" t="e">
        <f>#REF!</f>
        <v>#REF!</v>
      </c>
      <c r="AG42" s="19">
        <f>Cal_SWSubmitted!AG42</f>
        <v>0</v>
      </c>
      <c r="AH42" s="19">
        <f>Cal_SWSubmitted!AH42</f>
        <v>0</v>
      </c>
      <c r="AI42" s="19">
        <f>Cal_SWSubmitted!AI42</f>
        <v>0</v>
      </c>
      <c r="AJ42" s="19">
        <f>Cal_SWSubmitted!AJ42</f>
        <v>0</v>
      </c>
      <c r="AK42" s="19">
        <f>Cal_SWSubmitted!AK42</f>
        <v>0</v>
      </c>
    </row>
    <row r="43" spans="5:37">
      <c r="E43" s="3" t="s">
        <v>40</v>
      </c>
      <c r="F43" s="3" t="s">
        <v>247</v>
      </c>
      <c r="G43" s="3" t="s">
        <v>199</v>
      </c>
      <c r="L43" s="3" t="s">
        <v>112</v>
      </c>
      <c r="R43" s="14"/>
      <c r="T43" s="19" t="e">
        <f>#REF!</f>
        <v>#REF!</v>
      </c>
      <c r="U43" s="19" t="e">
        <f>#REF!</f>
        <v>#REF!</v>
      </c>
      <c r="V43" s="19" t="e">
        <f>#REF!</f>
        <v>#REF!</v>
      </c>
      <c r="W43" s="19" t="e">
        <f>#REF!</f>
        <v>#REF!</v>
      </c>
      <c r="X43" s="19" t="e">
        <f>#REF!</f>
        <v>#REF!</v>
      </c>
      <c r="Y43" s="19" t="e">
        <f>#REF!</f>
        <v>#REF!</v>
      </c>
      <c r="Z43" s="19" t="e">
        <f>#REF!</f>
        <v>#REF!</v>
      </c>
      <c r="AA43" s="19" t="e">
        <f>#REF!</f>
        <v>#REF!</v>
      </c>
      <c r="AB43" s="19" t="e">
        <f>#REF!</f>
        <v>#REF!</v>
      </c>
      <c r="AC43" s="19" t="e">
        <f>#REF!</f>
        <v>#REF!</v>
      </c>
      <c r="AD43" s="19" t="e">
        <f>#REF!</f>
        <v>#REF!</v>
      </c>
      <c r="AE43" s="19" t="e">
        <f>#REF!</f>
        <v>#REF!</v>
      </c>
      <c r="AF43" s="19" t="e">
        <f>#REF!</f>
        <v>#REF!</v>
      </c>
      <c r="AG43" s="19">
        <f>Cal_SWSubmitted!AG43</f>
        <v>9.7522021058078265E-2</v>
      </c>
      <c r="AH43" s="19">
        <f>Cal_SWSubmitted!AH43</f>
        <v>9.7522021058078279E-2</v>
      </c>
      <c r="AI43" s="19">
        <f>Cal_SWSubmitted!AI43</f>
        <v>9.7522021058078265E-2</v>
      </c>
      <c r="AJ43" s="19">
        <f>Cal_SWSubmitted!AJ43</f>
        <v>9.7522021058078279E-2</v>
      </c>
      <c r="AK43" s="19">
        <f>Cal_SWSubmitted!AK43</f>
        <v>9.7522021058078265E-2</v>
      </c>
    </row>
    <row r="44" spans="5:37">
      <c r="E44" s="3" t="s">
        <v>25</v>
      </c>
      <c r="F44" s="3" t="s">
        <v>247</v>
      </c>
      <c r="G44" s="3" t="s">
        <v>173</v>
      </c>
      <c r="L44" s="3" t="s">
        <v>112</v>
      </c>
      <c r="R44" s="14"/>
      <c r="T44" s="19" t="e">
        <f>#REF!</f>
        <v>#REF!</v>
      </c>
      <c r="U44" s="19" t="e">
        <f>#REF!</f>
        <v>#REF!</v>
      </c>
      <c r="V44" s="19" t="e">
        <f>#REF!</f>
        <v>#REF!</v>
      </c>
      <c r="W44" s="19" t="e">
        <f>#REF!</f>
        <v>#REF!</v>
      </c>
      <c r="X44" s="19" t="e">
        <f>#REF!</f>
        <v>#REF!</v>
      </c>
      <c r="Y44" s="19" t="e">
        <f>#REF!</f>
        <v>#REF!</v>
      </c>
      <c r="Z44" s="19" t="e">
        <f>#REF!</f>
        <v>#REF!</v>
      </c>
      <c r="AA44" s="19" t="e">
        <f>#REF!</f>
        <v>#REF!</v>
      </c>
      <c r="AB44" s="19" t="e">
        <f>#REF!</f>
        <v>#REF!</v>
      </c>
      <c r="AC44" s="19" t="e">
        <f>#REF!</f>
        <v>#REF!</v>
      </c>
      <c r="AD44" s="19" t="e">
        <f>#REF!</f>
        <v>#REF!</v>
      </c>
      <c r="AE44" s="19" t="e">
        <f>#REF!</f>
        <v>#REF!</v>
      </c>
      <c r="AF44" s="19" t="e">
        <f>#REF!</f>
        <v>#REF!</v>
      </c>
      <c r="AG44" s="19">
        <f>Cal_SWSubmitted!AG44</f>
        <v>0</v>
      </c>
      <c r="AH44" s="19">
        <f>Cal_SWSubmitted!AH44</f>
        <v>0</v>
      </c>
      <c r="AI44" s="19">
        <f>Cal_SWSubmitted!AI44</f>
        <v>0</v>
      </c>
      <c r="AJ44" s="19">
        <f>Cal_SWSubmitted!AJ44</f>
        <v>0</v>
      </c>
      <c r="AK44" s="19">
        <f>Cal_SWSubmitted!AK44</f>
        <v>0</v>
      </c>
    </row>
    <row r="45" spans="5:37">
      <c r="E45" s="3" t="s">
        <v>28</v>
      </c>
      <c r="F45" s="3" t="s">
        <v>247</v>
      </c>
      <c r="G45" s="3" t="s">
        <v>173</v>
      </c>
      <c r="L45" s="3" t="s">
        <v>112</v>
      </c>
      <c r="R45" s="14"/>
      <c r="T45" s="19" t="e">
        <f>#REF!</f>
        <v>#REF!</v>
      </c>
      <c r="U45" s="19" t="e">
        <f>#REF!</f>
        <v>#REF!</v>
      </c>
      <c r="V45" s="19" t="e">
        <f>#REF!</f>
        <v>#REF!</v>
      </c>
      <c r="W45" s="19" t="e">
        <f>#REF!</f>
        <v>#REF!</v>
      </c>
      <c r="X45" s="19" t="e">
        <f>#REF!</f>
        <v>#REF!</v>
      </c>
      <c r="Y45" s="19" t="e">
        <f>#REF!</f>
        <v>#REF!</v>
      </c>
      <c r="Z45" s="19" t="e">
        <f>#REF!</f>
        <v>#REF!</v>
      </c>
      <c r="AA45" s="19" t="e">
        <f>#REF!</f>
        <v>#REF!</v>
      </c>
      <c r="AB45" s="19" t="e">
        <f>#REF!</f>
        <v>#REF!</v>
      </c>
      <c r="AC45" s="19" t="e">
        <f>#REF!</f>
        <v>#REF!</v>
      </c>
      <c r="AD45" s="19" t="e">
        <f>#REF!</f>
        <v>#REF!</v>
      </c>
      <c r="AE45" s="19" t="e">
        <f>#REF!</f>
        <v>#REF!</v>
      </c>
      <c r="AF45" s="19" t="e">
        <f>#REF!</f>
        <v>#REF!</v>
      </c>
      <c r="AG45" s="19">
        <f>Cal_SWSubmitted!AG45</f>
        <v>0</v>
      </c>
      <c r="AH45" s="19">
        <f>Cal_SWSubmitted!AH45</f>
        <v>0</v>
      </c>
      <c r="AI45" s="19">
        <f>Cal_SWSubmitted!AI45</f>
        <v>0</v>
      </c>
      <c r="AJ45" s="19">
        <f>Cal_SWSubmitted!AJ45</f>
        <v>0</v>
      </c>
      <c r="AK45" s="19">
        <f>Cal_SWSubmitted!AK45</f>
        <v>0</v>
      </c>
    </row>
    <row r="46" spans="5:37">
      <c r="E46" s="3" t="s">
        <v>30</v>
      </c>
      <c r="F46" s="3" t="s">
        <v>247</v>
      </c>
      <c r="G46" s="3" t="s">
        <v>173</v>
      </c>
      <c r="L46" s="3" t="s">
        <v>112</v>
      </c>
      <c r="R46" s="14"/>
      <c r="T46" s="19" t="e">
        <f>#REF!</f>
        <v>#REF!</v>
      </c>
      <c r="U46" s="19" t="e">
        <f>#REF!</f>
        <v>#REF!</v>
      </c>
      <c r="V46" s="19" t="e">
        <f>#REF!</f>
        <v>#REF!</v>
      </c>
      <c r="W46" s="19" t="e">
        <f>#REF!</f>
        <v>#REF!</v>
      </c>
      <c r="X46" s="19" t="e">
        <f>#REF!</f>
        <v>#REF!</v>
      </c>
      <c r="Y46" s="19" t="e">
        <f>#REF!</f>
        <v>#REF!</v>
      </c>
      <c r="Z46" s="19" t="e">
        <f>#REF!</f>
        <v>#REF!</v>
      </c>
      <c r="AA46" s="19" t="e">
        <f>#REF!</f>
        <v>#REF!</v>
      </c>
      <c r="AB46" s="19" t="e">
        <f>#REF!</f>
        <v>#REF!</v>
      </c>
      <c r="AC46" s="19" t="e">
        <f>#REF!</f>
        <v>#REF!</v>
      </c>
      <c r="AD46" s="19" t="e">
        <f>#REF!</f>
        <v>#REF!</v>
      </c>
      <c r="AE46" s="19" t="e">
        <f>#REF!</f>
        <v>#REF!</v>
      </c>
      <c r="AF46" s="19" t="e">
        <f>#REF!</f>
        <v>#REF!</v>
      </c>
      <c r="AG46" s="19">
        <f>Cal_SWSubmitted!AG46</f>
        <v>0</v>
      </c>
      <c r="AH46" s="19">
        <f>Cal_SWSubmitted!AH46</f>
        <v>0</v>
      </c>
      <c r="AI46" s="19">
        <f>Cal_SWSubmitted!AI46</f>
        <v>0</v>
      </c>
      <c r="AJ46" s="19">
        <f>Cal_SWSubmitted!AJ46</f>
        <v>0</v>
      </c>
      <c r="AK46" s="19">
        <f>Cal_SWSubmitted!AK46</f>
        <v>0</v>
      </c>
    </row>
    <row r="47" spans="5:37">
      <c r="E47" s="3" t="s">
        <v>32</v>
      </c>
      <c r="F47" s="3" t="s">
        <v>247</v>
      </c>
      <c r="G47" s="3" t="s">
        <v>173</v>
      </c>
      <c r="L47" s="3" t="s">
        <v>112</v>
      </c>
      <c r="R47" s="14"/>
      <c r="T47" s="19" t="e">
        <f>#REF!</f>
        <v>#REF!</v>
      </c>
      <c r="U47" s="19" t="e">
        <f>#REF!</f>
        <v>#REF!</v>
      </c>
      <c r="V47" s="19" t="e">
        <f>#REF!</f>
        <v>#REF!</v>
      </c>
      <c r="W47" s="19" t="e">
        <f>#REF!</f>
        <v>#REF!</v>
      </c>
      <c r="X47" s="19" t="e">
        <f>#REF!</f>
        <v>#REF!</v>
      </c>
      <c r="Y47" s="19" t="e">
        <f>#REF!</f>
        <v>#REF!</v>
      </c>
      <c r="Z47" s="19" t="e">
        <f>#REF!</f>
        <v>#REF!</v>
      </c>
      <c r="AA47" s="19" t="e">
        <f>#REF!</f>
        <v>#REF!</v>
      </c>
      <c r="AB47" s="19" t="e">
        <f>#REF!</f>
        <v>#REF!</v>
      </c>
      <c r="AC47" s="19" t="e">
        <f>#REF!</f>
        <v>#REF!</v>
      </c>
      <c r="AD47" s="19" t="e">
        <f>#REF!</f>
        <v>#REF!</v>
      </c>
      <c r="AE47" s="19" t="e">
        <f>#REF!</f>
        <v>#REF!</v>
      </c>
      <c r="AF47" s="19" t="e">
        <f>#REF!</f>
        <v>#REF!</v>
      </c>
      <c r="AG47" s="19">
        <f>Cal_SWSubmitted!AG47</f>
        <v>0</v>
      </c>
      <c r="AH47" s="19">
        <f>Cal_SWSubmitted!AH47</f>
        <v>0</v>
      </c>
      <c r="AI47" s="19">
        <f>Cal_SWSubmitted!AI47</f>
        <v>0</v>
      </c>
      <c r="AJ47" s="19">
        <f>Cal_SWSubmitted!AJ47</f>
        <v>0</v>
      </c>
      <c r="AK47" s="19">
        <f>Cal_SWSubmitted!AK47</f>
        <v>0</v>
      </c>
    </row>
    <row r="48" spans="5:37">
      <c r="E48" s="3" t="s">
        <v>34</v>
      </c>
      <c r="F48" s="3" t="s">
        <v>247</v>
      </c>
      <c r="G48" s="3" t="s">
        <v>173</v>
      </c>
      <c r="L48" s="3" t="s">
        <v>112</v>
      </c>
      <c r="R48" s="14"/>
      <c r="T48" s="19" t="e">
        <f>#REF!</f>
        <v>#REF!</v>
      </c>
      <c r="U48" s="19" t="e">
        <f>#REF!</f>
        <v>#REF!</v>
      </c>
      <c r="V48" s="19" t="e">
        <f>#REF!</f>
        <v>#REF!</v>
      </c>
      <c r="W48" s="19" t="e">
        <f>#REF!</f>
        <v>#REF!</v>
      </c>
      <c r="X48" s="19" t="e">
        <f>#REF!</f>
        <v>#REF!</v>
      </c>
      <c r="Y48" s="19" t="e">
        <f>#REF!</f>
        <v>#REF!</v>
      </c>
      <c r="Z48" s="19" t="e">
        <f>#REF!</f>
        <v>#REF!</v>
      </c>
      <c r="AA48" s="19" t="e">
        <f>#REF!</f>
        <v>#REF!</v>
      </c>
      <c r="AB48" s="19" t="e">
        <f>#REF!</f>
        <v>#REF!</v>
      </c>
      <c r="AC48" s="19" t="e">
        <f>#REF!</f>
        <v>#REF!</v>
      </c>
      <c r="AD48" s="19" t="e">
        <f>#REF!</f>
        <v>#REF!</v>
      </c>
      <c r="AE48" s="19" t="e">
        <f>#REF!</f>
        <v>#REF!</v>
      </c>
      <c r="AF48" s="19" t="e">
        <f>#REF!</f>
        <v>#REF!</v>
      </c>
      <c r="AG48" s="19">
        <f>Cal_SWSubmitted!AG48</f>
        <v>0.16509234615287502</v>
      </c>
      <c r="AH48" s="19">
        <f>Cal_SWSubmitted!AH48</f>
        <v>0.16592195593253772</v>
      </c>
      <c r="AI48" s="19">
        <f>Cal_SWSubmitted!AI48</f>
        <v>0.16675573460556553</v>
      </c>
      <c r="AJ48" s="19">
        <f>Cal_SWSubmitted!AJ48</f>
        <v>0.16759370312117139</v>
      </c>
      <c r="AK48" s="19">
        <f>Cal_SWSubmitted!AK48</f>
        <v>0.16843588253384059</v>
      </c>
    </row>
    <row r="49" spans="3:53">
      <c r="E49" s="3" t="s">
        <v>36</v>
      </c>
      <c r="F49" s="3" t="s">
        <v>247</v>
      </c>
      <c r="G49" s="3" t="s">
        <v>173</v>
      </c>
      <c r="L49" s="3" t="s">
        <v>112</v>
      </c>
      <c r="R49" s="14"/>
      <c r="T49" s="19" t="e">
        <f>#REF!</f>
        <v>#REF!</v>
      </c>
      <c r="U49" s="19" t="e">
        <f>#REF!</f>
        <v>#REF!</v>
      </c>
      <c r="V49" s="19" t="e">
        <f>#REF!</f>
        <v>#REF!</v>
      </c>
      <c r="W49" s="19" t="e">
        <f>#REF!</f>
        <v>#REF!</v>
      </c>
      <c r="X49" s="19" t="e">
        <f>#REF!</f>
        <v>#REF!</v>
      </c>
      <c r="Y49" s="19" t="e">
        <f>#REF!</f>
        <v>#REF!</v>
      </c>
      <c r="Z49" s="19" t="e">
        <f>#REF!</f>
        <v>#REF!</v>
      </c>
      <c r="AA49" s="19" t="e">
        <f>#REF!</f>
        <v>#REF!</v>
      </c>
      <c r="AB49" s="19" t="e">
        <f>#REF!</f>
        <v>#REF!</v>
      </c>
      <c r="AC49" s="19" t="e">
        <f>#REF!</f>
        <v>#REF!</v>
      </c>
      <c r="AD49" s="19" t="e">
        <f>#REF!</f>
        <v>#REF!</v>
      </c>
      <c r="AE49" s="19" t="e">
        <f>#REF!</f>
        <v>#REF!</v>
      </c>
      <c r="AF49" s="19" t="e">
        <f>#REF!</f>
        <v>#REF!</v>
      </c>
      <c r="AG49" s="19">
        <f>Cal_SWSubmitted!AG49</f>
        <v>6.8757556300100386E-2</v>
      </c>
      <c r="AH49" s="19">
        <f>Cal_SWSubmitted!AH49</f>
        <v>6.8923302879191489E-2</v>
      </c>
      <c r="AI49" s="19">
        <f>Cal_SWSubmitted!AI49</f>
        <v>6.9517099970390253E-2</v>
      </c>
      <c r="AJ49" s="19">
        <f>Cal_SWSubmitted!AJ49</f>
        <v>7.1235035455604778E-2</v>
      </c>
      <c r="AK49" s="19">
        <f>Cal_SWSubmitted!AK49</f>
        <v>7.0852248934073561E-2</v>
      </c>
    </row>
    <row r="50" spans="3:53">
      <c r="E50" s="3" t="s">
        <v>38</v>
      </c>
      <c r="F50" s="3" t="s">
        <v>247</v>
      </c>
      <c r="G50" s="3" t="s">
        <v>173</v>
      </c>
      <c r="L50" s="3" t="s">
        <v>112</v>
      </c>
      <c r="R50" s="14"/>
      <c r="T50" s="19" t="e">
        <f>#REF!</f>
        <v>#REF!</v>
      </c>
      <c r="U50" s="19" t="e">
        <f>#REF!</f>
        <v>#REF!</v>
      </c>
      <c r="V50" s="19" t="e">
        <f>#REF!</f>
        <v>#REF!</v>
      </c>
      <c r="W50" s="19" t="e">
        <f>#REF!</f>
        <v>#REF!</v>
      </c>
      <c r="X50" s="19" t="e">
        <f>#REF!</f>
        <v>#REF!</v>
      </c>
      <c r="Y50" s="19" t="e">
        <f>#REF!</f>
        <v>#REF!</v>
      </c>
      <c r="Z50" s="19" t="e">
        <f>#REF!</f>
        <v>#REF!</v>
      </c>
      <c r="AA50" s="19" t="e">
        <f>#REF!</f>
        <v>#REF!</v>
      </c>
      <c r="AB50" s="19" t="e">
        <f>#REF!</f>
        <v>#REF!</v>
      </c>
      <c r="AC50" s="19" t="e">
        <f>#REF!</f>
        <v>#REF!</v>
      </c>
      <c r="AD50" s="19" t="e">
        <f>#REF!</f>
        <v>#REF!</v>
      </c>
      <c r="AE50" s="19" t="e">
        <f>#REF!</f>
        <v>#REF!</v>
      </c>
      <c r="AF50" s="19" t="e">
        <f>#REF!</f>
        <v>#REF!</v>
      </c>
      <c r="AG50" s="19">
        <f>Cal_SWSubmitted!AG50</f>
        <v>0</v>
      </c>
      <c r="AH50" s="19">
        <f>Cal_SWSubmitted!AH50</f>
        <v>0</v>
      </c>
      <c r="AI50" s="19">
        <f>Cal_SWSubmitted!AI50</f>
        <v>0</v>
      </c>
      <c r="AJ50" s="19">
        <f>Cal_SWSubmitted!AJ50</f>
        <v>0</v>
      </c>
      <c r="AK50" s="19">
        <f>Cal_SWSubmitted!AK50</f>
        <v>0</v>
      </c>
    </row>
    <row r="51" spans="3:53">
      <c r="E51" s="3" t="s">
        <v>40</v>
      </c>
      <c r="F51" s="3" t="s">
        <v>247</v>
      </c>
      <c r="G51" s="3" t="s">
        <v>173</v>
      </c>
      <c r="L51" s="3" t="s">
        <v>112</v>
      </c>
      <c r="R51" s="14"/>
      <c r="T51" s="19" t="e">
        <f>#REF!</f>
        <v>#REF!</v>
      </c>
      <c r="U51" s="19" t="e">
        <f>#REF!</f>
        <v>#REF!</v>
      </c>
      <c r="V51" s="19" t="e">
        <f>#REF!</f>
        <v>#REF!</v>
      </c>
      <c r="W51" s="19" t="e">
        <f>#REF!</f>
        <v>#REF!</v>
      </c>
      <c r="X51" s="19" t="e">
        <f>#REF!</f>
        <v>#REF!</v>
      </c>
      <c r="Y51" s="19" t="e">
        <f>#REF!</f>
        <v>#REF!</v>
      </c>
      <c r="Z51" s="19" t="e">
        <f>#REF!</f>
        <v>#REF!</v>
      </c>
      <c r="AA51" s="19" t="e">
        <f>#REF!</f>
        <v>#REF!</v>
      </c>
      <c r="AB51" s="19" t="e">
        <f>#REF!</f>
        <v>#REF!</v>
      </c>
      <c r="AC51" s="19" t="e">
        <f>#REF!</f>
        <v>#REF!</v>
      </c>
      <c r="AD51" s="19" t="e">
        <f>#REF!</f>
        <v>#REF!</v>
      </c>
      <c r="AE51" s="19" t="e">
        <f>#REF!</f>
        <v>#REF!</v>
      </c>
      <c r="AF51" s="19" t="e">
        <f>#REF!</f>
        <v>#REF!</v>
      </c>
      <c r="AG51" s="19">
        <f>Cal_SWSubmitted!AG51</f>
        <v>0</v>
      </c>
      <c r="AH51" s="19">
        <f>Cal_SWSubmitted!AH51</f>
        <v>0</v>
      </c>
      <c r="AI51" s="19">
        <f>Cal_SWSubmitted!AI51</f>
        <v>0</v>
      </c>
      <c r="AJ51" s="19">
        <f>Cal_SWSubmitted!AJ51</f>
        <v>0</v>
      </c>
      <c r="AK51" s="19">
        <f>Cal_SWSubmitted!AK51</f>
        <v>0</v>
      </c>
    </row>
    <row r="52" spans="3:53" s="68" customFormat="1">
      <c r="C52" s="88"/>
      <c r="D52" s="88"/>
      <c r="E52" s="88"/>
      <c r="F52" s="3"/>
      <c r="G52" s="3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9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</row>
    <row r="53" spans="3:53">
      <c r="C53" s="11" t="s">
        <v>214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44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</row>
    <row r="54" spans="3:53">
      <c r="E54" s="3" t="s">
        <v>25</v>
      </c>
      <c r="F54" s="3" t="s">
        <v>247</v>
      </c>
      <c r="G54" s="3" t="s">
        <v>217</v>
      </c>
      <c r="L54" s="3" t="s">
        <v>112</v>
      </c>
      <c r="R54" s="14"/>
      <c r="T54" s="19" t="e">
        <f>#REF!</f>
        <v>#REF!</v>
      </c>
      <c r="U54" s="19" t="e">
        <f>#REF!</f>
        <v>#REF!</v>
      </c>
      <c r="V54" s="19" t="e">
        <f>#REF!</f>
        <v>#REF!</v>
      </c>
      <c r="W54" s="19" t="e">
        <f>#REF!</f>
        <v>#REF!</v>
      </c>
      <c r="X54" s="19" t="e">
        <f>#REF!</f>
        <v>#REF!</v>
      </c>
      <c r="Y54" s="19" t="e">
        <f>#REF!</f>
        <v>#REF!</v>
      </c>
      <c r="Z54" s="19" t="e">
        <f>#REF!</f>
        <v>#REF!</v>
      </c>
      <c r="AA54" s="19" t="e">
        <f>#REF!</f>
        <v>#REF!</v>
      </c>
      <c r="AB54" s="19" t="e">
        <f>#REF!</f>
        <v>#REF!</v>
      </c>
      <c r="AC54" s="19" t="e">
        <f>#REF!</f>
        <v>#REF!</v>
      </c>
      <c r="AD54" s="19" t="e">
        <f>#REF!</f>
        <v>#REF!</v>
      </c>
      <c r="AE54" s="19" t="e">
        <f>#REF!</f>
        <v>#REF!</v>
      </c>
      <c r="AF54" s="19" t="e">
        <f>#REF!</f>
        <v>#REF!</v>
      </c>
      <c r="AG54" s="19">
        <f>Cal_SWSubmitted!AG54</f>
        <v>0</v>
      </c>
      <c r="AH54" s="19">
        <f>Cal_SWSubmitted!AH54</f>
        <v>0</v>
      </c>
      <c r="AI54" s="19">
        <f>Cal_SWSubmitted!AI54</f>
        <v>0</v>
      </c>
      <c r="AJ54" s="19">
        <f>Cal_SWSubmitted!AJ54</f>
        <v>0</v>
      </c>
      <c r="AK54" s="19">
        <f>Cal_SWSubmitted!AK54</f>
        <v>0</v>
      </c>
    </row>
    <row r="55" spans="3:53">
      <c r="E55" s="3" t="s">
        <v>28</v>
      </c>
      <c r="F55" s="3" t="s">
        <v>247</v>
      </c>
      <c r="G55" s="3" t="s">
        <v>217</v>
      </c>
      <c r="L55" s="3" t="s">
        <v>112</v>
      </c>
      <c r="R55" s="14"/>
      <c r="T55" s="19" t="e">
        <f>#REF!</f>
        <v>#REF!</v>
      </c>
      <c r="U55" s="19" t="e">
        <f>#REF!</f>
        <v>#REF!</v>
      </c>
      <c r="V55" s="19" t="e">
        <f>#REF!</f>
        <v>#REF!</v>
      </c>
      <c r="W55" s="19" t="e">
        <f>#REF!</f>
        <v>#REF!</v>
      </c>
      <c r="X55" s="19" t="e">
        <f>#REF!</f>
        <v>#REF!</v>
      </c>
      <c r="Y55" s="19" t="e">
        <f>#REF!</f>
        <v>#REF!</v>
      </c>
      <c r="Z55" s="19" t="e">
        <f>#REF!</f>
        <v>#REF!</v>
      </c>
      <c r="AA55" s="19" t="e">
        <f>#REF!</f>
        <v>#REF!</v>
      </c>
      <c r="AB55" s="19" t="e">
        <f>#REF!</f>
        <v>#REF!</v>
      </c>
      <c r="AC55" s="19" t="e">
        <f>#REF!</f>
        <v>#REF!</v>
      </c>
      <c r="AD55" s="19" t="e">
        <f>#REF!</f>
        <v>#REF!</v>
      </c>
      <c r="AE55" s="19" t="e">
        <f>#REF!</f>
        <v>#REF!</v>
      </c>
      <c r="AF55" s="19" t="e">
        <f>#REF!</f>
        <v>#REF!</v>
      </c>
      <c r="AG55" s="19">
        <f>Cal_SWSubmitted!AG55</f>
        <v>0</v>
      </c>
      <c r="AH55" s="19">
        <f>Cal_SWSubmitted!AH55</f>
        <v>0</v>
      </c>
      <c r="AI55" s="19">
        <f>Cal_SWSubmitted!AI55</f>
        <v>0</v>
      </c>
      <c r="AJ55" s="19">
        <f>Cal_SWSubmitted!AJ55</f>
        <v>0</v>
      </c>
      <c r="AK55" s="19">
        <f>Cal_SWSubmitted!AK55</f>
        <v>0</v>
      </c>
    </row>
    <row r="56" spans="3:53">
      <c r="E56" s="3" t="s">
        <v>30</v>
      </c>
      <c r="F56" s="3" t="s">
        <v>247</v>
      </c>
      <c r="G56" s="3" t="s">
        <v>217</v>
      </c>
      <c r="L56" s="3" t="s">
        <v>112</v>
      </c>
      <c r="R56" s="14"/>
      <c r="T56" s="19" t="e">
        <f>#REF!</f>
        <v>#REF!</v>
      </c>
      <c r="U56" s="19" t="e">
        <f>#REF!</f>
        <v>#REF!</v>
      </c>
      <c r="V56" s="19" t="e">
        <f>#REF!</f>
        <v>#REF!</v>
      </c>
      <c r="W56" s="19" t="e">
        <f>#REF!</f>
        <v>#REF!</v>
      </c>
      <c r="X56" s="19" t="e">
        <f>#REF!</f>
        <v>#REF!</v>
      </c>
      <c r="Y56" s="19" t="e">
        <f>#REF!</f>
        <v>#REF!</v>
      </c>
      <c r="Z56" s="19" t="e">
        <f>#REF!</f>
        <v>#REF!</v>
      </c>
      <c r="AA56" s="19" t="e">
        <f>#REF!</f>
        <v>#REF!</v>
      </c>
      <c r="AB56" s="19" t="e">
        <f>#REF!</f>
        <v>#REF!</v>
      </c>
      <c r="AC56" s="19" t="e">
        <f>#REF!</f>
        <v>#REF!</v>
      </c>
      <c r="AD56" s="19" t="e">
        <f>#REF!</f>
        <v>#REF!</v>
      </c>
      <c r="AE56" s="19" t="e">
        <f>#REF!</f>
        <v>#REF!</v>
      </c>
      <c r="AF56" s="19" t="e">
        <f>#REF!</f>
        <v>#REF!</v>
      </c>
      <c r="AG56" s="19">
        <f>Cal_SWSubmitted!AG56</f>
        <v>0</v>
      </c>
      <c r="AH56" s="19">
        <f>Cal_SWSubmitted!AH56</f>
        <v>0</v>
      </c>
      <c r="AI56" s="19">
        <f>Cal_SWSubmitted!AI56</f>
        <v>0</v>
      </c>
      <c r="AJ56" s="19">
        <f>Cal_SWSubmitted!AJ56</f>
        <v>0</v>
      </c>
      <c r="AK56" s="19">
        <f>Cal_SWSubmitted!AK56</f>
        <v>0</v>
      </c>
    </row>
    <row r="57" spans="3:53">
      <c r="E57" s="3" t="s">
        <v>32</v>
      </c>
      <c r="F57" s="3" t="s">
        <v>247</v>
      </c>
      <c r="G57" s="3" t="s">
        <v>217</v>
      </c>
      <c r="L57" s="3" t="s">
        <v>112</v>
      </c>
      <c r="R57" s="14"/>
      <c r="T57" s="19" t="e">
        <f>#REF!</f>
        <v>#REF!</v>
      </c>
      <c r="U57" s="19" t="e">
        <f>#REF!</f>
        <v>#REF!</v>
      </c>
      <c r="V57" s="19" t="e">
        <f>#REF!</f>
        <v>#REF!</v>
      </c>
      <c r="W57" s="19" t="e">
        <f>#REF!</f>
        <v>#REF!</v>
      </c>
      <c r="X57" s="19" t="e">
        <f>#REF!</f>
        <v>#REF!</v>
      </c>
      <c r="Y57" s="19" t="e">
        <f>#REF!</f>
        <v>#REF!</v>
      </c>
      <c r="Z57" s="19" t="e">
        <f>#REF!</f>
        <v>#REF!</v>
      </c>
      <c r="AA57" s="19" t="e">
        <f>#REF!</f>
        <v>#REF!</v>
      </c>
      <c r="AB57" s="19" t="e">
        <f>#REF!</f>
        <v>#REF!</v>
      </c>
      <c r="AC57" s="19" t="e">
        <f>#REF!</f>
        <v>#REF!</v>
      </c>
      <c r="AD57" s="19" t="e">
        <f>#REF!</f>
        <v>#REF!</v>
      </c>
      <c r="AE57" s="19" t="e">
        <f>#REF!</f>
        <v>#REF!</v>
      </c>
      <c r="AF57" s="19" t="e">
        <f>#REF!</f>
        <v>#REF!</v>
      </c>
      <c r="AG57" s="19">
        <f>Cal_SWSubmitted!AG57</f>
        <v>0</v>
      </c>
      <c r="AH57" s="19">
        <f>Cal_SWSubmitted!AH57</f>
        <v>0</v>
      </c>
      <c r="AI57" s="19">
        <f>Cal_SWSubmitted!AI57</f>
        <v>0</v>
      </c>
      <c r="AJ57" s="19">
        <f>Cal_SWSubmitted!AJ57</f>
        <v>0</v>
      </c>
      <c r="AK57" s="19">
        <f>Cal_SWSubmitted!AK57</f>
        <v>0</v>
      </c>
    </row>
    <row r="58" spans="3:53">
      <c r="E58" s="3" t="s">
        <v>34</v>
      </c>
      <c r="F58" s="3" t="s">
        <v>247</v>
      </c>
      <c r="G58" s="3" t="s">
        <v>217</v>
      </c>
      <c r="L58" s="3" t="s">
        <v>112</v>
      </c>
      <c r="R58" s="14"/>
      <c r="T58" s="19" t="e">
        <f>#REF!</f>
        <v>#REF!</v>
      </c>
      <c r="U58" s="19" t="e">
        <f>#REF!</f>
        <v>#REF!</v>
      </c>
      <c r="V58" s="19" t="e">
        <f>#REF!</f>
        <v>#REF!</v>
      </c>
      <c r="W58" s="19" t="e">
        <f>#REF!</f>
        <v>#REF!</v>
      </c>
      <c r="X58" s="19" t="e">
        <f>#REF!</f>
        <v>#REF!</v>
      </c>
      <c r="Y58" s="19" t="e">
        <f>#REF!</f>
        <v>#REF!</v>
      </c>
      <c r="Z58" s="19" t="e">
        <f>#REF!</f>
        <v>#REF!</v>
      </c>
      <c r="AA58" s="19" t="e">
        <f>#REF!</f>
        <v>#REF!</v>
      </c>
      <c r="AB58" s="19" t="e">
        <f>#REF!</f>
        <v>#REF!</v>
      </c>
      <c r="AC58" s="19" t="e">
        <f>#REF!</f>
        <v>#REF!</v>
      </c>
      <c r="AD58" s="19" t="e">
        <f>#REF!</f>
        <v>#REF!</v>
      </c>
      <c r="AE58" s="19" t="e">
        <f>#REF!</f>
        <v>#REF!</v>
      </c>
      <c r="AF58" s="19" t="e">
        <f>#REF!</f>
        <v>#REF!</v>
      </c>
      <c r="AG58" s="19">
        <f>Cal_SWSubmitted!AG58</f>
        <v>4.4005727128102835E-2</v>
      </c>
      <c r="AH58" s="19">
        <f>Cal_SWSubmitted!AH58</f>
        <v>4.4226861435279236E-2</v>
      </c>
      <c r="AI58" s="19">
        <f>Cal_SWSubmitted!AI58</f>
        <v>4.4449106970129881E-2</v>
      </c>
      <c r="AJ58" s="19">
        <f>Cal_SWSubmitted!AJ58</f>
        <v>4.4672469316713447E-2</v>
      </c>
      <c r="AK58" s="19">
        <f>Cal_SWSubmitted!AK58</f>
        <v>4.4896954087149193E-2</v>
      </c>
    </row>
    <row r="59" spans="3:53">
      <c r="E59" s="3" t="s">
        <v>36</v>
      </c>
      <c r="F59" s="3" t="s">
        <v>247</v>
      </c>
      <c r="G59" s="3" t="s">
        <v>217</v>
      </c>
      <c r="L59" s="3" t="s">
        <v>112</v>
      </c>
      <c r="R59" s="14"/>
      <c r="T59" s="19" t="e">
        <f>#REF!</f>
        <v>#REF!</v>
      </c>
      <c r="U59" s="19" t="e">
        <f>#REF!</f>
        <v>#REF!</v>
      </c>
      <c r="V59" s="19" t="e">
        <f>#REF!</f>
        <v>#REF!</v>
      </c>
      <c r="W59" s="19" t="e">
        <f>#REF!</f>
        <v>#REF!</v>
      </c>
      <c r="X59" s="19" t="e">
        <f>#REF!</f>
        <v>#REF!</v>
      </c>
      <c r="Y59" s="19" t="e">
        <f>#REF!</f>
        <v>#REF!</v>
      </c>
      <c r="Z59" s="19" t="e">
        <f>#REF!</f>
        <v>#REF!</v>
      </c>
      <c r="AA59" s="19" t="e">
        <f>#REF!</f>
        <v>#REF!</v>
      </c>
      <c r="AB59" s="19" t="e">
        <f>#REF!</f>
        <v>#REF!</v>
      </c>
      <c r="AC59" s="19" t="e">
        <f>#REF!</f>
        <v>#REF!</v>
      </c>
      <c r="AD59" s="19" t="e">
        <f>#REF!</f>
        <v>#REF!</v>
      </c>
      <c r="AE59" s="19" t="e">
        <f>#REF!</f>
        <v>#REF!</v>
      </c>
      <c r="AF59" s="19" t="e">
        <f>#REF!</f>
        <v>#REF!</v>
      </c>
      <c r="AG59" s="19">
        <f>Cal_SWSubmitted!AG59</f>
        <v>0.33705890390146681</v>
      </c>
      <c r="AH59" s="19">
        <f>Cal_SWSubmitted!AH59</f>
        <v>0.33908829381427547</v>
      </c>
      <c r="AI59" s="19">
        <f>Cal_SWSubmitted!AI59</f>
        <v>0.34113245372347806</v>
      </c>
      <c r="AJ59" s="19">
        <f>Cal_SWSubmitted!AJ59</f>
        <v>0.34353304700871656</v>
      </c>
      <c r="AK59" s="19">
        <f>Cal_SWSubmitted!AK59</f>
        <v>0.34598282930662649</v>
      </c>
    </row>
    <row r="60" spans="3:53">
      <c r="E60" s="3" t="s">
        <v>38</v>
      </c>
      <c r="F60" s="3" t="s">
        <v>247</v>
      </c>
      <c r="G60" s="3" t="s">
        <v>217</v>
      </c>
      <c r="L60" s="3" t="s">
        <v>112</v>
      </c>
      <c r="R60" s="14"/>
      <c r="T60" s="19" t="e">
        <f>#REF!</f>
        <v>#REF!</v>
      </c>
      <c r="U60" s="19" t="e">
        <f>#REF!</f>
        <v>#REF!</v>
      </c>
      <c r="V60" s="19" t="e">
        <f>#REF!</f>
        <v>#REF!</v>
      </c>
      <c r="W60" s="19" t="e">
        <f>#REF!</f>
        <v>#REF!</v>
      </c>
      <c r="X60" s="19" t="e">
        <f>#REF!</f>
        <v>#REF!</v>
      </c>
      <c r="Y60" s="19" t="e">
        <f>#REF!</f>
        <v>#REF!</v>
      </c>
      <c r="Z60" s="19" t="e">
        <f>#REF!</f>
        <v>#REF!</v>
      </c>
      <c r="AA60" s="19" t="e">
        <f>#REF!</f>
        <v>#REF!</v>
      </c>
      <c r="AB60" s="19" t="e">
        <f>#REF!</f>
        <v>#REF!</v>
      </c>
      <c r="AC60" s="19" t="e">
        <f>#REF!</f>
        <v>#REF!</v>
      </c>
      <c r="AD60" s="19" t="e">
        <f>#REF!</f>
        <v>#REF!</v>
      </c>
      <c r="AE60" s="19" t="e">
        <f>#REF!</f>
        <v>#REF!</v>
      </c>
      <c r="AF60" s="19" t="e">
        <f>#REF!</f>
        <v>#REF!</v>
      </c>
      <c r="AG60" s="19">
        <f>Cal_SWSubmitted!AG60</f>
        <v>0</v>
      </c>
      <c r="AH60" s="19">
        <f>Cal_SWSubmitted!AH60</f>
        <v>0</v>
      </c>
      <c r="AI60" s="19">
        <f>Cal_SWSubmitted!AI60</f>
        <v>0</v>
      </c>
      <c r="AJ60" s="19">
        <f>Cal_SWSubmitted!AJ60</f>
        <v>0</v>
      </c>
      <c r="AK60" s="19">
        <f>Cal_SWSubmitted!AK60</f>
        <v>0</v>
      </c>
    </row>
    <row r="61" spans="3:53">
      <c r="E61" s="3" t="s">
        <v>40</v>
      </c>
      <c r="F61" s="3" t="s">
        <v>247</v>
      </c>
      <c r="G61" s="3" t="s">
        <v>217</v>
      </c>
      <c r="L61" s="3" t="s">
        <v>112</v>
      </c>
      <c r="R61" s="14"/>
      <c r="T61" s="19" t="e">
        <f>#REF!</f>
        <v>#REF!</v>
      </c>
      <c r="U61" s="19" t="e">
        <f>#REF!</f>
        <v>#REF!</v>
      </c>
      <c r="V61" s="19" t="e">
        <f>#REF!</f>
        <v>#REF!</v>
      </c>
      <c r="W61" s="19" t="e">
        <f>#REF!</f>
        <v>#REF!</v>
      </c>
      <c r="X61" s="19" t="e">
        <f>#REF!</f>
        <v>#REF!</v>
      </c>
      <c r="Y61" s="19" t="e">
        <f>#REF!</f>
        <v>#REF!</v>
      </c>
      <c r="Z61" s="19" t="e">
        <f>#REF!</f>
        <v>#REF!</v>
      </c>
      <c r="AA61" s="19" t="e">
        <f>#REF!</f>
        <v>#REF!</v>
      </c>
      <c r="AB61" s="19" t="e">
        <f>#REF!</f>
        <v>#REF!</v>
      </c>
      <c r="AC61" s="19" t="e">
        <f>#REF!</f>
        <v>#REF!</v>
      </c>
      <c r="AD61" s="19" t="e">
        <f>#REF!</f>
        <v>#REF!</v>
      </c>
      <c r="AE61" s="19" t="e">
        <f>#REF!</f>
        <v>#REF!</v>
      </c>
      <c r="AF61" s="19" t="e">
        <f>#REF!</f>
        <v>#REF!</v>
      </c>
      <c r="AG61" s="19">
        <f>Cal_SWSubmitted!AG61</f>
        <v>4.0603015075376878E-2</v>
      </c>
      <c r="AH61" s="19">
        <f>Cal_SWSubmitted!AH61</f>
        <v>3.6984924623115568E-2</v>
      </c>
      <c r="AI61" s="19">
        <f>Cal_SWSubmitted!AI61</f>
        <v>3.4974874371859296E-2</v>
      </c>
      <c r="AJ61" s="19">
        <f>Cal_SWSubmitted!AJ61</f>
        <v>3.4974874371859303E-2</v>
      </c>
      <c r="AK61" s="19">
        <f>Cal_SWSubmitted!AK61</f>
        <v>3.4974874371859303E-2</v>
      </c>
    </row>
    <row r="62" spans="3:53">
      <c r="E62" s="3" t="s">
        <v>25</v>
      </c>
      <c r="F62" s="3" t="s">
        <v>247</v>
      </c>
      <c r="G62" s="3" t="s">
        <v>216</v>
      </c>
      <c r="L62" s="3" t="s">
        <v>112</v>
      </c>
      <c r="R62" s="14"/>
      <c r="T62" s="19" t="e">
        <f>#REF!</f>
        <v>#REF!</v>
      </c>
      <c r="U62" s="19" t="e">
        <f>#REF!</f>
        <v>#REF!</v>
      </c>
      <c r="V62" s="19" t="e">
        <f>#REF!</f>
        <v>#REF!</v>
      </c>
      <c r="W62" s="19" t="e">
        <f>#REF!</f>
        <v>#REF!</v>
      </c>
      <c r="X62" s="19" t="e">
        <f>#REF!</f>
        <v>#REF!</v>
      </c>
      <c r="Y62" s="19" t="e">
        <f>#REF!</f>
        <v>#REF!</v>
      </c>
      <c r="Z62" s="19" t="e">
        <f>#REF!</f>
        <v>#REF!</v>
      </c>
      <c r="AA62" s="19" t="e">
        <f>#REF!</f>
        <v>#REF!</v>
      </c>
      <c r="AB62" s="19" t="e">
        <f>#REF!</f>
        <v>#REF!</v>
      </c>
      <c r="AC62" s="19" t="e">
        <f>#REF!</f>
        <v>#REF!</v>
      </c>
      <c r="AD62" s="19" t="e">
        <f>#REF!</f>
        <v>#REF!</v>
      </c>
      <c r="AE62" s="19" t="e">
        <f>#REF!</f>
        <v>#REF!</v>
      </c>
      <c r="AF62" s="19" t="e">
        <f>#REF!</f>
        <v>#REF!</v>
      </c>
      <c r="AG62" s="19">
        <f>Cal_SWSubmitted!AG62</f>
        <v>2.8848936369151059</v>
      </c>
      <c r="AH62" s="19">
        <f>Cal_SWSubmitted!AH62</f>
        <v>2.8670857283139357</v>
      </c>
      <c r="AI62" s="19">
        <f>Cal_SWSubmitted!AI62</f>
        <v>2.8480786326513194</v>
      </c>
      <c r="AJ62" s="19">
        <f>Cal_SWSubmitted!AJ62</f>
        <v>2.8309990001930658</v>
      </c>
      <c r="AK62" s="19">
        <f>Cal_SWSubmitted!AK62</f>
        <v>2.8142680928467469</v>
      </c>
    </row>
    <row r="63" spans="3:53">
      <c r="E63" s="3" t="s">
        <v>28</v>
      </c>
      <c r="F63" s="3" t="s">
        <v>247</v>
      </c>
      <c r="G63" s="3" t="s">
        <v>216</v>
      </c>
      <c r="L63" s="3" t="s">
        <v>112</v>
      </c>
      <c r="R63" s="14"/>
      <c r="T63" s="19" t="e">
        <f>#REF!</f>
        <v>#REF!</v>
      </c>
      <c r="U63" s="19" t="e">
        <f>#REF!</f>
        <v>#REF!</v>
      </c>
      <c r="V63" s="19" t="e">
        <f>#REF!</f>
        <v>#REF!</v>
      </c>
      <c r="W63" s="19" t="e">
        <f>#REF!</f>
        <v>#REF!</v>
      </c>
      <c r="X63" s="19" t="e">
        <f>#REF!</f>
        <v>#REF!</v>
      </c>
      <c r="Y63" s="19" t="e">
        <f>#REF!</f>
        <v>#REF!</v>
      </c>
      <c r="Z63" s="19" t="e">
        <f>#REF!</f>
        <v>#REF!</v>
      </c>
      <c r="AA63" s="19" t="e">
        <f>#REF!</f>
        <v>#REF!</v>
      </c>
      <c r="AB63" s="19" t="e">
        <f>#REF!</f>
        <v>#REF!</v>
      </c>
      <c r="AC63" s="19" t="e">
        <f>#REF!</f>
        <v>#REF!</v>
      </c>
      <c r="AD63" s="19" t="e">
        <f>#REF!</f>
        <v>#REF!</v>
      </c>
      <c r="AE63" s="19" t="e">
        <f>#REF!</f>
        <v>#REF!</v>
      </c>
      <c r="AF63" s="19" t="e">
        <f>#REF!</f>
        <v>#REF!</v>
      </c>
      <c r="AG63" s="19">
        <f>Cal_SWSubmitted!AG63</f>
        <v>2.2879709685489851</v>
      </c>
      <c r="AH63" s="19">
        <f>Cal_SWSubmitted!AH63</f>
        <v>2.2886676475346412</v>
      </c>
      <c r="AI63" s="19">
        <f>Cal_SWSubmitted!AI63</f>
        <v>2.2890656628344632</v>
      </c>
      <c r="AJ63" s="19">
        <f>Cal_SWSubmitted!AJ63</f>
        <v>2.2901773113272612</v>
      </c>
      <c r="AK63" s="19">
        <f>Cal_SWSubmitted!AK63</f>
        <v>2.2915621822776835</v>
      </c>
    </row>
    <row r="64" spans="3:53">
      <c r="E64" s="3" t="s">
        <v>30</v>
      </c>
      <c r="F64" s="3" t="s">
        <v>247</v>
      </c>
      <c r="G64" s="3" t="s">
        <v>216</v>
      </c>
      <c r="L64" s="3" t="s">
        <v>112</v>
      </c>
      <c r="R64" s="14"/>
      <c r="T64" s="19" t="e">
        <f>#REF!</f>
        <v>#REF!</v>
      </c>
      <c r="U64" s="19" t="e">
        <f>#REF!</f>
        <v>#REF!</v>
      </c>
      <c r="V64" s="19" t="e">
        <f>#REF!</f>
        <v>#REF!</v>
      </c>
      <c r="W64" s="19" t="e">
        <f>#REF!</f>
        <v>#REF!</v>
      </c>
      <c r="X64" s="19" t="e">
        <f>#REF!</f>
        <v>#REF!</v>
      </c>
      <c r="Y64" s="19" t="e">
        <f>#REF!</f>
        <v>#REF!</v>
      </c>
      <c r="Z64" s="19" t="e">
        <f>#REF!</f>
        <v>#REF!</v>
      </c>
      <c r="AA64" s="19" t="e">
        <f>#REF!</f>
        <v>#REF!</v>
      </c>
      <c r="AB64" s="19" t="e">
        <f>#REF!</f>
        <v>#REF!</v>
      </c>
      <c r="AC64" s="19" t="e">
        <f>#REF!</f>
        <v>#REF!</v>
      </c>
      <c r="AD64" s="19" t="e">
        <f>#REF!</f>
        <v>#REF!</v>
      </c>
      <c r="AE64" s="19" t="e">
        <f>#REF!</f>
        <v>#REF!</v>
      </c>
      <c r="AF64" s="19" t="e">
        <f>#REF!</f>
        <v>#REF!</v>
      </c>
      <c r="AG64" s="19">
        <f>Cal_SWSubmitted!AG64</f>
        <v>0.66942736446455386</v>
      </c>
      <c r="AH64" s="19">
        <f>Cal_SWSubmitted!AH64</f>
        <v>0.66289067067087515</v>
      </c>
      <c r="AI64" s="19">
        <f>Cal_SWSubmitted!AI64</f>
        <v>0.65751669833872672</v>
      </c>
      <c r="AJ64" s="19">
        <f>Cal_SWSubmitted!AJ64</f>
        <v>0.65222615913846105</v>
      </c>
      <c r="AK64" s="19">
        <f>Cal_SWSubmitted!AK64</f>
        <v>0.64608306840656748</v>
      </c>
    </row>
    <row r="65" spans="3:53">
      <c r="E65" s="3" t="s">
        <v>32</v>
      </c>
      <c r="F65" s="3" t="s">
        <v>247</v>
      </c>
      <c r="G65" s="3" t="s">
        <v>216</v>
      </c>
      <c r="L65" s="3" t="s">
        <v>112</v>
      </c>
      <c r="R65" s="14"/>
      <c r="T65" s="19" t="e">
        <f>#REF!</f>
        <v>#REF!</v>
      </c>
      <c r="U65" s="19" t="e">
        <f>#REF!</f>
        <v>#REF!</v>
      </c>
      <c r="V65" s="19" t="e">
        <f>#REF!</f>
        <v>#REF!</v>
      </c>
      <c r="W65" s="19" t="e">
        <f>#REF!</f>
        <v>#REF!</v>
      </c>
      <c r="X65" s="19" t="e">
        <f>#REF!</f>
        <v>#REF!</v>
      </c>
      <c r="Y65" s="19" t="e">
        <f>#REF!</f>
        <v>#REF!</v>
      </c>
      <c r="Z65" s="19" t="e">
        <f>#REF!</f>
        <v>#REF!</v>
      </c>
      <c r="AA65" s="19" t="e">
        <f>#REF!</f>
        <v>#REF!</v>
      </c>
      <c r="AB65" s="19" t="e">
        <f>#REF!</f>
        <v>#REF!</v>
      </c>
      <c r="AC65" s="19" t="e">
        <f>#REF!</f>
        <v>#REF!</v>
      </c>
      <c r="AD65" s="19" t="e">
        <f>#REF!</f>
        <v>#REF!</v>
      </c>
      <c r="AE65" s="19" t="e">
        <f>#REF!</f>
        <v>#REF!</v>
      </c>
      <c r="AF65" s="19" t="e">
        <f>#REF!</f>
        <v>#REF!</v>
      </c>
      <c r="AG65" s="19">
        <f>Cal_SWSubmitted!AG65</f>
        <v>1.1891917682244595</v>
      </c>
      <c r="AH65" s="19">
        <f>Cal_SWSubmitted!AH65</f>
        <v>1.179675834200854</v>
      </c>
      <c r="AI65" s="19">
        <f>Cal_SWSubmitted!AI65</f>
        <v>1.1703699525866564</v>
      </c>
      <c r="AJ65" s="19">
        <f>Cal_SWSubmitted!AJ65</f>
        <v>1.1591558767913197</v>
      </c>
      <c r="AK65" s="19">
        <f>Cal_SWSubmitted!AK65</f>
        <v>1.1501960108279237</v>
      </c>
    </row>
    <row r="66" spans="3:53">
      <c r="E66" s="3" t="s">
        <v>34</v>
      </c>
      <c r="F66" s="3" t="s">
        <v>247</v>
      </c>
      <c r="G66" s="3" t="s">
        <v>216</v>
      </c>
      <c r="L66" s="3" t="s">
        <v>112</v>
      </c>
      <c r="R66" s="14"/>
      <c r="T66" s="19" t="e">
        <f>#REF!</f>
        <v>#REF!</v>
      </c>
      <c r="U66" s="19" t="e">
        <f>#REF!</f>
        <v>#REF!</v>
      </c>
      <c r="V66" s="19" t="e">
        <f>#REF!</f>
        <v>#REF!</v>
      </c>
      <c r="W66" s="19" t="e">
        <f>#REF!</f>
        <v>#REF!</v>
      </c>
      <c r="X66" s="19" t="e">
        <f>#REF!</f>
        <v>#REF!</v>
      </c>
      <c r="Y66" s="19" t="e">
        <f>#REF!</f>
        <v>#REF!</v>
      </c>
      <c r="Z66" s="19" t="e">
        <f>#REF!</f>
        <v>#REF!</v>
      </c>
      <c r="AA66" s="19" t="e">
        <f>#REF!</f>
        <v>#REF!</v>
      </c>
      <c r="AB66" s="19" t="e">
        <f>#REF!</f>
        <v>#REF!</v>
      </c>
      <c r="AC66" s="19" t="e">
        <f>#REF!</f>
        <v>#REF!</v>
      </c>
      <c r="AD66" s="19" t="e">
        <f>#REF!</f>
        <v>#REF!</v>
      </c>
      <c r="AE66" s="19" t="e">
        <f>#REF!</f>
        <v>#REF!</v>
      </c>
      <c r="AF66" s="19" t="e">
        <f>#REF!</f>
        <v>#REF!</v>
      </c>
      <c r="AG66" s="19">
        <f>Cal_SWSubmitted!AG66</f>
        <v>0.27436411201737326</v>
      </c>
      <c r="AH66" s="19">
        <f>Cal_SWSubmitted!AH66</f>
        <v>0.27574282614811385</v>
      </c>
      <c r="AI66" s="19">
        <f>Cal_SWSubmitted!AI66</f>
        <v>0.27712846849056666</v>
      </c>
      <c r="AJ66" s="19">
        <f>Cal_SWSubmitted!AJ66</f>
        <v>0.27852107385986602</v>
      </c>
      <c r="AK66" s="19">
        <f>Cal_SWSubmitted!AK66</f>
        <v>0.27992067724609648</v>
      </c>
    </row>
    <row r="67" spans="3:53">
      <c r="E67" s="3" t="s">
        <v>36</v>
      </c>
      <c r="F67" s="3" t="s">
        <v>247</v>
      </c>
      <c r="G67" s="3" t="s">
        <v>216</v>
      </c>
      <c r="L67" s="3" t="s">
        <v>112</v>
      </c>
      <c r="R67" s="14"/>
      <c r="T67" s="19" t="e">
        <f>#REF!</f>
        <v>#REF!</v>
      </c>
      <c r="U67" s="19" t="e">
        <f>#REF!</f>
        <v>#REF!</v>
      </c>
      <c r="V67" s="19" t="e">
        <f>#REF!</f>
        <v>#REF!</v>
      </c>
      <c r="W67" s="19" t="e">
        <f>#REF!</f>
        <v>#REF!</v>
      </c>
      <c r="X67" s="19" t="e">
        <f>#REF!</f>
        <v>#REF!</v>
      </c>
      <c r="Y67" s="19" t="e">
        <f>#REF!</f>
        <v>#REF!</v>
      </c>
      <c r="Z67" s="19" t="e">
        <f>#REF!</f>
        <v>#REF!</v>
      </c>
      <c r="AA67" s="19" t="e">
        <f>#REF!</f>
        <v>#REF!</v>
      </c>
      <c r="AB67" s="19" t="e">
        <f>#REF!</f>
        <v>#REF!</v>
      </c>
      <c r="AC67" s="19" t="e">
        <f>#REF!</f>
        <v>#REF!</v>
      </c>
      <c r="AD67" s="19" t="e">
        <f>#REF!</f>
        <v>#REF!</v>
      </c>
      <c r="AE67" s="19" t="e">
        <f>#REF!</f>
        <v>#REF!</v>
      </c>
      <c r="AF67" s="19" t="e">
        <f>#REF!</f>
        <v>#REF!</v>
      </c>
      <c r="AG67" s="19">
        <f>Cal_SWSubmitted!AG67</f>
        <v>0.41173662512514503</v>
      </c>
      <c r="AH67" s="19">
        <f>Cal_SWSubmitted!AH67</f>
        <v>0.41421564034797714</v>
      </c>
      <c r="AI67" s="19">
        <f>Cal_SWSubmitted!AI67</f>
        <v>0.41671269796161386</v>
      </c>
      <c r="AJ67" s="19">
        <f>Cal_SWSubmitted!AJ67</f>
        <v>0.41964515922022855</v>
      </c>
      <c r="AK67" s="19">
        <f>Cal_SWSubmitted!AK67</f>
        <v>0.42263770765599873</v>
      </c>
    </row>
    <row r="68" spans="3:53">
      <c r="E68" s="3" t="s">
        <v>38</v>
      </c>
      <c r="F68" s="3" t="s">
        <v>247</v>
      </c>
      <c r="G68" s="3" t="s">
        <v>216</v>
      </c>
      <c r="L68" s="3" t="s">
        <v>112</v>
      </c>
      <c r="R68" s="14"/>
      <c r="T68" s="19" t="e">
        <f>#REF!</f>
        <v>#REF!</v>
      </c>
      <c r="U68" s="19" t="e">
        <f>#REF!</f>
        <v>#REF!</v>
      </c>
      <c r="V68" s="19" t="e">
        <f>#REF!</f>
        <v>#REF!</v>
      </c>
      <c r="W68" s="19" t="e">
        <f>#REF!</f>
        <v>#REF!</v>
      </c>
      <c r="X68" s="19" t="e">
        <f>#REF!</f>
        <v>#REF!</v>
      </c>
      <c r="Y68" s="19" t="e">
        <f>#REF!</f>
        <v>#REF!</v>
      </c>
      <c r="Z68" s="19" t="e">
        <f>#REF!</f>
        <v>#REF!</v>
      </c>
      <c r="AA68" s="19" t="e">
        <f>#REF!</f>
        <v>#REF!</v>
      </c>
      <c r="AB68" s="19" t="e">
        <f>#REF!</f>
        <v>#REF!</v>
      </c>
      <c r="AC68" s="19" t="e">
        <f>#REF!</f>
        <v>#REF!</v>
      </c>
      <c r="AD68" s="19" t="e">
        <f>#REF!</f>
        <v>#REF!</v>
      </c>
      <c r="AE68" s="19" t="e">
        <f>#REF!</f>
        <v>#REF!</v>
      </c>
      <c r="AF68" s="19" t="e">
        <f>#REF!</f>
        <v>#REF!</v>
      </c>
      <c r="AG68" s="19">
        <f>Cal_SWSubmitted!AG68</f>
        <v>2.6564954187368288</v>
      </c>
      <c r="AH68" s="19">
        <f>Cal_SWSubmitted!AH68</f>
        <v>2.6563060551168585</v>
      </c>
      <c r="AI68" s="19">
        <f>Cal_SWSubmitted!AI68</f>
        <v>2.4553516927372554</v>
      </c>
      <c r="AJ68" s="19">
        <f>Cal_SWSubmitted!AJ68</f>
        <v>2.2737599374471404</v>
      </c>
      <c r="AK68" s="19">
        <f>Cal_SWSubmitted!AK68</f>
        <v>2.1108528858284625</v>
      </c>
    </row>
    <row r="69" spans="3:53">
      <c r="E69" s="3" t="s">
        <v>40</v>
      </c>
      <c r="F69" s="3" t="s">
        <v>247</v>
      </c>
      <c r="G69" s="3" t="s">
        <v>216</v>
      </c>
      <c r="L69" s="3" t="s">
        <v>112</v>
      </c>
      <c r="R69" s="14"/>
      <c r="T69" s="19" t="e">
        <f>#REF!</f>
        <v>#REF!</v>
      </c>
      <c r="U69" s="19" t="e">
        <f>#REF!</f>
        <v>#REF!</v>
      </c>
      <c r="V69" s="19" t="e">
        <f>#REF!</f>
        <v>#REF!</v>
      </c>
      <c r="W69" s="19" t="e">
        <f>#REF!</f>
        <v>#REF!</v>
      </c>
      <c r="X69" s="19" t="e">
        <f>#REF!</f>
        <v>#REF!</v>
      </c>
      <c r="Y69" s="19" t="e">
        <f>#REF!</f>
        <v>#REF!</v>
      </c>
      <c r="Z69" s="19" t="e">
        <f>#REF!</f>
        <v>#REF!</v>
      </c>
      <c r="AA69" s="19" t="e">
        <f>#REF!</f>
        <v>#REF!</v>
      </c>
      <c r="AB69" s="19" t="e">
        <f>#REF!</f>
        <v>#REF!</v>
      </c>
      <c r="AC69" s="19" t="e">
        <f>#REF!</f>
        <v>#REF!</v>
      </c>
      <c r="AD69" s="19" t="e">
        <f>#REF!</f>
        <v>#REF!</v>
      </c>
      <c r="AE69" s="19" t="e">
        <f>#REF!</f>
        <v>#REF!</v>
      </c>
      <c r="AF69" s="19" t="e">
        <f>#REF!</f>
        <v>#REF!</v>
      </c>
      <c r="AG69" s="19">
        <f>Cal_SWSubmitted!AG69</f>
        <v>0.41679893626659253</v>
      </c>
      <c r="AH69" s="19">
        <f>Cal_SWSubmitted!AH69</f>
        <v>0.41030074707251879</v>
      </c>
      <c r="AI69" s="19">
        <f>Cal_SWSubmitted!AI69</f>
        <v>0.40538074713113909</v>
      </c>
      <c r="AJ69" s="19">
        <f>Cal_SWSubmitted!AJ69</f>
        <v>0.39792051259172173</v>
      </c>
      <c r="AK69" s="19">
        <f>Cal_SWSubmitted!AK69</f>
        <v>0.39297248174729171</v>
      </c>
    </row>
    <row r="70" spans="3:53">
      <c r="E70" s="3" t="s">
        <v>25</v>
      </c>
      <c r="F70" s="3" t="s">
        <v>247</v>
      </c>
      <c r="G70" s="3" t="s">
        <v>221</v>
      </c>
      <c r="L70" s="3" t="s">
        <v>112</v>
      </c>
      <c r="R70" s="14"/>
      <c r="T70" s="19" t="e">
        <f>#REF!</f>
        <v>#REF!</v>
      </c>
      <c r="U70" s="19" t="e">
        <f>#REF!</f>
        <v>#REF!</v>
      </c>
      <c r="V70" s="19" t="e">
        <f>#REF!</f>
        <v>#REF!</v>
      </c>
      <c r="W70" s="19" t="e">
        <f>#REF!</f>
        <v>#REF!</v>
      </c>
      <c r="X70" s="19" t="e">
        <f>#REF!</f>
        <v>#REF!</v>
      </c>
      <c r="Y70" s="19" t="e">
        <f>#REF!</f>
        <v>#REF!</v>
      </c>
      <c r="Z70" s="19" t="e">
        <f>#REF!</f>
        <v>#REF!</v>
      </c>
      <c r="AA70" s="19" t="e">
        <f>#REF!</f>
        <v>#REF!</v>
      </c>
      <c r="AB70" s="19" t="e">
        <f>#REF!</f>
        <v>#REF!</v>
      </c>
      <c r="AC70" s="19" t="e">
        <f>#REF!</f>
        <v>#REF!</v>
      </c>
      <c r="AD70" s="19" t="e">
        <f>#REF!</f>
        <v>#REF!</v>
      </c>
      <c r="AE70" s="19" t="e">
        <f>#REF!</f>
        <v>#REF!</v>
      </c>
      <c r="AF70" s="19" t="e">
        <f>#REF!</f>
        <v>#REF!</v>
      </c>
      <c r="AG70" s="19">
        <f>Cal_SWSubmitted!AG70</f>
        <v>0</v>
      </c>
      <c r="AH70" s="19">
        <f>Cal_SWSubmitted!AH70</f>
        <v>0</v>
      </c>
      <c r="AI70" s="19">
        <f>Cal_SWSubmitted!AI70</f>
        <v>0</v>
      </c>
      <c r="AJ70" s="19">
        <f>Cal_SWSubmitted!AJ70</f>
        <v>0</v>
      </c>
      <c r="AK70" s="19">
        <f>Cal_SWSubmitted!AK70</f>
        <v>0</v>
      </c>
    </row>
    <row r="71" spans="3:53">
      <c r="E71" s="3" t="s">
        <v>28</v>
      </c>
      <c r="F71" s="3" t="s">
        <v>247</v>
      </c>
      <c r="G71" s="3" t="s">
        <v>221</v>
      </c>
      <c r="L71" s="3" t="s">
        <v>112</v>
      </c>
      <c r="R71" s="14"/>
      <c r="T71" s="19" t="e">
        <f>#REF!</f>
        <v>#REF!</v>
      </c>
      <c r="U71" s="19" t="e">
        <f>#REF!</f>
        <v>#REF!</v>
      </c>
      <c r="V71" s="19" t="e">
        <f>#REF!</f>
        <v>#REF!</v>
      </c>
      <c r="W71" s="19" t="e">
        <f>#REF!</f>
        <v>#REF!</v>
      </c>
      <c r="X71" s="19" t="e">
        <f>#REF!</f>
        <v>#REF!</v>
      </c>
      <c r="Y71" s="19" t="e">
        <f>#REF!</f>
        <v>#REF!</v>
      </c>
      <c r="Z71" s="19" t="e">
        <f>#REF!</f>
        <v>#REF!</v>
      </c>
      <c r="AA71" s="19" t="e">
        <f>#REF!</f>
        <v>#REF!</v>
      </c>
      <c r="AB71" s="19" t="e">
        <f>#REF!</f>
        <v>#REF!</v>
      </c>
      <c r="AC71" s="19" t="e">
        <f>#REF!</f>
        <v>#REF!</v>
      </c>
      <c r="AD71" s="19" t="e">
        <f>#REF!</f>
        <v>#REF!</v>
      </c>
      <c r="AE71" s="19" t="e">
        <f>#REF!</f>
        <v>#REF!</v>
      </c>
      <c r="AF71" s="19" t="e">
        <f>#REF!</f>
        <v>#REF!</v>
      </c>
      <c r="AG71" s="19">
        <f>Cal_SWSubmitted!AG71</f>
        <v>0</v>
      </c>
      <c r="AH71" s="19">
        <f>Cal_SWSubmitted!AH71</f>
        <v>0</v>
      </c>
      <c r="AI71" s="19">
        <f>Cal_SWSubmitted!AI71</f>
        <v>0</v>
      </c>
      <c r="AJ71" s="19">
        <f>Cal_SWSubmitted!AJ71</f>
        <v>0</v>
      </c>
      <c r="AK71" s="19">
        <f>Cal_SWSubmitted!AK71</f>
        <v>0</v>
      </c>
    </row>
    <row r="72" spans="3:53">
      <c r="E72" s="3" t="s">
        <v>30</v>
      </c>
      <c r="F72" s="3" t="s">
        <v>247</v>
      </c>
      <c r="G72" s="3" t="s">
        <v>221</v>
      </c>
      <c r="L72" s="3" t="s">
        <v>112</v>
      </c>
      <c r="R72" s="14"/>
      <c r="T72" s="19" t="e">
        <f>#REF!</f>
        <v>#REF!</v>
      </c>
      <c r="U72" s="19" t="e">
        <f>#REF!</f>
        <v>#REF!</v>
      </c>
      <c r="V72" s="19" t="e">
        <f>#REF!</f>
        <v>#REF!</v>
      </c>
      <c r="W72" s="19" t="e">
        <f>#REF!</f>
        <v>#REF!</v>
      </c>
      <c r="X72" s="19" t="e">
        <f>#REF!</f>
        <v>#REF!</v>
      </c>
      <c r="Y72" s="19" t="e">
        <f>#REF!</f>
        <v>#REF!</v>
      </c>
      <c r="Z72" s="19" t="e">
        <f>#REF!</f>
        <v>#REF!</v>
      </c>
      <c r="AA72" s="19" t="e">
        <f>#REF!</f>
        <v>#REF!</v>
      </c>
      <c r="AB72" s="19" t="e">
        <f>#REF!</f>
        <v>#REF!</v>
      </c>
      <c r="AC72" s="19" t="e">
        <f>#REF!</f>
        <v>#REF!</v>
      </c>
      <c r="AD72" s="19" t="e">
        <f>#REF!</f>
        <v>#REF!</v>
      </c>
      <c r="AE72" s="19" t="e">
        <f>#REF!</f>
        <v>#REF!</v>
      </c>
      <c r="AF72" s="19" t="e">
        <f>#REF!</f>
        <v>#REF!</v>
      </c>
      <c r="AG72" s="19">
        <f>Cal_SWSubmitted!AG72</f>
        <v>0</v>
      </c>
      <c r="AH72" s="19">
        <f>Cal_SWSubmitted!AH72</f>
        <v>0</v>
      </c>
      <c r="AI72" s="19">
        <f>Cal_SWSubmitted!AI72</f>
        <v>0</v>
      </c>
      <c r="AJ72" s="19">
        <f>Cal_SWSubmitted!AJ72</f>
        <v>0</v>
      </c>
      <c r="AK72" s="19">
        <f>Cal_SWSubmitted!AK72</f>
        <v>0</v>
      </c>
    </row>
    <row r="73" spans="3:53">
      <c r="E73" s="3" t="s">
        <v>32</v>
      </c>
      <c r="F73" s="3" t="s">
        <v>247</v>
      </c>
      <c r="G73" s="3" t="s">
        <v>221</v>
      </c>
      <c r="L73" s="3" t="s">
        <v>112</v>
      </c>
      <c r="R73" s="14"/>
      <c r="T73" s="19" t="e">
        <f>#REF!</f>
        <v>#REF!</v>
      </c>
      <c r="U73" s="19" t="e">
        <f>#REF!</f>
        <v>#REF!</v>
      </c>
      <c r="V73" s="19" t="e">
        <f>#REF!</f>
        <v>#REF!</v>
      </c>
      <c r="W73" s="19" t="e">
        <f>#REF!</f>
        <v>#REF!</v>
      </c>
      <c r="X73" s="19" t="e">
        <f>#REF!</f>
        <v>#REF!</v>
      </c>
      <c r="Y73" s="19" t="e">
        <f>#REF!</f>
        <v>#REF!</v>
      </c>
      <c r="Z73" s="19" t="e">
        <f>#REF!</f>
        <v>#REF!</v>
      </c>
      <c r="AA73" s="19" t="e">
        <f>#REF!</f>
        <v>#REF!</v>
      </c>
      <c r="AB73" s="19" t="e">
        <f>#REF!</f>
        <v>#REF!</v>
      </c>
      <c r="AC73" s="19" t="e">
        <f>#REF!</f>
        <v>#REF!</v>
      </c>
      <c r="AD73" s="19" t="e">
        <f>#REF!</f>
        <v>#REF!</v>
      </c>
      <c r="AE73" s="19" t="e">
        <f>#REF!</f>
        <v>#REF!</v>
      </c>
      <c r="AF73" s="19" t="e">
        <f>#REF!</f>
        <v>#REF!</v>
      </c>
      <c r="AG73" s="19">
        <f>Cal_SWSubmitted!AG73</f>
        <v>0</v>
      </c>
      <c r="AH73" s="19">
        <f>Cal_SWSubmitted!AH73</f>
        <v>0</v>
      </c>
      <c r="AI73" s="19">
        <f>Cal_SWSubmitted!AI73</f>
        <v>0</v>
      </c>
      <c r="AJ73" s="19">
        <f>Cal_SWSubmitted!AJ73</f>
        <v>0</v>
      </c>
      <c r="AK73" s="19">
        <f>Cal_SWSubmitted!AK73</f>
        <v>0</v>
      </c>
    </row>
    <row r="74" spans="3:53">
      <c r="E74" s="3" t="s">
        <v>34</v>
      </c>
      <c r="F74" s="3" t="s">
        <v>247</v>
      </c>
      <c r="G74" s="3" t="s">
        <v>221</v>
      </c>
      <c r="L74" s="3" t="s">
        <v>112</v>
      </c>
      <c r="R74" s="14"/>
      <c r="T74" s="19" t="e">
        <f>#REF!</f>
        <v>#REF!</v>
      </c>
      <c r="U74" s="19" t="e">
        <f>#REF!</f>
        <v>#REF!</v>
      </c>
      <c r="V74" s="19" t="e">
        <f>#REF!</f>
        <v>#REF!</v>
      </c>
      <c r="W74" s="19" t="e">
        <f>#REF!</f>
        <v>#REF!</v>
      </c>
      <c r="X74" s="19" t="e">
        <f>#REF!</f>
        <v>#REF!</v>
      </c>
      <c r="Y74" s="19" t="e">
        <f>#REF!</f>
        <v>#REF!</v>
      </c>
      <c r="Z74" s="19" t="e">
        <f>#REF!</f>
        <v>#REF!</v>
      </c>
      <c r="AA74" s="19" t="e">
        <f>#REF!</f>
        <v>#REF!</v>
      </c>
      <c r="AB74" s="19" t="e">
        <f>#REF!</f>
        <v>#REF!</v>
      </c>
      <c r="AC74" s="19" t="e">
        <f>#REF!</f>
        <v>#REF!</v>
      </c>
      <c r="AD74" s="19" t="e">
        <f>#REF!</f>
        <v>#REF!</v>
      </c>
      <c r="AE74" s="19" t="e">
        <f>#REF!</f>
        <v>#REF!</v>
      </c>
      <c r="AF74" s="19" t="e">
        <f>#REF!</f>
        <v>#REF!</v>
      </c>
      <c r="AG74" s="19">
        <f>Cal_SWSubmitted!AG74</f>
        <v>-6.5830539632837554E-2</v>
      </c>
      <c r="AH74" s="19">
        <f>Cal_SWSubmitted!AH74</f>
        <v>-6.6161346364660867E-2</v>
      </c>
      <c r="AI74" s="19">
        <f>Cal_SWSubmitted!AI74</f>
        <v>-6.6493815441870205E-2</v>
      </c>
      <c r="AJ74" s="19">
        <f>Cal_SWSubmitted!AJ74</f>
        <v>-6.6827955217960006E-2</v>
      </c>
      <c r="AK74" s="19">
        <f>Cal_SWSubmitted!AK74</f>
        <v>-6.7163774088402017E-2</v>
      </c>
    </row>
    <row r="75" spans="3:53">
      <c r="E75" s="3" t="s">
        <v>36</v>
      </c>
      <c r="F75" s="3" t="s">
        <v>247</v>
      </c>
      <c r="G75" s="3" t="s">
        <v>221</v>
      </c>
      <c r="L75" s="3" t="s">
        <v>112</v>
      </c>
      <c r="R75" s="14"/>
      <c r="T75" s="19" t="e">
        <f>#REF!</f>
        <v>#REF!</v>
      </c>
      <c r="U75" s="19" t="e">
        <f>#REF!</f>
        <v>#REF!</v>
      </c>
      <c r="V75" s="19" t="e">
        <f>#REF!</f>
        <v>#REF!</v>
      </c>
      <c r="W75" s="19" t="e">
        <f>#REF!</f>
        <v>#REF!</v>
      </c>
      <c r="X75" s="19" t="e">
        <f>#REF!</f>
        <v>#REF!</v>
      </c>
      <c r="Y75" s="19" t="e">
        <f>#REF!</f>
        <v>#REF!</v>
      </c>
      <c r="Z75" s="19" t="e">
        <f>#REF!</f>
        <v>#REF!</v>
      </c>
      <c r="AA75" s="19" t="e">
        <f>#REF!</f>
        <v>#REF!</v>
      </c>
      <c r="AB75" s="19" t="e">
        <f>#REF!</f>
        <v>#REF!</v>
      </c>
      <c r="AC75" s="19" t="e">
        <f>#REF!</f>
        <v>#REF!</v>
      </c>
      <c r="AD75" s="19" t="e">
        <f>#REF!</f>
        <v>#REF!</v>
      </c>
      <c r="AE75" s="19" t="e">
        <f>#REF!</f>
        <v>#REF!</v>
      </c>
      <c r="AF75" s="19" t="e">
        <f>#REF!</f>
        <v>#REF!</v>
      </c>
      <c r="AG75" s="19">
        <f>Cal_SWSubmitted!AG75</f>
        <v>0.10091583949145713</v>
      </c>
      <c r="AH75" s="19">
        <f>Cal_SWSubmitted!AH75</f>
        <v>0.10152344126175912</v>
      </c>
      <c r="AI75" s="19">
        <f>Cal_SWSubmitted!AI75</f>
        <v>0.10213546518667009</v>
      </c>
      <c r="AJ75" s="19">
        <f>Cal_SWSubmitted!AJ75</f>
        <v>0.10285420569123251</v>
      </c>
      <c r="AK75" s="19">
        <f>Cal_SWSubmitted!AK75</f>
        <v>0.10358767344509774</v>
      </c>
    </row>
    <row r="76" spans="3:53">
      <c r="E76" s="3" t="s">
        <v>38</v>
      </c>
      <c r="F76" s="3" t="s">
        <v>247</v>
      </c>
      <c r="G76" s="3" t="s">
        <v>221</v>
      </c>
      <c r="L76" s="3" t="s">
        <v>112</v>
      </c>
      <c r="R76" s="14"/>
      <c r="T76" s="19" t="e">
        <f>#REF!</f>
        <v>#REF!</v>
      </c>
      <c r="U76" s="19" t="e">
        <f>#REF!</f>
        <v>#REF!</v>
      </c>
      <c r="V76" s="19" t="e">
        <f>#REF!</f>
        <v>#REF!</v>
      </c>
      <c r="W76" s="19" t="e">
        <f>#REF!</f>
        <v>#REF!</v>
      </c>
      <c r="X76" s="19" t="e">
        <f>#REF!</f>
        <v>#REF!</v>
      </c>
      <c r="Y76" s="19" t="e">
        <f>#REF!</f>
        <v>#REF!</v>
      </c>
      <c r="Z76" s="19" t="e">
        <f>#REF!</f>
        <v>#REF!</v>
      </c>
      <c r="AA76" s="19" t="e">
        <f>#REF!</f>
        <v>#REF!</v>
      </c>
      <c r="AB76" s="19" t="e">
        <f>#REF!</f>
        <v>#REF!</v>
      </c>
      <c r="AC76" s="19" t="e">
        <f>#REF!</f>
        <v>#REF!</v>
      </c>
      <c r="AD76" s="19" t="e">
        <f>#REF!</f>
        <v>#REF!</v>
      </c>
      <c r="AE76" s="19" t="e">
        <f>#REF!</f>
        <v>#REF!</v>
      </c>
      <c r="AF76" s="19" t="e">
        <f>#REF!</f>
        <v>#REF!</v>
      </c>
      <c r="AG76" s="19">
        <f>Cal_SWSubmitted!AG76</f>
        <v>0</v>
      </c>
      <c r="AH76" s="19">
        <f>Cal_SWSubmitted!AH76</f>
        <v>0</v>
      </c>
      <c r="AI76" s="19">
        <f>Cal_SWSubmitted!AI76</f>
        <v>0</v>
      </c>
      <c r="AJ76" s="19">
        <f>Cal_SWSubmitted!AJ76</f>
        <v>0</v>
      </c>
      <c r="AK76" s="19">
        <f>Cal_SWSubmitted!AK76</f>
        <v>0</v>
      </c>
    </row>
    <row r="77" spans="3:53">
      <c r="E77" s="3" t="s">
        <v>40</v>
      </c>
      <c r="F77" s="3" t="s">
        <v>247</v>
      </c>
      <c r="G77" s="3" t="s">
        <v>221</v>
      </c>
      <c r="L77" s="3" t="s">
        <v>112</v>
      </c>
      <c r="R77" s="14"/>
      <c r="T77" s="19" t="e">
        <f>#REF!</f>
        <v>#REF!</v>
      </c>
      <c r="U77" s="19" t="e">
        <f>#REF!</f>
        <v>#REF!</v>
      </c>
      <c r="V77" s="19" t="e">
        <f>#REF!</f>
        <v>#REF!</v>
      </c>
      <c r="W77" s="19" t="e">
        <f>#REF!</f>
        <v>#REF!</v>
      </c>
      <c r="X77" s="19" t="e">
        <f>#REF!</f>
        <v>#REF!</v>
      </c>
      <c r="Y77" s="19" t="e">
        <f>#REF!</f>
        <v>#REF!</v>
      </c>
      <c r="Z77" s="19" t="e">
        <f>#REF!</f>
        <v>#REF!</v>
      </c>
      <c r="AA77" s="19" t="e">
        <f>#REF!</f>
        <v>#REF!</v>
      </c>
      <c r="AB77" s="19" t="e">
        <f>#REF!</f>
        <v>#REF!</v>
      </c>
      <c r="AC77" s="19" t="e">
        <f>#REF!</f>
        <v>#REF!</v>
      </c>
      <c r="AD77" s="19" t="e">
        <f>#REF!</f>
        <v>#REF!</v>
      </c>
      <c r="AE77" s="19" t="e">
        <f>#REF!</f>
        <v>#REF!</v>
      </c>
      <c r="AF77" s="19" t="e">
        <f>#REF!</f>
        <v>#REF!</v>
      </c>
      <c r="AG77" s="19">
        <f>Cal_SWSubmitted!AG77</f>
        <v>0</v>
      </c>
      <c r="AH77" s="19">
        <f>Cal_SWSubmitted!AH77</f>
        <v>0</v>
      </c>
      <c r="AI77" s="19">
        <f>Cal_SWSubmitted!AI77</f>
        <v>0</v>
      </c>
      <c r="AJ77" s="19">
        <f>Cal_SWSubmitted!AJ77</f>
        <v>0</v>
      </c>
      <c r="AK77" s="19">
        <f>Cal_SWSubmitted!AK77</f>
        <v>0</v>
      </c>
    </row>
    <row r="78" spans="3:53" s="68" customFormat="1">
      <c r="R78" s="69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N78" s="71"/>
    </row>
    <row r="79" spans="3:53">
      <c r="C79" s="11" t="s">
        <v>251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44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</row>
    <row r="80" spans="3:53">
      <c r="E80" s="3" t="s">
        <v>25</v>
      </c>
      <c r="F80" s="3" t="s">
        <v>247</v>
      </c>
      <c r="G80" s="3" t="s">
        <v>222</v>
      </c>
      <c r="L80" s="3" t="s">
        <v>112</v>
      </c>
      <c r="R80" s="14"/>
      <c r="T80" s="19" t="e">
        <f>#REF!</f>
        <v>#REF!</v>
      </c>
      <c r="U80" s="19" t="e">
        <f>#REF!</f>
        <v>#REF!</v>
      </c>
      <c r="V80" s="19" t="e">
        <f>#REF!</f>
        <v>#REF!</v>
      </c>
      <c r="W80" s="19" t="e">
        <f>#REF!</f>
        <v>#REF!</v>
      </c>
      <c r="X80" s="19" t="e">
        <f>#REF!</f>
        <v>#REF!</v>
      </c>
      <c r="Y80" s="19" t="e">
        <f>#REF!</f>
        <v>#REF!</v>
      </c>
      <c r="Z80" s="19" t="e">
        <f>#REF!</f>
        <v>#REF!</v>
      </c>
      <c r="AA80" s="19" t="e">
        <f>#REF!</f>
        <v>#REF!</v>
      </c>
      <c r="AB80" s="19" t="e">
        <f>#REF!</f>
        <v>#REF!</v>
      </c>
      <c r="AC80" s="19" t="e">
        <f>#REF!</f>
        <v>#REF!</v>
      </c>
      <c r="AD80" s="19" t="e">
        <f>#REF!</f>
        <v>#REF!</v>
      </c>
      <c r="AE80" s="19" t="e">
        <f>#REF!</f>
        <v>#REF!</v>
      </c>
      <c r="AF80" s="19" t="e">
        <f>#REF!</f>
        <v>#REF!</v>
      </c>
      <c r="AG80" s="19">
        <f>Cal_SWSubmitted!AG80</f>
        <v>8.5859159154805713</v>
      </c>
      <c r="AH80" s="19">
        <f>Cal_SWSubmitted!AH80</f>
        <v>8.7128357821072679</v>
      </c>
      <c r="AI80" s="19">
        <f>Cal_SWSubmitted!AI80</f>
        <v>8.8936123109792415</v>
      </c>
      <c r="AJ80" s="19">
        <f>Cal_SWSubmitted!AJ80</f>
        <v>8.8830999571313178</v>
      </c>
      <c r="AK80" s="19">
        <f>Cal_SWSubmitted!AK80</f>
        <v>8.8463967936766448</v>
      </c>
    </row>
    <row r="81" spans="2:60">
      <c r="E81" s="3" t="s">
        <v>28</v>
      </c>
      <c r="F81" s="3" t="s">
        <v>247</v>
      </c>
      <c r="G81" s="3" t="s">
        <v>222</v>
      </c>
      <c r="L81" s="3" t="s">
        <v>112</v>
      </c>
      <c r="R81" s="14"/>
      <c r="T81" s="19" t="e">
        <f>#REF!</f>
        <v>#REF!</v>
      </c>
      <c r="U81" s="19" t="e">
        <f>#REF!</f>
        <v>#REF!</v>
      </c>
      <c r="V81" s="19" t="e">
        <f>#REF!</f>
        <v>#REF!</v>
      </c>
      <c r="W81" s="19" t="e">
        <f>#REF!</f>
        <v>#REF!</v>
      </c>
      <c r="X81" s="19" t="e">
        <f>#REF!</f>
        <v>#REF!</v>
      </c>
      <c r="Y81" s="19" t="e">
        <f>#REF!</f>
        <v>#REF!</v>
      </c>
      <c r="Z81" s="19" t="e">
        <f>#REF!</f>
        <v>#REF!</v>
      </c>
      <c r="AA81" s="19" t="e">
        <f>#REF!</f>
        <v>#REF!</v>
      </c>
      <c r="AB81" s="19" t="e">
        <f>#REF!</f>
        <v>#REF!</v>
      </c>
      <c r="AC81" s="19" t="e">
        <f>#REF!</f>
        <v>#REF!</v>
      </c>
      <c r="AD81" s="19" t="e">
        <f>#REF!</f>
        <v>#REF!</v>
      </c>
      <c r="AE81" s="19" t="e">
        <f>#REF!</f>
        <v>#REF!</v>
      </c>
      <c r="AF81" s="19" t="e">
        <f>#REF!</f>
        <v>#REF!</v>
      </c>
      <c r="AG81" s="19">
        <f>Cal_SWSubmitted!AG81</f>
        <v>10.547626224286693</v>
      </c>
      <c r="AH81" s="19">
        <f>Cal_SWSubmitted!AH81</f>
        <v>10.970715737059072</v>
      </c>
      <c r="AI81" s="19">
        <f>Cal_SWSubmitted!AI81</f>
        <v>11.525442942036204</v>
      </c>
      <c r="AJ81" s="19">
        <f>Cal_SWSubmitted!AJ81</f>
        <v>11.608822405499692</v>
      </c>
      <c r="AK81" s="19">
        <f>Cal_SWSubmitted!AK81</f>
        <v>11.625808035080786</v>
      </c>
    </row>
    <row r="82" spans="2:60">
      <c r="E82" s="3" t="s">
        <v>30</v>
      </c>
      <c r="F82" s="3" t="s">
        <v>247</v>
      </c>
      <c r="G82" s="3" t="s">
        <v>222</v>
      </c>
      <c r="L82" s="3" t="s">
        <v>112</v>
      </c>
      <c r="R82" s="14"/>
      <c r="T82" s="19" t="e">
        <f>#REF!</f>
        <v>#REF!</v>
      </c>
      <c r="U82" s="19" t="e">
        <f>#REF!</f>
        <v>#REF!</v>
      </c>
      <c r="V82" s="19" t="e">
        <f>#REF!</f>
        <v>#REF!</v>
      </c>
      <c r="W82" s="19" t="e">
        <f>#REF!</f>
        <v>#REF!</v>
      </c>
      <c r="X82" s="19" t="e">
        <f>#REF!</f>
        <v>#REF!</v>
      </c>
      <c r="Y82" s="19" t="e">
        <f>#REF!</f>
        <v>#REF!</v>
      </c>
      <c r="Z82" s="19" t="e">
        <f>#REF!</f>
        <v>#REF!</v>
      </c>
      <c r="AA82" s="19" t="e">
        <f>#REF!</f>
        <v>#REF!</v>
      </c>
      <c r="AB82" s="19" t="e">
        <f>#REF!</f>
        <v>#REF!</v>
      </c>
      <c r="AC82" s="19" t="e">
        <f>#REF!</f>
        <v>#REF!</v>
      </c>
      <c r="AD82" s="19" t="e">
        <f>#REF!</f>
        <v>#REF!</v>
      </c>
      <c r="AE82" s="19" t="e">
        <f>#REF!</f>
        <v>#REF!</v>
      </c>
      <c r="AF82" s="19" t="e">
        <f>#REF!</f>
        <v>#REF!</v>
      </c>
      <c r="AG82" s="19">
        <f>Cal_SWSubmitted!AG82</f>
        <v>2.7094669060594798</v>
      </c>
      <c r="AH82" s="19">
        <f>Cal_SWSubmitted!AH82</f>
        <v>2.7130770615509507</v>
      </c>
      <c r="AI82" s="19">
        <f>Cal_SWSubmitted!AI82</f>
        <v>2.7243874270717034</v>
      </c>
      <c r="AJ82" s="19">
        <f>Cal_SWSubmitted!AJ82</f>
        <v>2.7028507048980477</v>
      </c>
      <c r="AK82" s="19">
        <f>Cal_SWSubmitted!AK82</f>
        <v>2.6754308483722373</v>
      </c>
    </row>
    <row r="83" spans="2:60">
      <c r="E83" s="3" t="s">
        <v>32</v>
      </c>
      <c r="F83" s="3" t="s">
        <v>247</v>
      </c>
      <c r="G83" s="3" t="s">
        <v>222</v>
      </c>
      <c r="L83" s="3" t="s">
        <v>112</v>
      </c>
      <c r="R83" s="14"/>
      <c r="T83" s="19" t="e">
        <f>#REF!</f>
        <v>#REF!</v>
      </c>
      <c r="U83" s="19" t="e">
        <f>#REF!</f>
        <v>#REF!</v>
      </c>
      <c r="V83" s="19" t="e">
        <f>#REF!</f>
        <v>#REF!</v>
      </c>
      <c r="W83" s="19" t="e">
        <f>#REF!</f>
        <v>#REF!</v>
      </c>
      <c r="X83" s="19" t="e">
        <f>#REF!</f>
        <v>#REF!</v>
      </c>
      <c r="Y83" s="19" t="e">
        <f>#REF!</f>
        <v>#REF!</v>
      </c>
      <c r="Z83" s="19" t="e">
        <f>#REF!</f>
        <v>#REF!</v>
      </c>
      <c r="AA83" s="19" t="e">
        <f>#REF!</f>
        <v>#REF!</v>
      </c>
      <c r="AB83" s="19" t="e">
        <f>#REF!</f>
        <v>#REF!</v>
      </c>
      <c r="AC83" s="19" t="e">
        <f>#REF!</f>
        <v>#REF!</v>
      </c>
      <c r="AD83" s="19" t="e">
        <f>#REF!</f>
        <v>#REF!</v>
      </c>
      <c r="AE83" s="19" t="e">
        <f>#REF!</f>
        <v>#REF!</v>
      </c>
      <c r="AF83" s="19" t="e">
        <f>#REF!</f>
        <v>#REF!</v>
      </c>
      <c r="AG83" s="19">
        <f>Cal_SWSubmitted!AG83</f>
        <v>1.7465219159719161</v>
      </c>
      <c r="AH83" s="19">
        <f>Cal_SWSubmitted!AH83</f>
        <v>1.7649499932642718</v>
      </c>
      <c r="AI83" s="19">
        <f>Cal_SWSubmitted!AI83</f>
        <v>1.7950349534347123</v>
      </c>
      <c r="AJ83" s="19">
        <f>Cal_SWSubmitted!AJ83</f>
        <v>1.7862156240668885</v>
      </c>
      <c r="AK83" s="19">
        <f>Cal_SWSubmitted!AK83</f>
        <v>1.7702038628186518</v>
      </c>
    </row>
    <row r="84" spans="2:60">
      <c r="E84" s="3" t="s">
        <v>34</v>
      </c>
      <c r="F84" s="3" t="s">
        <v>247</v>
      </c>
      <c r="G84" s="3" t="s">
        <v>222</v>
      </c>
      <c r="L84" s="3" t="s">
        <v>112</v>
      </c>
      <c r="R84" s="14"/>
      <c r="T84" s="19" t="e">
        <f>#REF!</f>
        <v>#REF!</v>
      </c>
      <c r="U84" s="19" t="e">
        <f>#REF!</f>
        <v>#REF!</v>
      </c>
      <c r="V84" s="19" t="e">
        <f>#REF!</f>
        <v>#REF!</v>
      </c>
      <c r="W84" s="19" t="e">
        <f>#REF!</f>
        <v>#REF!</v>
      </c>
      <c r="X84" s="19" t="e">
        <f>#REF!</f>
        <v>#REF!</v>
      </c>
      <c r="Y84" s="19" t="e">
        <f>#REF!</f>
        <v>#REF!</v>
      </c>
      <c r="Z84" s="19" t="e">
        <f>#REF!</f>
        <v>#REF!</v>
      </c>
      <c r="AA84" s="19" t="e">
        <f>#REF!</f>
        <v>#REF!</v>
      </c>
      <c r="AB84" s="19" t="e">
        <f>#REF!</f>
        <v>#REF!</v>
      </c>
      <c r="AC84" s="19" t="e">
        <f>#REF!</f>
        <v>#REF!</v>
      </c>
      <c r="AD84" s="19" t="e">
        <f>#REF!</f>
        <v>#REF!</v>
      </c>
      <c r="AE84" s="19" t="e">
        <f>#REF!</f>
        <v>#REF!</v>
      </c>
      <c r="AF84" s="19" t="e">
        <f>#REF!</f>
        <v>#REF!</v>
      </c>
      <c r="AG84" s="19">
        <f>Cal_SWSubmitted!AG84</f>
        <v>0.57764994823363058</v>
      </c>
      <c r="AH84" s="19">
        <f>Cal_SWSubmitted!AH84</f>
        <v>0.5805527117925936</v>
      </c>
      <c r="AI84" s="19">
        <f>Cal_SWSubmitted!AI84</f>
        <v>0.58347006210310914</v>
      </c>
      <c r="AJ84" s="19">
        <f>Cal_SWSubmitted!AJ84</f>
        <v>0.5864020724654363</v>
      </c>
      <c r="AK84" s="19">
        <f>Cal_SWSubmitted!AK84</f>
        <v>0.58934881654817717</v>
      </c>
    </row>
    <row r="85" spans="2:60">
      <c r="E85" s="3" t="s">
        <v>36</v>
      </c>
      <c r="F85" s="3" t="s">
        <v>247</v>
      </c>
      <c r="G85" s="3" t="s">
        <v>222</v>
      </c>
      <c r="L85" s="3" t="s">
        <v>112</v>
      </c>
      <c r="R85" s="14"/>
      <c r="T85" s="19" t="e">
        <f>#REF!</f>
        <v>#REF!</v>
      </c>
      <c r="U85" s="19" t="e">
        <f>#REF!</f>
        <v>#REF!</v>
      </c>
      <c r="V85" s="19" t="e">
        <f>#REF!</f>
        <v>#REF!</v>
      </c>
      <c r="W85" s="19" t="e">
        <f>#REF!</f>
        <v>#REF!</v>
      </c>
      <c r="X85" s="19" t="e">
        <f>#REF!</f>
        <v>#REF!</v>
      </c>
      <c r="Y85" s="19" t="e">
        <f>#REF!</f>
        <v>#REF!</v>
      </c>
      <c r="Z85" s="19" t="e">
        <f>#REF!</f>
        <v>#REF!</v>
      </c>
      <c r="AA85" s="19" t="e">
        <f>#REF!</f>
        <v>#REF!</v>
      </c>
      <c r="AB85" s="19" t="e">
        <f>#REF!</f>
        <v>#REF!</v>
      </c>
      <c r="AC85" s="19" t="e">
        <f>#REF!</f>
        <v>#REF!</v>
      </c>
      <c r="AD85" s="19" t="e">
        <f>#REF!</f>
        <v>#REF!</v>
      </c>
      <c r="AE85" s="19" t="e">
        <f>#REF!</f>
        <v>#REF!</v>
      </c>
      <c r="AF85" s="19" t="e">
        <f>#REF!</f>
        <v>#REF!</v>
      </c>
      <c r="AG85" s="19">
        <f>Cal_SWSubmitted!AG85</f>
        <v>0.9843290652943214</v>
      </c>
      <c r="AH85" s="19">
        <f>Cal_SWSubmitted!AH85</f>
        <v>0.99087544814036488</v>
      </c>
      <c r="AI85" s="19">
        <f>Cal_SWSubmitted!AI85</f>
        <v>0.99744685463677685</v>
      </c>
      <c r="AJ85" s="19">
        <f>Cal_SWSubmitted!AJ85</f>
        <v>1.0041857812432617</v>
      </c>
      <c r="AK85" s="19">
        <f>Cal_SWSubmitted!AK85</f>
        <v>1.0112622767862478</v>
      </c>
    </row>
    <row r="86" spans="2:60">
      <c r="E86" s="3" t="s">
        <v>38</v>
      </c>
      <c r="F86" s="3" t="s">
        <v>247</v>
      </c>
      <c r="G86" s="3" t="s">
        <v>222</v>
      </c>
      <c r="L86" s="3" t="s">
        <v>112</v>
      </c>
      <c r="R86" s="14"/>
      <c r="T86" s="19" t="e">
        <f>#REF!</f>
        <v>#REF!</v>
      </c>
      <c r="U86" s="19" t="e">
        <f>#REF!</f>
        <v>#REF!</v>
      </c>
      <c r="V86" s="19" t="e">
        <f>#REF!</f>
        <v>#REF!</v>
      </c>
      <c r="W86" s="19" t="e">
        <f>#REF!</f>
        <v>#REF!</v>
      </c>
      <c r="X86" s="19" t="e">
        <f>#REF!</f>
        <v>#REF!</v>
      </c>
      <c r="Y86" s="19" t="e">
        <f>#REF!</f>
        <v>#REF!</v>
      </c>
      <c r="Z86" s="19" t="e">
        <f>#REF!</f>
        <v>#REF!</v>
      </c>
      <c r="AA86" s="19" t="e">
        <f>#REF!</f>
        <v>#REF!</v>
      </c>
      <c r="AB86" s="19" t="e">
        <f>#REF!</f>
        <v>#REF!</v>
      </c>
      <c r="AC86" s="19" t="e">
        <f>#REF!</f>
        <v>#REF!</v>
      </c>
      <c r="AD86" s="19" t="e">
        <f>#REF!</f>
        <v>#REF!</v>
      </c>
      <c r="AE86" s="19" t="e">
        <f>#REF!</f>
        <v>#REF!</v>
      </c>
      <c r="AF86" s="19" t="e">
        <f>#REF!</f>
        <v>#REF!</v>
      </c>
      <c r="AG86" s="19">
        <f>Cal_SWSubmitted!AG86</f>
        <v>7.0456177665099631</v>
      </c>
      <c r="AH86" s="19">
        <f>Cal_SWSubmitted!AH86</f>
        <v>7.0883217387135389</v>
      </c>
      <c r="AI86" s="19">
        <f>Cal_SWSubmitted!AI86</f>
        <v>7.1311094355993951</v>
      </c>
      <c r="AJ86" s="19">
        <f>Cal_SWSubmitted!AJ86</f>
        <v>7.1748012464841722</v>
      </c>
      <c r="AK86" s="19">
        <f>Cal_SWSubmitted!AK86</f>
        <v>7.220080765020823</v>
      </c>
    </row>
    <row r="87" spans="2:60">
      <c r="E87" s="3" t="s">
        <v>40</v>
      </c>
      <c r="F87" s="3" t="s">
        <v>247</v>
      </c>
      <c r="G87" s="3" t="s">
        <v>222</v>
      </c>
      <c r="L87" s="3" t="s">
        <v>112</v>
      </c>
      <c r="R87" s="14"/>
      <c r="T87" s="19" t="e">
        <f>#REF!</f>
        <v>#REF!</v>
      </c>
      <c r="U87" s="19" t="e">
        <f>#REF!</f>
        <v>#REF!</v>
      </c>
      <c r="V87" s="19" t="e">
        <f>#REF!</f>
        <v>#REF!</v>
      </c>
      <c r="W87" s="19" t="e">
        <f>#REF!</f>
        <v>#REF!</v>
      </c>
      <c r="X87" s="19" t="e">
        <f>#REF!</f>
        <v>#REF!</v>
      </c>
      <c r="Y87" s="19" t="e">
        <f>#REF!</f>
        <v>#REF!</v>
      </c>
      <c r="Z87" s="19" t="e">
        <f>#REF!</f>
        <v>#REF!</v>
      </c>
      <c r="AA87" s="19" t="e">
        <f>#REF!</f>
        <v>#REF!</v>
      </c>
      <c r="AB87" s="19" t="e">
        <f>#REF!</f>
        <v>#REF!</v>
      </c>
      <c r="AC87" s="19" t="e">
        <f>#REF!</f>
        <v>#REF!</v>
      </c>
      <c r="AD87" s="19" t="e">
        <f>#REF!</f>
        <v>#REF!</v>
      </c>
      <c r="AE87" s="19" t="e">
        <f>#REF!</f>
        <v>#REF!</v>
      </c>
      <c r="AF87" s="19" t="e">
        <f>#REF!</f>
        <v>#REF!</v>
      </c>
      <c r="AG87" s="19">
        <f>Cal_SWSubmitted!AG87</f>
        <v>0.31441743414527973</v>
      </c>
      <c r="AH87" s="19">
        <f>Cal_SWSubmitted!AH87</f>
        <v>0.32508933572877935</v>
      </c>
      <c r="AI87" s="19">
        <f>Cal_SWSubmitted!AI87</f>
        <v>0.33130684809711025</v>
      </c>
      <c r="AJ87" s="19">
        <f>Cal_SWSubmitted!AJ87</f>
        <v>0.33988794740020162</v>
      </c>
      <c r="AK87" s="19">
        <f>Cal_SWSubmitted!AK87</f>
        <v>0.34378288737188201</v>
      </c>
    </row>
    <row r="89" spans="2:60" ht="15">
      <c r="B89" s="10" t="s">
        <v>121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41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2:60">
      <c r="C90" s="30" t="s">
        <v>125</v>
      </c>
      <c r="AN90" s="3"/>
      <c r="AU90" s="42"/>
    </row>
    <row r="91" spans="2:60" s="68" customFormat="1">
      <c r="E91" s="91"/>
      <c r="AU91" s="71"/>
    </row>
    <row r="92" spans="2:60">
      <c r="E92" s="68"/>
      <c r="F92" s="3" t="s">
        <v>261</v>
      </c>
      <c r="I92" s="68"/>
      <c r="R92" s="29">
        <f>COUNTIF(T92:AK92, FALSE)</f>
        <v>0</v>
      </c>
      <c r="T92" s="45"/>
      <c r="U92" s="45"/>
      <c r="V92" s="45"/>
      <c r="W92" s="45"/>
      <c r="X92" s="45"/>
      <c r="Y92" s="29" t="e">
        <f>SUM(Y$12:Y$87) = SUM(#REF!)</f>
        <v>#REF!</v>
      </c>
      <c r="Z92" s="29" t="e">
        <f>SUM(Z$12:Z$87) = SUM(#REF!)</f>
        <v>#REF!</v>
      </c>
      <c r="AA92" s="29" t="e">
        <f>SUM(AA$12:AA$87) = SUM(#REF!)</f>
        <v>#REF!</v>
      </c>
      <c r="AB92" s="29" t="e">
        <f>SUM(AB$12:AB$87) = SUM(#REF!)</f>
        <v>#REF!</v>
      </c>
      <c r="AC92" s="29" t="e">
        <f>SUM(AC$12:AC$87) = SUM(#REF!)</f>
        <v>#REF!</v>
      </c>
      <c r="AD92" s="29" t="e">
        <f>SUM(AD$12:AD$87) = SUM(#REF!)</f>
        <v>#REF!</v>
      </c>
      <c r="AE92" s="29" t="e">
        <f>SUM(AE$12:AE$87) = SUM(#REF!)</f>
        <v>#REF!</v>
      </c>
      <c r="AF92" s="29" t="e">
        <f>SUM(AF$12:AF$87) = SUM(#REF!)</f>
        <v>#REF!</v>
      </c>
      <c r="AG92" s="29" t="b">
        <f>SUM(AG$12:AG$87) = SUM(Cal_SWSubmitted!AG$90:AG$97)</f>
        <v>1</v>
      </c>
      <c r="AH92" s="29" t="b">
        <f>SUM(AH$12:AH$87) = SUM(Cal_SWSubmitted!AH$90:AH$97)</f>
        <v>1</v>
      </c>
      <c r="AI92" s="29" t="b">
        <f>SUM(AI$12:AI$87) = SUM(Cal_SWSubmitted!AI$90:AI$97)</f>
        <v>1</v>
      </c>
      <c r="AJ92" s="29" t="b">
        <f>SUM(AJ$12:AJ$87) = SUM(Cal_SWSubmitted!AJ$90:AJ$97)</f>
        <v>1</v>
      </c>
      <c r="AK92" s="29" t="b">
        <f>SUM(AK$12:AK$87) = SUM(Cal_SWSubmitted!AK$90:AK$97)</f>
        <v>1</v>
      </c>
      <c r="AM92" s="68"/>
      <c r="AN92" s="68"/>
      <c r="AO92" s="68"/>
      <c r="AP92" s="68"/>
      <c r="AQ92" s="68"/>
      <c r="AR92" s="68"/>
      <c r="AS92" s="68"/>
      <c r="AT92" s="68"/>
      <c r="AU92" s="71"/>
      <c r="AV92" s="68"/>
      <c r="AW92" s="68"/>
    </row>
    <row r="93" spans="2:60">
      <c r="AM93" s="68"/>
      <c r="AN93" s="68"/>
      <c r="AO93" s="68"/>
      <c r="AP93" s="68"/>
      <c r="AQ93" s="68"/>
      <c r="AR93" s="68"/>
      <c r="AS93" s="68"/>
      <c r="AT93" s="68"/>
      <c r="AU93" s="71"/>
      <c r="AV93" s="68"/>
      <c r="AW93" s="68"/>
    </row>
    <row r="94" spans="2:60">
      <c r="F94" s="3" t="s">
        <v>123</v>
      </c>
      <c r="R94" s="29">
        <f>SUM(R92:R92)</f>
        <v>0</v>
      </c>
      <c r="AN94" s="3"/>
      <c r="AU94" s="42"/>
    </row>
    <row r="98" spans="9:9">
      <c r="I98" s="94"/>
    </row>
    <row r="99" spans="9:9">
      <c r="I99" s="94"/>
    </row>
    <row r="100" spans="9:9">
      <c r="I100" s="94"/>
    </row>
    <row r="101" spans="9:9">
      <c r="I101" s="94"/>
    </row>
    <row r="102" spans="9:9">
      <c r="I102" s="94"/>
    </row>
  </sheetData>
  <mergeCells count="1">
    <mergeCell ref="AM6:AO6"/>
  </mergeCells>
  <conditionalFormatting sqref="R4">
    <cfRule type="cellIs" dxfId="5" priority="5" operator="greaterThan">
      <formula>0</formula>
    </cfRule>
  </conditionalFormatting>
  <conditionalFormatting sqref="R94 R92">
    <cfRule type="cellIs" dxfId="4" priority="3" operator="greaterThan">
      <formula>0</formula>
    </cfRule>
  </conditionalFormatting>
  <conditionalFormatting sqref="Y92:AK92">
    <cfRule type="cellIs" dxfId="3" priority="2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9"/>
  </sheetPr>
  <dimension ref="A1:BI102"/>
  <sheetViews>
    <sheetView zoomScale="80" zoomScaleNormal="80" workbookViewId="0">
      <pane ySplit="7" topLeftCell="A8" activePane="bottomLeft" state="frozen"/>
      <selection activeCell="A8" sqref="A8"/>
      <selection pane="bottomLeft"/>
    </sheetView>
  </sheetViews>
  <sheetFormatPr defaultColWidth="0" defaultRowHeight="12.75" outlineLevelCol="1"/>
  <cols>
    <col min="1" max="4" width="1.75" style="3" customWidth="1"/>
    <col min="5" max="5" width="8.25" style="3" bestFit="1" customWidth="1"/>
    <col min="6" max="6" width="10.25" style="3" bestFit="1" customWidth="1"/>
    <col min="7" max="7" width="20.625" style="3" customWidth="1"/>
    <col min="8" max="8" width="17.375" style="3" bestFit="1" customWidth="1"/>
    <col min="9" max="9" width="1.75" style="3" customWidth="1"/>
    <col min="10" max="10" width="10.25" style="3" bestFit="1" customWidth="1"/>
    <col min="11" max="11" width="1.75" style="3" customWidth="1"/>
    <col min="12" max="12" width="5.25" style="3" bestFit="1" customWidth="1"/>
    <col min="13" max="15" width="1.75" style="3" customWidth="1"/>
    <col min="16" max="16" width="5.75" style="3" customWidth="1"/>
    <col min="17" max="17" width="1.75" style="3" customWidth="1"/>
    <col min="18" max="18" width="9.25" style="3" customWidth="1"/>
    <col min="19" max="19" width="1.75" style="3" customWidth="1"/>
    <col min="20" max="24" width="9.25" style="3" hidden="1" customWidth="1" outlineLevel="1"/>
    <col min="25" max="25" width="9.25" style="3" hidden="1" customWidth="1" outlineLevel="1" collapsed="1"/>
    <col min="26" max="32" width="9.25" style="3" hidden="1" customWidth="1" outlineLevel="1"/>
    <col min="33" max="33" width="9.25" style="3" customWidth="1" collapsed="1"/>
    <col min="34" max="37" width="9.25" style="3" customWidth="1"/>
    <col min="38" max="38" width="1.625" style="3" customWidth="1"/>
    <col min="39" max="39" width="9.25" style="3" customWidth="1"/>
    <col min="40" max="40" width="9.25" style="42" customWidth="1"/>
    <col min="41" max="41" width="60.875" style="3" bestFit="1" customWidth="1"/>
    <col min="42" max="53" width="1.75" style="3" customWidth="1"/>
    <col min="54" max="61" width="0" style="3" hidden="1" customWidth="1"/>
    <col min="62" max="16384" width="9.25" style="3" hidden="1"/>
  </cols>
  <sheetData>
    <row r="1" spans="1:53" ht="22.5">
      <c r="A1" s="9" t="s">
        <v>250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0" t="str">
        <f>"["&amp;Cover!$F$28 &amp;"] "&amp;Cover!$F$8 &amp;" - Version "&amp;Cover!$F$22 &amp;" ("&amp; TEXT(Cover!$F$23, "dd/mm/yy") &amp;")"</f>
        <v>[Final] Streetworks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369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 t="s">
        <v>134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6">
        <f>R94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90">
        <f>Cover!$F$26</f>
        <v>44170.817800925928</v>
      </c>
      <c r="O5" s="11" t="s">
        <v>144</v>
      </c>
      <c r="R5" s="17">
        <f>Cover!$F$25</f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L6" s="72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175</v>
      </c>
      <c r="F7" s="4"/>
      <c r="G7" s="4" t="s">
        <v>293</v>
      </c>
      <c r="H7" s="4"/>
      <c r="I7" s="4"/>
      <c r="J7" s="4" t="s">
        <v>176</v>
      </c>
      <c r="K7" s="4"/>
      <c r="L7" s="4" t="s">
        <v>110</v>
      </c>
      <c r="M7" s="4" t="s">
        <v>117</v>
      </c>
      <c r="N7" s="4" t="s">
        <v>118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73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 ht="15">
      <c r="B9" s="10" t="s">
        <v>253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41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</row>
    <row r="10" spans="1:53" s="68" customFormat="1" ht="15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7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</row>
    <row r="11" spans="1:53">
      <c r="C11" s="11" t="s">
        <v>172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44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</row>
    <row r="12" spans="1:53">
      <c r="E12" s="3" t="s">
        <v>25</v>
      </c>
      <c r="F12" s="3" t="s">
        <v>247</v>
      </c>
      <c r="G12" s="3" t="s">
        <v>192</v>
      </c>
      <c r="L12" s="3" t="s">
        <v>112</v>
      </c>
      <c r="R12" s="14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19">
        <f>Cal_Costs_Excl_Charges!$AQ12</f>
        <v>0</v>
      </c>
      <c r="AH12" s="19">
        <f>Cal_Costs_Excl_Charges!$AQ12</f>
        <v>0</v>
      </c>
      <c r="AI12" s="19">
        <f>Cal_Costs_Excl_Charges!$AQ12</f>
        <v>0</v>
      </c>
      <c r="AJ12" s="19">
        <f>Cal_Costs_Excl_Charges!$AQ12</f>
        <v>0</v>
      </c>
      <c r="AK12" s="19">
        <f>Cal_Costs_Excl_Charges!$AQ12</f>
        <v>0</v>
      </c>
    </row>
    <row r="13" spans="1:53">
      <c r="E13" s="3" t="s">
        <v>28</v>
      </c>
      <c r="F13" s="3" t="s">
        <v>247</v>
      </c>
      <c r="G13" s="3" t="s">
        <v>192</v>
      </c>
      <c r="L13" s="3" t="s">
        <v>112</v>
      </c>
      <c r="R13" s="14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19">
        <f>Cal_Costs_Excl_Charges!$AQ13</f>
        <v>0</v>
      </c>
      <c r="AH13" s="19">
        <f>Cal_Costs_Excl_Charges!$AQ13</f>
        <v>0</v>
      </c>
      <c r="AI13" s="19">
        <f>Cal_Costs_Excl_Charges!$AQ13</f>
        <v>0</v>
      </c>
      <c r="AJ13" s="19">
        <f>Cal_Costs_Excl_Charges!$AQ13</f>
        <v>0</v>
      </c>
      <c r="AK13" s="19">
        <f>Cal_Costs_Excl_Charges!$AQ13</f>
        <v>0</v>
      </c>
    </row>
    <row r="14" spans="1:53">
      <c r="E14" s="3" t="s">
        <v>30</v>
      </c>
      <c r="F14" s="3" t="s">
        <v>247</v>
      </c>
      <c r="G14" s="3" t="s">
        <v>192</v>
      </c>
      <c r="L14" s="3" t="s">
        <v>112</v>
      </c>
      <c r="R14" s="14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19">
        <f>Cal_Costs_Excl_Charges!$AQ14</f>
        <v>0</v>
      </c>
      <c r="AH14" s="19">
        <f>Cal_Costs_Excl_Charges!$AQ14</f>
        <v>0</v>
      </c>
      <c r="AI14" s="19">
        <f>Cal_Costs_Excl_Charges!$AQ14</f>
        <v>0</v>
      </c>
      <c r="AJ14" s="19">
        <f>Cal_Costs_Excl_Charges!$AQ14</f>
        <v>0</v>
      </c>
      <c r="AK14" s="19">
        <f>Cal_Costs_Excl_Charges!$AQ14</f>
        <v>0</v>
      </c>
    </row>
    <row r="15" spans="1:53">
      <c r="E15" s="3" t="s">
        <v>32</v>
      </c>
      <c r="F15" s="3" t="s">
        <v>247</v>
      </c>
      <c r="G15" s="3" t="s">
        <v>192</v>
      </c>
      <c r="L15" s="3" t="s">
        <v>112</v>
      </c>
      <c r="R15" s="14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19">
        <f>Cal_Costs_Excl_Charges!$AQ15</f>
        <v>4.7723720849032134E-3</v>
      </c>
      <c r="AH15" s="19">
        <f>Cal_Costs_Excl_Charges!$AQ15</f>
        <v>4.7723720849032134E-3</v>
      </c>
      <c r="AI15" s="19">
        <f>Cal_Costs_Excl_Charges!$AQ15</f>
        <v>4.7723720849032134E-3</v>
      </c>
      <c r="AJ15" s="19">
        <f>Cal_Costs_Excl_Charges!$AQ15</f>
        <v>4.7723720849032134E-3</v>
      </c>
      <c r="AK15" s="19">
        <f>Cal_Costs_Excl_Charges!$AQ15</f>
        <v>4.7723720849032134E-3</v>
      </c>
    </row>
    <row r="16" spans="1:53">
      <c r="E16" s="3" t="s">
        <v>34</v>
      </c>
      <c r="F16" s="3" t="s">
        <v>247</v>
      </c>
      <c r="G16" s="3" t="s">
        <v>192</v>
      </c>
      <c r="L16" s="3" t="s">
        <v>112</v>
      </c>
      <c r="R16" s="14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19">
        <f>Cal_Costs_Excl_Charges!$AQ16</f>
        <v>0.74276751491647153</v>
      </c>
      <c r="AH16" s="19">
        <f>Cal_Costs_Excl_Charges!$AQ16</f>
        <v>0.74276751491647153</v>
      </c>
      <c r="AI16" s="19">
        <f>Cal_Costs_Excl_Charges!$AQ16</f>
        <v>0.74276751491647153</v>
      </c>
      <c r="AJ16" s="19">
        <f>Cal_Costs_Excl_Charges!$AQ16</f>
        <v>0.74276751491647153</v>
      </c>
      <c r="AK16" s="19">
        <f>Cal_Costs_Excl_Charges!$AQ16</f>
        <v>0.74276751491647153</v>
      </c>
    </row>
    <row r="17" spans="5:37">
      <c r="E17" s="3" t="s">
        <v>36</v>
      </c>
      <c r="F17" s="3" t="s">
        <v>247</v>
      </c>
      <c r="G17" s="3" t="s">
        <v>192</v>
      </c>
      <c r="L17" s="3" t="s">
        <v>112</v>
      </c>
      <c r="R17" s="14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19">
        <f>Cal_Costs_Excl_Charges!$AQ17</f>
        <v>0.4727161881707499</v>
      </c>
      <c r="AH17" s="19">
        <f>Cal_Costs_Excl_Charges!$AQ17</f>
        <v>0.4727161881707499</v>
      </c>
      <c r="AI17" s="19">
        <f>Cal_Costs_Excl_Charges!$AQ17</f>
        <v>0.4727161881707499</v>
      </c>
      <c r="AJ17" s="19">
        <f>Cal_Costs_Excl_Charges!$AQ17</f>
        <v>0.4727161881707499</v>
      </c>
      <c r="AK17" s="19">
        <f>Cal_Costs_Excl_Charges!$AQ17</f>
        <v>0.4727161881707499</v>
      </c>
    </row>
    <row r="18" spans="5:37">
      <c r="E18" s="3" t="s">
        <v>38</v>
      </c>
      <c r="F18" s="3" t="s">
        <v>247</v>
      </c>
      <c r="G18" s="3" t="s">
        <v>192</v>
      </c>
      <c r="L18" s="3" t="s">
        <v>112</v>
      </c>
      <c r="R18" s="14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19">
        <f>Cal_Costs_Excl_Charges!$AQ18</f>
        <v>0</v>
      </c>
      <c r="AH18" s="19">
        <f>Cal_Costs_Excl_Charges!$AQ18</f>
        <v>0</v>
      </c>
      <c r="AI18" s="19">
        <f>Cal_Costs_Excl_Charges!$AQ18</f>
        <v>0</v>
      </c>
      <c r="AJ18" s="19">
        <f>Cal_Costs_Excl_Charges!$AQ18</f>
        <v>0</v>
      </c>
      <c r="AK18" s="19">
        <f>Cal_Costs_Excl_Charges!$AQ18</f>
        <v>0</v>
      </c>
    </row>
    <row r="19" spans="5:37">
      <c r="E19" s="3" t="s">
        <v>40</v>
      </c>
      <c r="F19" s="3" t="s">
        <v>247</v>
      </c>
      <c r="G19" s="3" t="s">
        <v>192</v>
      </c>
      <c r="L19" s="3" t="s">
        <v>112</v>
      </c>
      <c r="R19" s="14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19">
        <f>Cal_Costs_Excl_Charges!$AQ19</f>
        <v>1.0390451647173521E-4</v>
      </c>
      <c r="AH19" s="19">
        <f>Cal_Costs_Excl_Charges!$AQ19</f>
        <v>1.0390451647173521E-4</v>
      </c>
      <c r="AI19" s="19">
        <f>Cal_Costs_Excl_Charges!$AQ19</f>
        <v>1.0390451647173521E-4</v>
      </c>
      <c r="AJ19" s="19">
        <f>Cal_Costs_Excl_Charges!$AQ19</f>
        <v>1.0390451647173521E-4</v>
      </c>
      <c r="AK19" s="19">
        <f>Cal_Costs_Excl_Charges!$AQ19</f>
        <v>1.0390451647173521E-4</v>
      </c>
    </row>
    <row r="20" spans="5:37">
      <c r="E20" s="3" t="s">
        <v>25</v>
      </c>
      <c r="F20" s="3" t="s">
        <v>247</v>
      </c>
      <c r="G20" s="3" t="s">
        <v>195</v>
      </c>
      <c r="L20" s="3" t="s">
        <v>112</v>
      </c>
      <c r="R20" s="14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19">
        <f>Cal_Costs_Excl_Charges!$AQ20</f>
        <v>1.8024832704697958E-3</v>
      </c>
      <c r="AH20" s="19">
        <f>Cal_Costs_Excl_Charges!$AQ20</f>
        <v>1.8024832704697958E-3</v>
      </c>
      <c r="AI20" s="19">
        <f>Cal_Costs_Excl_Charges!$AQ20</f>
        <v>1.8024832704697958E-3</v>
      </c>
      <c r="AJ20" s="19">
        <f>Cal_Costs_Excl_Charges!$AQ20</f>
        <v>1.8024832704697958E-3</v>
      </c>
      <c r="AK20" s="19">
        <f>Cal_Costs_Excl_Charges!$AQ20</f>
        <v>1.8024832704697958E-3</v>
      </c>
    </row>
    <row r="21" spans="5:37">
      <c r="E21" s="3" t="s">
        <v>28</v>
      </c>
      <c r="F21" s="3" t="s">
        <v>247</v>
      </c>
      <c r="G21" s="3" t="s">
        <v>195</v>
      </c>
      <c r="L21" s="3" t="s">
        <v>112</v>
      </c>
      <c r="R21" s="14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19">
        <f>Cal_Costs_Excl_Charges!$AQ21</f>
        <v>0</v>
      </c>
      <c r="AH21" s="19">
        <f>Cal_Costs_Excl_Charges!$AQ21</f>
        <v>0</v>
      </c>
      <c r="AI21" s="19">
        <f>Cal_Costs_Excl_Charges!$AQ21</f>
        <v>0</v>
      </c>
      <c r="AJ21" s="19">
        <f>Cal_Costs_Excl_Charges!$AQ21</f>
        <v>0</v>
      </c>
      <c r="AK21" s="19">
        <f>Cal_Costs_Excl_Charges!$AQ21</f>
        <v>0</v>
      </c>
    </row>
    <row r="22" spans="5:37">
      <c r="E22" s="3" t="s">
        <v>30</v>
      </c>
      <c r="F22" s="3" t="s">
        <v>247</v>
      </c>
      <c r="G22" s="3" t="s">
        <v>195</v>
      </c>
      <c r="L22" s="3" t="s">
        <v>112</v>
      </c>
      <c r="R22" s="14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19">
        <f>Cal_Costs_Excl_Charges!$AQ22</f>
        <v>1.8474129864819917E-3</v>
      </c>
      <c r="AH22" s="19">
        <f>Cal_Costs_Excl_Charges!$AQ22</f>
        <v>1.8474129864819917E-3</v>
      </c>
      <c r="AI22" s="19">
        <f>Cal_Costs_Excl_Charges!$AQ22</f>
        <v>1.8474129864819917E-3</v>
      </c>
      <c r="AJ22" s="19">
        <f>Cal_Costs_Excl_Charges!$AQ22</f>
        <v>1.8474129864819917E-3</v>
      </c>
      <c r="AK22" s="19">
        <f>Cal_Costs_Excl_Charges!$AQ22</f>
        <v>1.8474129864819917E-3</v>
      </c>
    </row>
    <row r="23" spans="5:37">
      <c r="E23" s="3" t="s">
        <v>32</v>
      </c>
      <c r="F23" s="3" t="s">
        <v>247</v>
      </c>
      <c r="G23" s="3" t="s">
        <v>195</v>
      </c>
      <c r="L23" s="3" t="s">
        <v>112</v>
      </c>
      <c r="R23" s="14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19">
        <f>Cal_Costs_Excl_Charges!$AQ23</f>
        <v>0</v>
      </c>
      <c r="AH23" s="19">
        <f>Cal_Costs_Excl_Charges!$AQ23</f>
        <v>0</v>
      </c>
      <c r="AI23" s="19">
        <f>Cal_Costs_Excl_Charges!$AQ23</f>
        <v>0</v>
      </c>
      <c r="AJ23" s="19">
        <f>Cal_Costs_Excl_Charges!$AQ23</f>
        <v>0</v>
      </c>
      <c r="AK23" s="19">
        <f>Cal_Costs_Excl_Charges!$AQ23</f>
        <v>0</v>
      </c>
    </row>
    <row r="24" spans="5:37">
      <c r="E24" s="3" t="s">
        <v>34</v>
      </c>
      <c r="F24" s="3" t="s">
        <v>247</v>
      </c>
      <c r="G24" s="3" t="s">
        <v>195</v>
      </c>
      <c r="L24" s="3" t="s">
        <v>112</v>
      </c>
      <c r="R24" s="14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19">
        <f>Cal_Costs_Excl_Charges!$AQ24</f>
        <v>5.012243197134089E-3</v>
      </c>
      <c r="AH24" s="19">
        <f>Cal_Costs_Excl_Charges!$AQ24</f>
        <v>5.012243197134089E-3</v>
      </c>
      <c r="AI24" s="19">
        <f>Cal_Costs_Excl_Charges!$AQ24</f>
        <v>5.012243197134089E-3</v>
      </c>
      <c r="AJ24" s="19">
        <f>Cal_Costs_Excl_Charges!$AQ24</f>
        <v>5.012243197134089E-3</v>
      </c>
      <c r="AK24" s="19">
        <f>Cal_Costs_Excl_Charges!$AQ24</f>
        <v>5.012243197134089E-3</v>
      </c>
    </row>
    <row r="25" spans="5:37">
      <c r="E25" s="3" t="s">
        <v>36</v>
      </c>
      <c r="F25" s="3" t="s">
        <v>247</v>
      </c>
      <c r="G25" s="3" t="s">
        <v>195</v>
      </c>
      <c r="L25" s="3" t="s">
        <v>112</v>
      </c>
      <c r="R25" s="14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19">
        <f>Cal_Costs_Excl_Charges!$AQ25</f>
        <v>0.22863102887362877</v>
      </c>
      <c r="AH25" s="19">
        <f>Cal_Costs_Excl_Charges!$AQ25</f>
        <v>0.22863102887362877</v>
      </c>
      <c r="AI25" s="19">
        <f>Cal_Costs_Excl_Charges!$AQ25</f>
        <v>0.22863102887362877</v>
      </c>
      <c r="AJ25" s="19">
        <f>Cal_Costs_Excl_Charges!$AQ25</f>
        <v>0.22863102887362877</v>
      </c>
      <c r="AK25" s="19">
        <f>Cal_Costs_Excl_Charges!$AQ25</f>
        <v>0.22863102887362877</v>
      </c>
    </row>
    <row r="26" spans="5:37">
      <c r="E26" s="3" t="s">
        <v>38</v>
      </c>
      <c r="F26" s="3" t="s">
        <v>247</v>
      </c>
      <c r="G26" s="3" t="s">
        <v>195</v>
      </c>
      <c r="L26" s="3" t="s">
        <v>112</v>
      </c>
      <c r="R26" s="14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19">
        <f>Cal_Costs_Excl_Charges!$AQ26</f>
        <v>0</v>
      </c>
      <c r="AH26" s="19">
        <f>Cal_Costs_Excl_Charges!$AQ26</f>
        <v>0</v>
      </c>
      <c r="AI26" s="19">
        <f>Cal_Costs_Excl_Charges!$AQ26</f>
        <v>0</v>
      </c>
      <c r="AJ26" s="19">
        <f>Cal_Costs_Excl_Charges!$AQ26</f>
        <v>0</v>
      </c>
      <c r="AK26" s="19">
        <f>Cal_Costs_Excl_Charges!$AQ26</f>
        <v>0</v>
      </c>
    </row>
    <row r="27" spans="5:37">
      <c r="E27" s="3" t="s">
        <v>40</v>
      </c>
      <c r="F27" s="3" t="s">
        <v>247</v>
      </c>
      <c r="G27" s="3" t="s">
        <v>195</v>
      </c>
      <c r="L27" s="3" t="s">
        <v>112</v>
      </c>
      <c r="R27" s="14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19">
        <f>Cal_Costs_Excl_Charges!$AQ27</f>
        <v>-6.2754240791708799E-2</v>
      </c>
      <c r="AH27" s="19">
        <f>Cal_Costs_Excl_Charges!$AQ27</f>
        <v>-6.2754240791708799E-2</v>
      </c>
      <c r="AI27" s="19">
        <f>Cal_Costs_Excl_Charges!$AQ27</f>
        <v>-6.2754240791708799E-2</v>
      </c>
      <c r="AJ27" s="19">
        <f>Cal_Costs_Excl_Charges!$AQ27</f>
        <v>-6.2754240791708799E-2</v>
      </c>
      <c r="AK27" s="19">
        <f>Cal_Costs_Excl_Charges!$AQ27</f>
        <v>-6.2754240791708799E-2</v>
      </c>
    </row>
    <row r="28" spans="5:37">
      <c r="E28" s="3" t="s">
        <v>25</v>
      </c>
      <c r="F28" s="3" t="s">
        <v>247</v>
      </c>
      <c r="G28" s="3" t="s">
        <v>197</v>
      </c>
      <c r="L28" s="3" t="s">
        <v>112</v>
      </c>
      <c r="R28" s="14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19">
        <f>Cal_Costs_Excl_Charges!$AQ28</f>
        <v>1.1637812326527226</v>
      </c>
      <c r="AH28" s="19">
        <f>Cal_Costs_Excl_Charges!$AQ28</f>
        <v>1.1637812326527226</v>
      </c>
      <c r="AI28" s="19">
        <f>Cal_Costs_Excl_Charges!$AQ28</f>
        <v>1.1637812326527226</v>
      </c>
      <c r="AJ28" s="19">
        <f>Cal_Costs_Excl_Charges!$AQ28</f>
        <v>1.1637812326527226</v>
      </c>
      <c r="AK28" s="19">
        <f>Cal_Costs_Excl_Charges!$AQ28</f>
        <v>1.1637812326527226</v>
      </c>
    </row>
    <row r="29" spans="5:37">
      <c r="E29" s="3" t="s">
        <v>28</v>
      </c>
      <c r="F29" s="3" t="s">
        <v>247</v>
      </c>
      <c r="G29" s="3" t="s">
        <v>197</v>
      </c>
      <c r="L29" s="3" t="s">
        <v>112</v>
      </c>
      <c r="R29" s="14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19">
        <f>Cal_Costs_Excl_Charges!$AQ29</f>
        <v>2.1765238886488354</v>
      </c>
      <c r="AH29" s="19">
        <f>Cal_Costs_Excl_Charges!$AQ29</f>
        <v>2.1765238886488354</v>
      </c>
      <c r="AI29" s="19">
        <f>Cal_Costs_Excl_Charges!$AQ29</f>
        <v>2.1765238886488354</v>
      </c>
      <c r="AJ29" s="19">
        <f>Cal_Costs_Excl_Charges!$AQ29</f>
        <v>2.1765238886488354</v>
      </c>
      <c r="AK29" s="19">
        <f>Cal_Costs_Excl_Charges!$AQ29</f>
        <v>2.1765238886488354</v>
      </c>
    </row>
    <row r="30" spans="5:37">
      <c r="E30" s="3" t="s">
        <v>30</v>
      </c>
      <c r="F30" s="3" t="s">
        <v>247</v>
      </c>
      <c r="G30" s="3" t="s">
        <v>197</v>
      </c>
      <c r="L30" s="3" t="s">
        <v>112</v>
      </c>
      <c r="R30" s="14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19">
        <f>Cal_Costs_Excl_Charges!$AQ30</f>
        <v>1.1068406812713028</v>
      </c>
      <c r="AH30" s="19">
        <f>Cal_Costs_Excl_Charges!$AQ30</f>
        <v>1.1068406812713028</v>
      </c>
      <c r="AI30" s="19">
        <f>Cal_Costs_Excl_Charges!$AQ30</f>
        <v>1.1068406812713028</v>
      </c>
      <c r="AJ30" s="19">
        <f>Cal_Costs_Excl_Charges!$AQ30</f>
        <v>1.1068406812713028</v>
      </c>
      <c r="AK30" s="19">
        <f>Cal_Costs_Excl_Charges!$AQ30</f>
        <v>1.1068406812713028</v>
      </c>
    </row>
    <row r="31" spans="5:37">
      <c r="E31" s="3" t="s">
        <v>32</v>
      </c>
      <c r="F31" s="3" t="s">
        <v>247</v>
      </c>
      <c r="G31" s="3" t="s">
        <v>197</v>
      </c>
      <c r="L31" s="3" t="s">
        <v>112</v>
      </c>
      <c r="R31" s="14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19">
        <f>Cal_Costs_Excl_Charges!$AQ31</f>
        <v>0.47074808475943614</v>
      </c>
      <c r="AH31" s="19">
        <f>Cal_Costs_Excl_Charges!$AQ31</f>
        <v>0.47074808475943614</v>
      </c>
      <c r="AI31" s="19">
        <f>Cal_Costs_Excl_Charges!$AQ31</f>
        <v>0.47074808475943614</v>
      </c>
      <c r="AJ31" s="19">
        <f>Cal_Costs_Excl_Charges!$AQ31</f>
        <v>0.47074808475943614</v>
      </c>
      <c r="AK31" s="19">
        <f>Cal_Costs_Excl_Charges!$AQ31</f>
        <v>0.47074808475943614</v>
      </c>
    </row>
    <row r="32" spans="5:37">
      <c r="E32" s="3" t="s">
        <v>34</v>
      </c>
      <c r="F32" s="3" t="s">
        <v>247</v>
      </c>
      <c r="G32" s="3" t="s">
        <v>197</v>
      </c>
      <c r="L32" s="3" t="s">
        <v>112</v>
      </c>
      <c r="R32" s="14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19">
        <f>Cal_Costs_Excl_Charges!$AQ32</f>
        <v>0.27487241465756612</v>
      </c>
      <c r="AH32" s="19">
        <f>Cal_Costs_Excl_Charges!$AQ32</f>
        <v>0.27487241465756612</v>
      </c>
      <c r="AI32" s="19">
        <f>Cal_Costs_Excl_Charges!$AQ32</f>
        <v>0.27487241465756612</v>
      </c>
      <c r="AJ32" s="19">
        <f>Cal_Costs_Excl_Charges!$AQ32</f>
        <v>0.27487241465756612</v>
      </c>
      <c r="AK32" s="19">
        <f>Cal_Costs_Excl_Charges!$AQ32</f>
        <v>0.27487241465756612</v>
      </c>
    </row>
    <row r="33" spans="5:37">
      <c r="E33" s="3" t="s">
        <v>36</v>
      </c>
      <c r="F33" s="3" t="s">
        <v>247</v>
      </c>
      <c r="G33" s="3" t="s">
        <v>197</v>
      </c>
      <c r="L33" s="3" t="s">
        <v>112</v>
      </c>
      <c r="R33" s="14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19">
        <f>Cal_Costs_Excl_Charges!$AQ33</f>
        <v>0.36452690422133677</v>
      </c>
      <c r="AH33" s="19">
        <f>Cal_Costs_Excl_Charges!$AQ33</f>
        <v>0.36452690422133677</v>
      </c>
      <c r="AI33" s="19">
        <f>Cal_Costs_Excl_Charges!$AQ33</f>
        <v>0.36452690422133677</v>
      </c>
      <c r="AJ33" s="19">
        <f>Cal_Costs_Excl_Charges!$AQ33</f>
        <v>0.36452690422133677</v>
      </c>
      <c r="AK33" s="19">
        <f>Cal_Costs_Excl_Charges!$AQ33</f>
        <v>0.36452690422133677</v>
      </c>
    </row>
    <row r="34" spans="5:37">
      <c r="E34" s="3" t="s">
        <v>38</v>
      </c>
      <c r="F34" s="3" t="s">
        <v>247</v>
      </c>
      <c r="G34" s="3" t="s">
        <v>197</v>
      </c>
      <c r="L34" s="3" t="s">
        <v>112</v>
      </c>
      <c r="R34" s="14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19">
        <f>Cal_Costs_Excl_Charges!$AQ34</f>
        <v>2.4945423556516042</v>
      </c>
      <c r="AH34" s="19">
        <f>Cal_Costs_Excl_Charges!$AQ34</f>
        <v>2.4945423556516042</v>
      </c>
      <c r="AI34" s="19">
        <f>Cal_Costs_Excl_Charges!$AQ34</f>
        <v>2.4945423556516042</v>
      </c>
      <c r="AJ34" s="19">
        <f>Cal_Costs_Excl_Charges!$AQ34</f>
        <v>2.4945423556516042</v>
      </c>
      <c r="AK34" s="19">
        <f>Cal_Costs_Excl_Charges!$AQ34</f>
        <v>2.4945423556516042</v>
      </c>
    </row>
    <row r="35" spans="5:37">
      <c r="E35" s="3" t="s">
        <v>40</v>
      </c>
      <c r="F35" s="3" t="s">
        <v>247</v>
      </c>
      <c r="G35" s="3" t="s">
        <v>197</v>
      </c>
      <c r="L35" s="3" t="s">
        <v>112</v>
      </c>
      <c r="R35" s="14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19">
        <f>Cal_Costs_Excl_Charges!$AQ35</f>
        <v>-0.23841117626557073</v>
      </c>
      <c r="AH35" s="19">
        <f>Cal_Costs_Excl_Charges!$AQ35</f>
        <v>-0.23841117626557073</v>
      </c>
      <c r="AI35" s="19">
        <f>Cal_Costs_Excl_Charges!$AQ35</f>
        <v>-0.23841117626557073</v>
      </c>
      <c r="AJ35" s="19">
        <f>Cal_Costs_Excl_Charges!$AQ35</f>
        <v>-0.23841117626557073</v>
      </c>
      <c r="AK35" s="19">
        <f>Cal_Costs_Excl_Charges!$AQ35</f>
        <v>-0.23841117626557073</v>
      </c>
    </row>
    <row r="36" spans="5:37">
      <c r="E36" s="3" t="s">
        <v>25</v>
      </c>
      <c r="F36" s="3" t="s">
        <v>247</v>
      </c>
      <c r="G36" s="3" t="s">
        <v>199</v>
      </c>
      <c r="L36" s="3" t="s">
        <v>112</v>
      </c>
      <c r="R36" s="14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19">
        <f>Cal_Costs_Excl_Charges!$AQ36</f>
        <v>2.5790838036598561E-2</v>
      </c>
      <c r="AH36" s="19">
        <f>Cal_Costs_Excl_Charges!$AQ36</f>
        <v>2.5790838036598561E-2</v>
      </c>
      <c r="AI36" s="19">
        <f>Cal_Costs_Excl_Charges!$AQ36</f>
        <v>2.5790838036598561E-2</v>
      </c>
      <c r="AJ36" s="19">
        <f>Cal_Costs_Excl_Charges!$AQ36</f>
        <v>2.5790838036598561E-2</v>
      </c>
      <c r="AK36" s="19">
        <f>Cal_Costs_Excl_Charges!$AQ36</f>
        <v>2.5790838036598561E-2</v>
      </c>
    </row>
    <row r="37" spans="5:37">
      <c r="E37" s="3" t="s">
        <v>28</v>
      </c>
      <c r="F37" s="3" t="s">
        <v>247</v>
      </c>
      <c r="G37" s="3" t="s">
        <v>199</v>
      </c>
      <c r="L37" s="3" t="s">
        <v>112</v>
      </c>
      <c r="R37" s="14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19">
        <f>Cal_Costs_Excl_Charges!$AQ37</f>
        <v>1.3687684397686663E-2</v>
      </c>
      <c r="AH37" s="19">
        <f>Cal_Costs_Excl_Charges!$AQ37</f>
        <v>1.3687684397686663E-2</v>
      </c>
      <c r="AI37" s="19">
        <f>Cal_Costs_Excl_Charges!$AQ37</f>
        <v>1.3687684397686663E-2</v>
      </c>
      <c r="AJ37" s="19">
        <f>Cal_Costs_Excl_Charges!$AQ37</f>
        <v>1.3687684397686663E-2</v>
      </c>
      <c r="AK37" s="19">
        <f>Cal_Costs_Excl_Charges!$AQ37</f>
        <v>1.3687684397686663E-2</v>
      </c>
    </row>
    <row r="38" spans="5:37">
      <c r="E38" s="3" t="s">
        <v>30</v>
      </c>
      <c r="F38" s="3" t="s">
        <v>247</v>
      </c>
      <c r="G38" s="3" t="s">
        <v>199</v>
      </c>
      <c r="L38" s="3" t="s">
        <v>112</v>
      </c>
      <c r="R38" s="14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19">
        <f>Cal_Costs_Excl_Charges!$AQ38</f>
        <v>5.9245000852337672E-3</v>
      </c>
      <c r="AH38" s="19">
        <f>Cal_Costs_Excl_Charges!$AQ38</f>
        <v>5.9245000852337672E-3</v>
      </c>
      <c r="AI38" s="19">
        <f>Cal_Costs_Excl_Charges!$AQ38</f>
        <v>5.9245000852337672E-3</v>
      </c>
      <c r="AJ38" s="19">
        <f>Cal_Costs_Excl_Charges!$AQ38</f>
        <v>5.9245000852337672E-3</v>
      </c>
      <c r="AK38" s="19">
        <f>Cal_Costs_Excl_Charges!$AQ38</f>
        <v>5.9245000852337672E-3</v>
      </c>
    </row>
    <row r="39" spans="5:37">
      <c r="E39" s="3" t="s">
        <v>32</v>
      </c>
      <c r="F39" s="3" t="s">
        <v>247</v>
      </c>
      <c r="G39" s="3" t="s">
        <v>199</v>
      </c>
      <c r="L39" s="3" t="s">
        <v>112</v>
      </c>
      <c r="R39" s="14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19">
        <f>Cal_Costs_Excl_Charges!$AQ39</f>
        <v>2.8474750771164707E-3</v>
      </c>
      <c r="AH39" s="19">
        <f>Cal_Costs_Excl_Charges!$AQ39</f>
        <v>2.8474750771164707E-3</v>
      </c>
      <c r="AI39" s="19">
        <f>Cal_Costs_Excl_Charges!$AQ39</f>
        <v>2.8474750771164707E-3</v>
      </c>
      <c r="AJ39" s="19">
        <f>Cal_Costs_Excl_Charges!$AQ39</f>
        <v>2.8474750771164707E-3</v>
      </c>
      <c r="AK39" s="19">
        <f>Cal_Costs_Excl_Charges!$AQ39</f>
        <v>2.8474750771164707E-3</v>
      </c>
    </row>
    <row r="40" spans="5:37">
      <c r="E40" s="3" t="s">
        <v>34</v>
      </c>
      <c r="F40" s="3" t="s">
        <v>247</v>
      </c>
      <c r="G40" s="3" t="s">
        <v>199</v>
      </c>
      <c r="L40" s="3" t="s">
        <v>112</v>
      </c>
      <c r="R40" s="14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19">
        <f>Cal_Costs_Excl_Charges!$AQ40</f>
        <v>7.0202273300582249E-2</v>
      </c>
      <c r="AH40" s="19">
        <f>Cal_Costs_Excl_Charges!$AQ40</f>
        <v>7.0202273300582249E-2</v>
      </c>
      <c r="AI40" s="19">
        <f>Cal_Costs_Excl_Charges!$AQ40</f>
        <v>7.0202273300582249E-2</v>
      </c>
      <c r="AJ40" s="19">
        <f>Cal_Costs_Excl_Charges!$AQ40</f>
        <v>7.0202273300582249E-2</v>
      </c>
      <c r="AK40" s="19">
        <f>Cal_Costs_Excl_Charges!$AQ40</f>
        <v>7.0202273300582249E-2</v>
      </c>
    </row>
    <row r="41" spans="5:37">
      <c r="E41" s="3" t="s">
        <v>36</v>
      </c>
      <c r="F41" s="3" t="s">
        <v>247</v>
      </c>
      <c r="G41" s="3" t="s">
        <v>199</v>
      </c>
      <c r="L41" s="3" t="s">
        <v>112</v>
      </c>
      <c r="R41" s="14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19">
        <f>Cal_Costs_Excl_Charges!$AQ41</f>
        <v>0.25671987848055627</v>
      </c>
      <c r="AH41" s="19">
        <f>Cal_Costs_Excl_Charges!$AQ41</f>
        <v>0.25671987848055627</v>
      </c>
      <c r="AI41" s="19">
        <f>Cal_Costs_Excl_Charges!$AQ41</f>
        <v>0.25671987848055627</v>
      </c>
      <c r="AJ41" s="19">
        <f>Cal_Costs_Excl_Charges!$AQ41</f>
        <v>0.25671987848055627</v>
      </c>
      <c r="AK41" s="19">
        <f>Cal_Costs_Excl_Charges!$AQ41</f>
        <v>0.25671987848055627</v>
      </c>
    </row>
    <row r="42" spans="5:37">
      <c r="E42" s="3" t="s">
        <v>38</v>
      </c>
      <c r="F42" s="3" t="s">
        <v>247</v>
      </c>
      <c r="G42" s="3" t="s">
        <v>199</v>
      </c>
      <c r="L42" s="3" t="s">
        <v>112</v>
      </c>
      <c r="R42" s="14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19">
        <f>Cal_Costs_Excl_Charges!$AQ42</f>
        <v>0</v>
      </c>
      <c r="AH42" s="19">
        <f>Cal_Costs_Excl_Charges!$AQ42</f>
        <v>0</v>
      </c>
      <c r="AI42" s="19">
        <f>Cal_Costs_Excl_Charges!$AQ42</f>
        <v>0</v>
      </c>
      <c r="AJ42" s="19">
        <f>Cal_Costs_Excl_Charges!$AQ42</f>
        <v>0</v>
      </c>
      <c r="AK42" s="19">
        <f>Cal_Costs_Excl_Charges!$AQ42</f>
        <v>0</v>
      </c>
    </row>
    <row r="43" spans="5:37">
      <c r="E43" s="3" t="s">
        <v>40</v>
      </c>
      <c r="F43" s="3" t="s">
        <v>247</v>
      </c>
      <c r="G43" s="3" t="s">
        <v>199</v>
      </c>
      <c r="L43" s="3" t="s">
        <v>112</v>
      </c>
      <c r="R43" s="14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19">
        <f>Cal_Costs_Excl_Charges!$AQ43</f>
        <v>-0.24969582005143615</v>
      </c>
      <c r="AH43" s="19">
        <f>Cal_Costs_Excl_Charges!$AQ43</f>
        <v>-0.24969582005143615</v>
      </c>
      <c r="AI43" s="19">
        <f>Cal_Costs_Excl_Charges!$AQ43</f>
        <v>-0.24969582005143615</v>
      </c>
      <c r="AJ43" s="19">
        <f>Cal_Costs_Excl_Charges!$AQ43</f>
        <v>-0.24969582005143615</v>
      </c>
      <c r="AK43" s="19">
        <f>Cal_Costs_Excl_Charges!$AQ43</f>
        <v>-0.24969582005143615</v>
      </c>
    </row>
    <row r="44" spans="5:37">
      <c r="E44" s="3" t="s">
        <v>25</v>
      </c>
      <c r="F44" s="3" t="s">
        <v>247</v>
      </c>
      <c r="G44" s="3" t="s">
        <v>173</v>
      </c>
      <c r="L44" s="3" t="s">
        <v>112</v>
      </c>
      <c r="R44" s="14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19">
        <f>Cal_Costs_Excl_Charges!$AQ44</f>
        <v>1.7442951496575005E-2</v>
      </c>
      <c r="AH44" s="19">
        <f>Cal_Costs_Excl_Charges!$AQ44</f>
        <v>1.7442951496575005E-2</v>
      </c>
      <c r="AI44" s="19">
        <f>Cal_Costs_Excl_Charges!$AQ44</f>
        <v>1.7442951496575005E-2</v>
      </c>
      <c r="AJ44" s="19">
        <f>Cal_Costs_Excl_Charges!$AQ44</f>
        <v>1.7442951496575005E-2</v>
      </c>
      <c r="AK44" s="19">
        <f>Cal_Costs_Excl_Charges!$AQ44</f>
        <v>1.7442951496575005E-2</v>
      </c>
    </row>
    <row r="45" spans="5:37">
      <c r="E45" s="3" t="s">
        <v>28</v>
      </c>
      <c r="F45" s="3" t="s">
        <v>247</v>
      </c>
      <c r="G45" s="3" t="s">
        <v>173</v>
      </c>
      <c r="L45" s="3" t="s">
        <v>112</v>
      </c>
      <c r="R45" s="14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19">
        <f>Cal_Costs_Excl_Charges!$AQ45</f>
        <v>5.1269401693801231E-2</v>
      </c>
      <c r="AH45" s="19">
        <f>Cal_Costs_Excl_Charges!$AQ45</f>
        <v>5.1269401693801231E-2</v>
      </c>
      <c r="AI45" s="19">
        <f>Cal_Costs_Excl_Charges!$AQ45</f>
        <v>5.1269401693801231E-2</v>
      </c>
      <c r="AJ45" s="19">
        <f>Cal_Costs_Excl_Charges!$AQ45</f>
        <v>5.1269401693801231E-2</v>
      </c>
      <c r="AK45" s="19">
        <f>Cal_Costs_Excl_Charges!$AQ45</f>
        <v>5.1269401693801231E-2</v>
      </c>
    </row>
    <row r="46" spans="5:37">
      <c r="E46" s="3" t="s">
        <v>30</v>
      </c>
      <c r="F46" s="3" t="s">
        <v>247</v>
      </c>
      <c r="G46" s="3" t="s">
        <v>173</v>
      </c>
      <c r="L46" s="3" t="s">
        <v>112</v>
      </c>
      <c r="R46" s="14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19">
        <f>Cal_Costs_Excl_Charges!$AQ46</f>
        <v>1.2642064185481222E-2</v>
      </c>
      <c r="AH46" s="19">
        <f>Cal_Costs_Excl_Charges!$AQ46</f>
        <v>1.2642064185481222E-2</v>
      </c>
      <c r="AI46" s="19">
        <f>Cal_Costs_Excl_Charges!$AQ46</f>
        <v>1.2642064185481222E-2</v>
      </c>
      <c r="AJ46" s="19">
        <f>Cal_Costs_Excl_Charges!$AQ46</f>
        <v>1.2642064185481222E-2</v>
      </c>
      <c r="AK46" s="19">
        <f>Cal_Costs_Excl_Charges!$AQ46</f>
        <v>1.2642064185481222E-2</v>
      </c>
    </row>
    <row r="47" spans="5:37">
      <c r="E47" s="3" t="s">
        <v>32</v>
      </c>
      <c r="F47" s="3" t="s">
        <v>247</v>
      </c>
      <c r="G47" s="3" t="s">
        <v>173</v>
      </c>
      <c r="L47" s="3" t="s">
        <v>112</v>
      </c>
      <c r="R47" s="14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19">
        <f>Cal_Costs_Excl_Charges!$AQ47</f>
        <v>1.0756560702872984E-2</v>
      </c>
      <c r="AH47" s="19">
        <f>Cal_Costs_Excl_Charges!$AQ47</f>
        <v>1.0756560702872984E-2</v>
      </c>
      <c r="AI47" s="19">
        <f>Cal_Costs_Excl_Charges!$AQ47</f>
        <v>1.0756560702872984E-2</v>
      </c>
      <c r="AJ47" s="19">
        <f>Cal_Costs_Excl_Charges!$AQ47</f>
        <v>1.0756560702872984E-2</v>
      </c>
      <c r="AK47" s="19">
        <f>Cal_Costs_Excl_Charges!$AQ47</f>
        <v>1.0756560702872984E-2</v>
      </c>
    </row>
    <row r="48" spans="5:37">
      <c r="E48" s="3" t="s">
        <v>34</v>
      </c>
      <c r="F48" s="3" t="s">
        <v>247</v>
      </c>
      <c r="G48" s="3" t="s">
        <v>173</v>
      </c>
      <c r="L48" s="3" t="s">
        <v>112</v>
      </c>
      <c r="R48" s="14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19">
        <f>Cal_Costs_Excl_Charges!$AQ48</f>
        <v>0.11883139554209687</v>
      </c>
      <c r="AH48" s="19">
        <f>Cal_Costs_Excl_Charges!$AQ48</f>
        <v>0.11883139554209687</v>
      </c>
      <c r="AI48" s="19">
        <f>Cal_Costs_Excl_Charges!$AQ48</f>
        <v>0.11883139554209687</v>
      </c>
      <c r="AJ48" s="19">
        <f>Cal_Costs_Excl_Charges!$AQ48</f>
        <v>0.11883139554209687</v>
      </c>
      <c r="AK48" s="19">
        <f>Cal_Costs_Excl_Charges!$AQ48</f>
        <v>0.11883139554209687</v>
      </c>
    </row>
    <row r="49" spans="3:53">
      <c r="E49" s="3" t="s">
        <v>36</v>
      </c>
      <c r="F49" s="3" t="s">
        <v>247</v>
      </c>
      <c r="G49" s="3" t="s">
        <v>173</v>
      </c>
      <c r="L49" s="3" t="s">
        <v>112</v>
      </c>
      <c r="R49" s="14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19">
        <f>Cal_Costs_Excl_Charges!$AQ49</f>
        <v>0.10526181993147146</v>
      </c>
      <c r="AH49" s="19">
        <f>Cal_Costs_Excl_Charges!$AQ49</f>
        <v>0.10526181993147146</v>
      </c>
      <c r="AI49" s="19">
        <f>Cal_Costs_Excl_Charges!$AQ49</f>
        <v>0.10526181993147146</v>
      </c>
      <c r="AJ49" s="19">
        <f>Cal_Costs_Excl_Charges!$AQ49</f>
        <v>0.10526181993147146</v>
      </c>
      <c r="AK49" s="19">
        <f>Cal_Costs_Excl_Charges!$AQ49</f>
        <v>0.10526181993147146</v>
      </c>
    </row>
    <row r="50" spans="3:53">
      <c r="E50" s="3" t="s">
        <v>38</v>
      </c>
      <c r="F50" s="3" t="s">
        <v>247</v>
      </c>
      <c r="G50" s="3" t="s">
        <v>173</v>
      </c>
      <c r="L50" s="3" t="s">
        <v>112</v>
      </c>
      <c r="R50" s="14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19">
        <f>Cal_Costs_Excl_Charges!$AQ50</f>
        <v>0</v>
      </c>
      <c r="AH50" s="19">
        <f>Cal_Costs_Excl_Charges!$AQ50</f>
        <v>0</v>
      </c>
      <c r="AI50" s="19">
        <f>Cal_Costs_Excl_Charges!$AQ50</f>
        <v>0</v>
      </c>
      <c r="AJ50" s="19">
        <f>Cal_Costs_Excl_Charges!$AQ50</f>
        <v>0</v>
      </c>
      <c r="AK50" s="19">
        <f>Cal_Costs_Excl_Charges!$AQ50</f>
        <v>0</v>
      </c>
    </row>
    <row r="51" spans="3:53">
      <c r="E51" s="3" t="s">
        <v>40</v>
      </c>
      <c r="F51" s="3" t="s">
        <v>247</v>
      </c>
      <c r="G51" s="3" t="s">
        <v>173</v>
      </c>
      <c r="L51" s="3" t="s">
        <v>112</v>
      </c>
      <c r="R51" s="14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19">
        <f>Cal_Costs_Excl_Charges!$AQ51</f>
        <v>0.70680022167668954</v>
      </c>
      <c r="AH51" s="19">
        <f>Cal_Costs_Excl_Charges!$AQ51</f>
        <v>0.70680022167668954</v>
      </c>
      <c r="AI51" s="19">
        <f>Cal_Costs_Excl_Charges!$AQ51</f>
        <v>0.70680022167668954</v>
      </c>
      <c r="AJ51" s="19">
        <f>Cal_Costs_Excl_Charges!$AQ51</f>
        <v>0.70680022167668954</v>
      </c>
      <c r="AK51" s="19">
        <f>Cal_Costs_Excl_Charges!$AQ51</f>
        <v>0.70680022167668954</v>
      </c>
    </row>
    <row r="52" spans="3:53" s="68" customFormat="1">
      <c r="C52" s="88"/>
      <c r="D52" s="88"/>
      <c r="E52" s="88"/>
      <c r="F52" s="3"/>
      <c r="G52" s="3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9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</row>
    <row r="53" spans="3:53">
      <c r="C53" s="11" t="s">
        <v>214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44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</row>
    <row r="54" spans="3:53">
      <c r="E54" s="3" t="s">
        <v>25</v>
      </c>
      <c r="F54" s="3" t="s">
        <v>247</v>
      </c>
      <c r="G54" s="3" t="s">
        <v>217</v>
      </c>
      <c r="L54" s="3" t="s">
        <v>112</v>
      </c>
      <c r="R54" s="14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19">
        <f>Cal_Costs_Excl_Charges!$AQ54</f>
        <v>0</v>
      </c>
      <c r="AH54" s="19">
        <f>Cal_Costs_Excl_Charges!$AQ54</f>
        <v>0</v>
      </c>
      <c r="AI54" s="19">
        <f>Cal_Costs_Excl_Charges!$AQ54</f>
        <v>0</v>
      </c>
      <c r="AJ54" s="19">
        <f>Cal_Costs_Excl_Charges!$AQ54</f>
        <v>0</v>
      </c>
      <c r="AK54" s="19">
        <f>Cal_Costs_Excl_Charges!$AQ54</f>
        <v>0</v>
      </c>
    </row>
    <row r="55" spans="3:53">
      <c r="E55" s="3" t="s">
        <v>28</v>
      </c>
      <c r="F55" s="3" t="s">
        <v>247</v>
      </c>
      <c r="G55" s="3" t="s">
        <v>217</v>
      </c>
      <c r="L55" s="3" t="s">
        <v>112</v>
      </c>
      <c r="R55" s="14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19">
        <f>Cal_Costs_Excl_Charges!$AQ55</f>
        <v>0</v>
      </c>
      <c r="AH55" s="19">
        <f>Cal_Costs_Excl_Charges!$AQ55</f>
        <v>0</v>
      </c>
      <c r="AI55" s="19">
        <f>Cal_Costs_Excl_Charges!$AQ55</f>
        <v>0</v>
      </c>
      <c r="AJ55" s="19">
        <f>Cal_Costs_Excl_Charges!$AQ55</f>
        <v>0</v>
      </c>
      <c r="AK55" s="19">
        <f>Cal_Costs_Excl_Charges!$AQ55</f>
        <v>0</v>
      </c>
    </row>
    <row r="56" spans="3:53">
      <c r="E56" s="3" t="s">
        <v>30</v>
      </c>
      <c r="F56" s="3" t="s">
        <v>247</v>
      </c>
      <c r="G56" s="3" t="s">
        <v>217</v>
      </c>
      <c r="L56" s="3" t="s">
        <v>112</v>
      </c>
      <c r="R56" s="14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19">
        <f>Cal_Costs_Excl_Charges!$AQ56</f>
        <v>0</v>
      </c>
      <c r="AH56" s="19">
        <f>Cal_Costs_Excl_Charges!$AQ56</f>
        <v>0</v>
      </c>
      <c r="AI56" s="19">
        <f>Cal_Costs_Excl_Charges!$AQ56</f>
        <v>0</v>
      </c>
      <c r="AJ56" s="19">
        <f>Cal_Costs_Excl_Charges!$AQ56</f>
        <v>0</v>
      </c>
      <c r="AK56" s="19">
        <f>Cal_Costs_Excl_Charges!$AQ56</f>
        <v>0</v>
      </c>
    </row>
    <row r="57" spans="3:53">
      <c r="E57" s="3" t="s">
        <v>32</v>
      </c>
      <c r="F57" s="3" t="s">
        <v>247</v>
      </c>
      <c r="G57" s="3" t="s">
        <v>217</v>
      </c>
      <c r="L57" s="3" t="s">
        <v>112</v>
      </c>
      <c r="R57" s="14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19">
        <f>Cal_Costs_Excl_Charges!$AQ57</f>
        <v>0</v>
      </c>
      <c r="AH57" s="19">
        <f>Cal_Costs_Excl_Charges!$AQ57</f>
        <v>0</v>
      </c>
      <c r="AI57" s="19">
        <f>Cal_Costs_Excl_Charges!$AQ57</f>
        <v>0</v>
      </c>
      <c r="AJ57" s="19">
        <f>Cal_Costs_Excl_Charges!$AQ57</f>
        <v>0</v>
      </c>
      <c r="AK57" s="19">
        <f>Cal_Costs_Excl_Charges!$AQ57</f>
        <v>0</v>
      </c>
    </row>
    <row r="58" spans="3:53">
      <c r="E58" s="3" t="s">
        <v>34</v>
      </c>
      <c r="F58" s="3" t="s">
        <v>247</v>
      </c>
      <c r="G58" s="3" t="s">
        <v>217</v>
      </c>
      <c r="L58" s="3" t="s">
        <v>112</v>
      </c>
      <c r="R58" s="14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19">
        <f>Cal_Costs_Excl_Charges!$AQ58</f>
        <v>2.5878508530479426E-2</v>
      </c>
      <c r="AH58" s="19">
        <f>Cal_Costs_Excl_Charges!$AQ58</f>
        <v>2.5878508530479426E-2</v>
      </c>
      <c r="AI58" s="19">
        <f>Cal_Costs_Excl_Charges!$AQ58</f>
        <v>2.5878508530479426E-2</v>
      </c>
      <c r="AJ58" s="19">
        <f>Cal_Costs_Excl_Charges!$AQ58</f>
        <v>2.5878508530479426E-2</v>
      </c>
      <c r="AK58" s="19">
        <f>Cal_Costs_Excl_Charges!$AQ58</f>
        <v>2.5878508530479426E-2</v>
      </c>
    </row>
    <row r="59" spans="3:53">
      <c r="E59" s="3" t="s">
        <v>36</v>
      </c>
      <c r="F59" s="3" t="s">
        <v>247</v>
      </c>
      <c r="G59" s="3" t="s">
        <v>217</v>
      </c>
      <c r="L59" s="3" t="s">
        <v>112</v>
      </c>
      <c r="R59" s="14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19">
        <f>Cal_Costs_Excl_Charges!$AQ59</f>
        <v>0.36453189931071239</v>
      </c>
      <c r="AH59" s="19">
        <f>Cal_Costs_Excl_Charges!$AQ59</f>
        <v>0.36453189931071239</v>
      </c>
      <c r="AI59" s="19">
        <f>Cal_Costs_Excl_Charges!$AQ59</f>
        <v>0.36453189931071239</v>
      </c>
      <c r="AJ59" s="19">
        <f>Cal_Costs_Excl_Charges!$AQ59</f>
        <v>0.36453189931071239</v>
      </c>
      <c r="AK59" s="19">
        <f>Cal_Costs_Excl_Charges!$AQ59</f>
        <v>0.36453189931071239</v>
      </c>
    </row>
    <row r="60" spans="3:53">
      <c r="E60" s="3" t="s">
        <v>38</v>
      </c>
      <c r="F60" s="3" t="s">
        <v>247</v>
      </c>
      <c r="G60" s="3" t="s">
        <v>217</v>
      </c>
      <c r="L60" s="3" t="s">
        <v>112</v>
      </c>
      <c r="R60" s="14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19">
        <f>Cal_Costs_Excl_Charges!$AQ60</f>
        <v>0</v>
      </c>
      <c r="AH60" s="19">
        <f>Cal_Costs_Excl_Charges!$AQ60</f>
        <v>0</v>
      </c>
      <c r="AI60" s="19">
        <f>Cal_Costs_Excl_Charges!$AQ60</f>
        <v>0</v>
      </c>
      <c r="AJ60" s="19">
        <f>Cal_Costs_Excl_Charges!$AQ60</f>
        <v>0</v>
      </c>
      <c r="AK60" s="19">
        <f>Cal_Costs_Excl_Charges!$AQ60</f>
        <v>0</v>
      </c>
    </row>
    <row r="61" spans="3:53">
      <c r="E61" s="3" t="s">
        <v>40</v>
      </c>
      <c r="F61" s="3" t="s">
        <v>247</v>
      </c>
      <c r="G61" s="3" t="s">
        <v>217</v>
      </c>
      <c r="L61" s="3" t="s">
        <v>112</v>
      </c>
      <c r="R61" s="14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19">
        <f>Cal_Costs_Excl_Charges!$AQ61</f>
        <v>4.4373973602195416E-2</v>
      </c>
      <c r="AH61" s="19">
        <f>Cal_Costs_Excl_Charges!$AQ61</f>
        <v>4.4373973602195416E-2</v>
      </c>
      <c r="AI61" s="19">
        <f>Cal_Costs_Excl_Charges!$AQ61</f>
        <v>4.4373973602195416E-2</v>
      </c>
      <c r="AJ61" s="19">
        <f>Cal_Costs_Excl_Charges!$AQ61</f>
        <v>4.4373973602195416E-2</v>
      </c>
      <c r="AK61" s="19">
        <f>Cal_Costs_Excl_Charges!$AQ61</f>
        <v>4.4373973602195416E-2</v>
      </c>
    </row>
    <row r="62" spans="3:53">
      <c r="E62" s="3" t="s">
        <v>25</v>
      </c>
      <c r="F62" s="3" t="s">
        <v>247</v>
      </c>
      <c r="G62" s="3" t="s">
        <v>216</v>
      </c>
      <c r="L62" s="3" t="s">
        <v>112</v>
      </c>
      <c r="R62" s="14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19">
        <f>Cal_Costs_Excl_Charges!$AQ62</f>
        <v>2.4143706101061637</v>
      </c>
      <c r="AH62" s="19">
        <f>Cal_Costs_Excl_Charges!$AQ62</f>
        <v>2.4143706101061637</v>
      </c>
      <c r="AI62" s="19">
        <f>Cal_Costs_Excl_Charges!$AQ62</f>
        <v>2.4143706101061637</v>
      </c>
      <c r="AJ62" s="19">
        <f>Cal_Costs_Excl_Charges!$AQ62</f>
        <v>2.4143706101061637</v>
      </c>
      <c r="AK62" s="19">
        <f>Cal_Costs_Excl_Charges!$AQ62</f>
        <v>2.4143706101061637</v>
      </c>
    </row>
    <row r="63" spans="3:53">
      <c r="E63" s="3" t="s">
        <v>28</v>
      </c>
      <c r="F63" s="3" t="s">
        <v>247</v>
      </c>
      <c r="G63" s="3" t="s">
        <v>216</v>
      </c>
      <c r="L63" s="3" t="s">
        <v>112</v>
      </c>
      <c r="R63" s="14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19">
        <f>Cal_Costs_Excl_Charges!$AQ63</f>
        <v>2.0663733545529372</v>
      </c>
      <c r="AH63" s="19">
        <f>Cal_Costs_Excl_Charges!$AQ63</f>
        <v>2.0663733545529372</v>
      </c>
      <c r="AI63" s="19">
        <f>Cal_Costs_Excl_Charges!$AQ63</f>
        <v>2.0663733545529372</v>
      </c>
      <c r="AJ63" s="19">
        <f>Cal_Costs_Excl_Charges!$AQ63</f>
        <v>2.0663733545529372</v>
      </c>
      <c r="AK63" s="19">
        <f>Cal_Costs_Excl_Charges!$AQ63</f>
        <v>2.0663733545529372</v>
      </c>
    </row>
    <row r="64" spans="3:53">
      <c r="E64" s="3" t="s">
        <v>30</v>
      </c>
      <c r="F64" s="3" t="s">
        <v>247</v>
      </c>
      <c r="G64" s="3" t="s">
        <v>216</v>
      </c>
      <c r="L64" s="3" t="s">
        <v>112</v>
      </c>
      <c r="R64" s="14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19">
        <f>Cal_Costs_Excl_Charges!$AQ64</f>
        <v>0.55709932021267949</v>
      </c>
      <c r="AH64" s="19">
        <f>Cal_Costs_Excl_Charges!$AQ64</f>
        <v>0.55709932021267949</v>
      </c>
      <c r="AI64" s="19">
        <f>Cal_Costs_Excl_Charges!$AQ64</f>
        <v>0.55709932021267949</v>
      </c>
      <c r="AJ64" s="19">
        <f>Cal_Costs_Excl_Charges!$AQ64</f>
        <v>0.55709932021267949</v>
      </c>
      <c r="AK64" s="19">
        <f>Cal_Costs_Excl_Charges!$AQ64</f>
        <v>0.55709932021267949</v>
      </c>
    </row>
    <row r="65" spans="3:53">
      <c r="E65" s="3" t="s">
        <v>32</v>
      </c>
      <c r="F65" s="3" t="s">
        <v>247</v>
      </c>
      <c r="G65" s="3" t="s">
        <v>216</v>
      </c>
      <c r="L65" s="3" t="s">
        <v>112</v>
      </c>
      <c r="R65" s="14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19">
        <f>Cal_Costs_Excl_Charges!$AQ65</f>
        <v>0.72935528290987195</v>
      </c>
      <c r="AH65" s="19">
        <f>Cal_Costs_Excl_Charges!$AQ65</f>
        <v>0.72935528290987195</v>
      </c>
      <c r="AI65" s="19">
        <f>Cal_Costs_Excl_Charges!$AQ65</f>
        <v>0.72935528290987195</v>
      </c>
      <c r="AJ65" s="19">
        <f>Cal_Costs_Excl_Charges!$AQ65</f>
        <v>0.72935528290987195</v>
      </c>
      <c r="AK65" s="19">
        <f>Cal_Costs_Excl_Charges!$AQ65</f>
        <v>0.72935528290987195</v>
      </c>
    </row>
    <row r="66" spans="3:53">
      <c r="E66" s="3" t="s">
        <v>34</v>
      </c>
      <c r="F66" s="3" t="s">
        <v>247</v>
      </c>
      <c r="G66" s="3" t="s">
        <v>216</v>
      </c>
      <c r="L66" s="3" t="s">
        <v>112</v>
      </c>
      <c r="R66" s="14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19">
        <f>Cal_Costs_Excl_Charges!$AQ66</f>
        <v>0.16007097023678463</v>
      </c>
      <c r="AH66" s="19">
        <f>Cal_Costs_Excl_Charges!$AQ66</f>
        <v>0.16007097023678463</v>
      </c>
      <c r="AI66" s="19">
        <f>Cal_Costs_Excl_Charges!$AQ66</f>
        <v>0.16007097023678463</v>
      </c>
      <c r="AJ66" s="19">
        <f>Cal_Costs_Excl_Charges!$AQ66</f>
        <v>0.16007097023678463</v>
      </c>
      <c r="AK66" s="19">
        <f>Cal_Costs_Excl_Charges!$AQ66</f>
        <v>0.16007097023678463</v>
      </c>
    </row>
    <row r="67" spans="3:53">
      <c r="E67" s="3" t="s">
        <v>36</v>
      </c>
      <c r="F67" s="3" t="s">
        <v>247</v>
      </c>
      <c r="G67" s="3" t="s">
        <v>216</v>
      </c>
      <c r="L67" s="3" t="s">
        <v>112</v>
      </c>
      <c r="R67" s="14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19">
        <f>Cal_Costs_Excl_Charges!$AQ67</f>
        <v>0.38331138768959361</v>
      </c>
      <c r="AH67" s="19">
        <f>Cal_Costs_Excl_Charges!$AQ67</f>
        <v>0.38331138768959361</v>
      </c>
      <c r="AI67" s="19">
        <f>Cal_Costs_Excl_Charges!$AQ67</f>
        <v>0.38331138768959361</v>
      </c>
      <c r="AJ67" s="19">
        <f>Cal_Costs_Excl_Charges!$AQ67</f>
        <v>0.38331138768959361</v>
      </c>
      <c r="AK67" s="19">
        <f>Cal_Costs_Excl_Charges!$AQ67</f>
        <v>0.38331138768959361</v>
      </c>
    </row>
    <row r="68" spans="3:53">
      <c r="E68" s="3" t="s">
        <v>38</v>
      </c>
      <c r="F68" s="3" t="s">
        <v>247</v>
      </c>
      <c r="G68" s="3" t="s">
        <v>216</v>
      </c>
      <c r="L68" s="3" t="s">
        <v>112</v>
      </c>
      <c r="R68" s="14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19">
        <f>Cal_Costs_Excl_Charges!$AQ68</f>
        <v>1.9979942429518371</v>
      </c>
      <c r="AH68" s="19">
        <f>Cal_Costs_Excl_Charges!$AQ68</f>
        <v>1.9979942429518371</v>
      </c>
      <c r="AI68" s="19">
        <f>Cal_Costs_Excl_Charges!$AQ68</f>
        <v>1.9979942429518371</v>
      </c>
      <c r="AJ68" s="19">
        <f>Cal_Costs_Excl_Charges!$AQ68</f>
        <v>1.9979942429518371</v>
      </c>
      <c r="AK68" s="19">
        <f>Cal_Costs_Excl_Charges!$AQ68</f>
        <v>1.9979942429518371</v>
      </c>
    </row>
    <row r="69" spans="3:53">
      <c r="E69" s="3" t="s">
        <v>40</v>
      </c>
      <c r="F69" s="3" t="s">
        <v>247</v>
      </c>
      <c r="G69" s="3" t="s">
        <v>216</v>
      </c>
      <c r="L69" s="3" t="s">
        <v>112</v>
      </c>
      <c r="R69" s="14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19">
        <f>Cal_Costs_Excl_Charges!$AQ69</f>
        <v>0.2950283023845604</v>
      </c>
      <c r="AH69" s="19">
        <f>Cal_Costs_Excl_Charges!$AQ69</f>
        <v>0.2950283023845604</v>
      </c>
      <c r="AI69" s="19">
        <f>Cal_Costs_Excl_Charges!$AQ69</f>
        <v>0.2950283023845604</v>
      </c>
      <c r="AJ69" s="19">
        <f>Cal_Costs_Excl_Charges!$AQ69</f>
        <v>0.2950283023845604</v>
      </c>
      <c r="AK69" s="19">
        <f>Cal_Costs_Excl_Charges!$AQ69</f>
        <v>0.2950283023845604</v>
      </c>
    </row>
    <row r="70" spans="3:53">
      <c r="E70" s="3" t="s">
        <v>25</v>
      </c>
      <c r="F70" s="3" t="s">
        <v>247</v>
      </c>
      <c r="G70" s="3" t="s">
        <v>221</v>
      </c>
      <c r="L70" s="3" t="s">
        <v>112</v>
      </c>
      <c r="R70" s="14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19">
        <f>Cal_Costs_Excl_Charges!$AQ70</f>
        <v>0</v>
      </c>
      <c r="AH70" s="19">
        <f>Cal_Costs_Excl_Charges!$AQ70</f>
        <v>0</v>
      </c>
      <c r="AI70" s="19">
        <f>Cal_Costs_Excl_Charges!$AQ70</f>
        <v>0</v>
      </c>
      <c r="AJ70" s="19">
        <f>Cal_Costs_Excl_Charges!$AQ70</f>
        <v>0</v>
      </c>
      <c r="AK70" s="19">
        <f>Cal_Costs_Excl_Charges!$AQ70</f>
        <v>0</v>
      </c>
    </row>
    <row r="71" spans="3:53">
      <c r="E71" s="3" t="s">
        <v>28</v>
      </c>
      <c r="F71" s="3" t="s">
        <v>247</v>
      </c>
      <c r="G71" s="3" t="s">
        <v>221</v>
      </c>
      <c r="L71" s="3" t="s">
        <v>112</v>
      </c>
      <c r="R71" s="14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19">
        <f>Cal_Costs_Excl_Charges!$AQ71</f>
        <v>0</v>
      </c>
      <c r="AH71" s="19">
        <f>Cal_Costs_Excl_Charges!$AQ71</f>
        <v>0</v>
      </c>
      <c r="AI71" s="19">
        <f>Cal_Costs_Excl_Charges!$AQ71</f>
        <v>0</v>
      </c>
      <c r="AJ71" s="19">
        <f>Cal_Costs_Excl_Charges!$AQ71</f>
        <v>0</v>
      </c>
      <c r="AK71" s="19">
        <f>Cal_Costs_Excl_Charges!$AQ71</f>
        <v>0</v>
      </c>
    </row>
    <row r="72" spans="3:53">
      <c r="E72" s="3" t="s">
        <v>30</v>
      </c>
      <c r="F72" s="3" t="s">
        <v>247</v>
      </c>
      <c r="G72" s="3" t="s">
        <v>221</v>
      </c>
      <c r="L72" s="3" t="s">
        <v>112</v>
      </c>
      <c r="R72" s="14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19">
        <f>Cal_Costs_Excl_Charges!$AQ72</f>
        <v>0</v>
      </c>
      <c r="AH72" s="19">
        <f>Cal_Costs_Excl_Charges!$AQ72</f>
        <v>0</v>
      </c>
      <c r="AI72" s="19">
        <f>Cal_Costs_Excl_Charges!$AQ72</f>
        <v>0</v>
      </c>
      <c r="AJ72" s="19">
        <f>Cal_Costs_Excl_Charges!$AQ72</f>
        <v>0</v>
      </c>
      <c r="AK72" s="19">
        <f>Cal_Costs_Excl_Charges!$AQ72</f>
        <v>0</v>
      </c>
    </row>
    <row r="73" spans="3:53">
      <c r="E73" s="3" t="s">
        <v>32</v>
      </c>
      <c r="F73" s="3" t="s">
        <v>247</v>
      </c>
      <c r="G73" s="3" t="s">
        <v>221</v>
      </c>
      <c r="L73" s="3" t="s">
        <v>112</v>
      </c>
      <c r="R73" s="14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19">
        <f>Cal_Costs_Excl_Charges!$AQ73</f>
        <v>0</v>
      </c>
      <c r="AH73" s="19">
        <f>Cal_Costs_Excl_Charges!$AQ73</f>
        <v>0</v>
      </c>
      <c r="AI73" s="19">
        <f>Cal_Costs_Excl_Charges!$AQ73</f>
        <v>0</v>
      </c>
      <c r="AJ73" s="19">
        <f>Cal_Costs_Excl_Charges!$AQ73</f>
        <v>0</v>
      </c>
      <c r="AK73" s="19">
        <f>Cal_Costs_Excl_Charges!$AQ73</f>
        <v>0</v>
      </c>
    </row>
    <row r="74" spans="3:53">
      <c r="E74" s="3" t="s">
        <v>34</v>
      </c>
      <c r="F74" s="3" t="s">
        <v>247</v>
      </c>
      <c r="G74" s="3" t="s">
        <v>221</v>
      </c>
      <c r="L74" s="3" t="s">
        <v>112</v>
      </c>
      <c r="R74" s="14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19">
        <f>Cal_Costs_Excl_Charges!$AQ74</f>
        <v>-3.5031035670390502E-2</v>
      </c>
      <c r="AH74" s="19">
        <f>Cal_Costs_Excl_Charges!$AQ74</f>
        <v>-3.5031035670390502E-2</v>
      </c>
      <c r="AI74" s="19">
        <f>Cal_Costs_Excl_Charges!$AQ74</f>
        <v>-3.5031035670390502E-2</v>
      </c>
      <c r="AJ74" s="19">
        <f>Cal_Costs_Excl_Charges!$AQ74</f>
        <v>-3.5031035670390502E-2</v>
      </c>
      <c r="AK74" s="19">
        <f>Cal_Costs_Excl_Charges!$AQ74</f>
        <v>-3.5031035670390502E-2</v>
      </c>
    </row>
    <row r="75" spans="3:53">
      <c r="E75" s="3" t="s">
        <v>36</v>
      </c>
      <c r="F75" s="3" t="s">
        <v>247</v>
      </c>
      <c r="G75" s="3" t="s">
        <v>221</v>
      </c>
      <c r="L75" s="3" t="s">
        <v>112</v>
      </c>
      <c r="R75" s="14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19">
        <f>Cal_Costs_Excl_Charges!$AQ75</f>
        <v>7.704205980481392E-2</v>
      </c>
      <c r="AH75" s="19">
        <f>Cal_Costs_Excl_Charges!$AQ75</f>
        <v>7.704205980481392E-2</v>
      </c>
      <c r="AI75" s="19">
        <f>Cal_Costs_Excl_Charges!$AQ75</f>
        <v>7.704205980481392E-2</v>
      </c>
      <c r="AJ75" s="19">
        <f>Cal_Costs_Excl_Charges!$AQ75</f>
        <v>7.704205980481392E-2</v>
      </c>
      <c r="AK75" s="19">
        <f>Cal_Costs_Excl_Charges!$AQ75</f>
        <v>7.704205980481392E-2</v>
      </c>
    </row>
    <row r="76" spans="3:53">
      <c r="E76" s="3" t="s">
        <v>38</v>
      </c>
      <c r="F76" s="3" t="s">
        <v>247</v>
      </c>
      <c r="G76" s="3" t="s">
        <v>221</v>
      </c>
      <c r="L76" s="3" t="s">
        <v>112</v>
      </c>
      <c r="R76" s="14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19">
        <f>Cal_Costs_Excl_Charges!$AQ76</f>
        <v>0</v>
      </c>
      <c r="AH76" s="19">
        <f>Cal_Costs_Excl_Charges!$AQ76</f>
        <v>0</v>
      </c>
      <c r="AI76" s="19">
        <f>Cal_Costs_Excl_Charges!$AQ76</f>
        <v>0</v>
      </c>
      <c r="AJ76" s="19">
        <f>Cal_Costs_Excl_Charges!$AQ76</f>
        <v>0</v>
      </c>
      <c r="AK76" s="19">
        <f>Cal_Costs_Excl_Charges!$AQ76</f>
        <v>0</v>
      </c>
    </row>
    <row r="77" spans="3:53">
      <c r="E77" s="3" t="s">
        <v>40</v>
      </c>
      <c r="F77" s="3" t="s">
        <v>247</v>
      </c>
      <c r="G77" s="3" t="s">
        <v>221</v>
      </c>
      <c r="L77" s="3" t="s">
        <v>112</v>
      </c>
      <c r="R77" s="14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19">
        <f>Cal_Costs_Excl_Charges!$AQ77</f>
        <v>3.1506695978041942E-3</v>
      </c>
      <c r="AH77" s="19">
        <f>Cal_Costs_Excl_Charges!$AQ77</f>
        <v>3.1506695978041942E-3</v>
      </c>
      <c r="AI77" s="19">
        <f>Cal_Costs_Excl_Charges!$AQ77</f>
        <v>3.1506695978041942E-3</v>
      </c>
      <c r="AJ77" s="19">
        <f>Cal_Costs_Excl_Charges!$AQ77</f>
        <v>3.1506695978041942E-3</v>
      </c>
      <c r="AK77" s="19">
        <f>Cal_Costs_Excl_Charges!$AQ77</f>
        <v>3.1506695978041942E-3</v>
      </c>
    </row>
    <row r="78" spans="3:53" s="68" customFormat="1">
      <c r="R78" s="69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N78" s="71"/>
    </row>
    <row r="79" spans="3:53">
      <c r="C79" s="11" t="s">
        <v>251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44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</row>
    <row r="80" spans="3:53">
      <c r="E80" s="3" t="s">
        <v>25</v>
      </c>
      <c r="F80" s="3" t="s">
        <v>247</v>
      </c>
      <c r="G80" s="3" t="s">
        <v>222</v>
      </c>
      <c r="L80" s="3" t="s">
        <v>112</v>
      </c>
      <c r="R80" s="14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19">
        <f>Cal_Costs_Excl_Charges!$AQ80</f>
        <v>7.1349942446666246</v>
      </c>
      <c r="AH80" s="19">
        <f>Cal_Costs_Excl_Charges!$AQ80</f>
        <v>7.1349942446666246</v>
      </c>
      <c r="AI80" s="19">
        <f>Cal_Costs_Excl_Charges!$AQ80</f>
        <v>7.1349942446666246</v>
      </c>
      <c r="AJ80" s="19">
        <f>Cal_Costs_Excl_Charges!$AQ80</f>
        <v>7.1349942446666246</v>
      </c>
      <c r="AK80" s="19">
        <f>Cal_Costs_Excl_Charges!$AQ80</f>
        <v>7.1349942446666246</v>
      </c>
    </row>
    <row r="81" spans="2:58">
      <c r="E81" s="3" t="s">
        <v>28</v>
      </c>
      <c r="F81" s="3" t="s">
        <v>247</v>
      </c>
      <c r="G81" s="3" t="s">
        <v>222</v>
      </c>
      <c r="L81" s="3" t="s">
        <v>112</v>
      </c>
      <c r="R81" s="14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19">
        <f>Cal_Costs_Excl_Charges!$AQ81</f>
        <v>9.5575727983799261</v>
      </c>
      <c r="AH81" s="19">
        <f>Cal_Costs_Excl_Charges!$AQ81</f>
        <v>9.5575727983799261</v>
      </c>
      <c r="AI81" s="19">
        <f>Cal_Costs_Excl_Charges!$AQ81</f>
        <v>9.5575727983799261</v>
      </c>
      <c r="AJ81" s="19">
        <f>Cal_Costs_Excl_Charges!$AQ81</f>
        <v>9.5575727983799261</v>
      </c>
      <c r="AK81" s="19">
        <f>Cal_Costs_Excl_Charges!$AQ81</f>
        <v>9.5575727983799261</v>
      </c>
    </row>
    <row r="82" spans="2:58">
      <c r="E82" s="3" t="s">
        <v>30</v>
      </c>
      <c r="F82" s="3" t="s">
        <v>247</v>
      </c>
      <c r="G82" s="3" t="s">
        <v>222</v>
      </c>
      <c r="L82" s="3" t="s">
        <v>112</v>
      </c>
      <c r="R82" s="14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19">
        <f>Cal_Costs_Excl_Charges!$AQ82</f>
        <v>2.352130090752516</v>
      </c>
      <c r="AH82" s="19">
        <f>Cal_Costs_Excl_Charges!$AQ82</f>
        <v>2.352130090752516</v>
      </c>
      <c r="AI82" s="19">
        <f>Cal_Costs_Excl_Charges!$AQ82</f>
        <v>2.352130090752516</v>
      </c>
      <c r="AJ82" s="19">
        <f>Cal_Costs_Excl_Charges!$AQ82</f>
        <v>2.352130090752516</v>
      </c>
      <c r="AK82" s="19">
        <f>Cal_Costs_Excl_Charges!$AQ82</f>
        <v>2.352130090752516</v>
      </c>
    </row>
    <row r="83" spans="2:58">
      <c r="E83" s="3" t="s">
        <v>32</v>
      </c>
      <c r="F83" s="3" t="s">
        <v>247</v>
      </c>
      <c r="G83" s="3" t="s">
        <v>222</v>
      </c>
      <c r="L83" s="3" t="s">
        <v>112</v>
      </c>
      <c r="R83" s="14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19">
        <f>Cal_Costs_Excl_Charges!$AQ83</f>
        <v>1.2338658628350108</v>
      </c>
      <c r="AH83" s="19">
        <f>Cal_Costs_Excl_Charges!$AQ83</f>
        <v>1.2338658628350108</v>
      </c>
      <c r="AI83" s="19">
        <f>Cal_Costs_Excl_Charges!$AQ83</f>
        <v>1.2338658628350108</v>
      </c>
      <c r="AJ83" s="19">
        <f>Cal_Costs_Excl_Charges!$AQ83</f>
        <v>1.2338658628350108</v>
      </c>
      <c r="AK83" s="19">
        <f>Cal_Costs_Excl_Charges!$AQ83</f>
        <v>1.2338658628350108</v>
      </c>
    </row>
    <row r="84" spans="2:58">
      <c r="E84" s="3" t="s">
        <v>34</v>
      </c>
      <c r="F84" s="3" t="s">
        <v>247</v>
      </c>
      <c r="G84" s="3" t="s">
        <v>222</v>
      </c>
      <c r="L84" s="3" t="s">
        <v>112</v>
      </c>
      <c r="R84" s="14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19">
        <f>Cal_Costs_Excl_Charges!$AQ84</f>
        <v>0.51063414986354105</v>
      </c>
      <c r="AH84" s="19">
        <f>Cal_Costs_Excl_Charges!$AQ84</f>
        <v>0.51063414986354105</v>
      </c>
      <c r="AI84" s="19">
        <f>Cal_Costs_Excl_Charges!$AQ84</f>
        <v>0.51063414986354105</v>
      </c>
      <c r="AJ84" s="19">
        <f>Cal_Costs_Excl_Charges!$AQ84</f>
        <v>0.51063414986354105</v>
      </c>
      <c r="AK84" s="19">
        <f>Cal_Costs_Excl_Charges!$AQ84</f>
        <v>0.51063414986354105</v>
      </c>
    </row>
    <row r="85" spans="2:58">
      <c r="E85" s="3" t="s">
        <v>36</v>
      </c>
      <c r="F85" s="3" t="s">
        <v>247</v>
      </c>
      <c r="G85" s="3" t="s">
        <v>222</v>
      </c>
      <c r="L85" s="3" t="s">
        <v>112</v>
      </c>
      <c r="R85" s="14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19">
        <f>Cal_Costs_Excl_Charges!$AQ85</f>
        <v>1.1447875341593929</v>
      </c>
      <c r="AH85" s="19">
        <f>Cal_Costs_Excl_Charges!$AQ85</f>
        <v>1.1447875341593929</v>
      </c>
      <c r="AI85" s="19">
        <f>Cal_Costs_Excl_Charges!$AQ85</f>
        <v>1.1447875341593929</v>
      </c>
      <c r="AJ85" s="19">
        <f>Cal_Costs_Excl_Charges!$AQ85</f>
        <v>1.1447875341593929</v>
      </c>
      <c r="AK85" s="19">
        <f>Cal_Costs_Excl_Charges!$AQ85</f>
        <v>1.1447875341593929</v>
      </c>
    </row>
    <row r="86" spans="2:58">
      <c r="E86" s="3" t="s">
        <v>38</v>
      </c>
      <c r="F86" s="3" t="s">
        <v>247</v>
      </c>
      <c r="G86" s="3" t="s">
        <v>222</v>
      </c>
      <c r="L86" s="3" t="s">
        <v>112</v>
      </c>
      <c r="R86" s="14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19">
        <f>Cal_Costs_Excl_Charges!$AQ86</f>
        <v>6.996193990855657</v>
      </c>
      <c r="AH86" s="19">
        <f>Cal_Costs_Excl_Charges!$AQ86</f>
        <v>6.996193990855657</v>
      </c>
      <c r="AI86" s="19">
        <f>Cal_Costs_Excl_Charges!$AQ86</f>
        <v>6.996193990855657</v>
      </c>
      <c r="AJ86" s="19">
        <f>Cal_Costs_Excl_Charges!$AQ86</f>
        <v>6.996193990855657</v>
      </c>
      <c r="AK86" s="19">
        <f>Cal_Costs_Excl_Charges!$AQ86</f>
        <v>6.996193990855657</v>
      </c>
    </row>
    <row r="87" spans="2:58">
      <c r="E87" s="3" t="s">
        <v>40</v>
      </c>
      <c r="F87" s="3" t="s">
        <v>247</v>
      </c>
      <c r="G87" s="3" t="s">
        <v>222</v>
      </c>
      <c r="L87" s="3" t="s">
        <v>112</v>
      </c>
      <c r="R87" s="14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19">
        <f>Cal_Costs_Excl_Charges!$AQ87</f>
        <v>0.37768888566597991</v>
      </c>
      <c r="AH87" s="19">
        <f>Cal_Costs_Excl_Charges!$AQ87</f>
        <v>0.37768888566597991</v>
      </c>
      <c r="AI87" s="19">
        <f>Cal_Costs_Excl_Charges!$AQ87</f>
        <v>0.37768888566597991</v>
      </c>
      <c r="AJ87" s="19">
        <f>Cal_Costs_Excl_Charges!$AQ87</f>
        <v>0.37768888566597991</v>
      </c>
      <c r="AK87" s="19">
        <f>Cal_Costs_Excl_Charges!$AQ87</f>
        <v>0.37768888566597991</v>
      </c>
    </row>
    <row r="89" spans="2:58" ht="15">
      <c r="B89" s="10" t="s">
        <v>121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41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</row>
    <row r="90" spans="2:58">
      <c r="C90" s="30" t="s">
        <v>125</v>
      </c>
      <c r="AN90" s="3"/>
      <c r="AS90" s="42"/>
    </row>
    <row r="91" spans="2:58" s="68" customFormat="1">
      <c r="E91" s="91"/>
      <c r="AM91" s="3"/>
      <c r="AS91" s="71"/>
    </row>
    <row r="92" spans="2:58">
      <c r="F92" s="3" t="s">
        <v>261</v>
      </c>
      <c r="I92" s="68"/>
      <c r="R92" s="29">
        <f>COUNTIF(AG92:AK92, FALSE)</f>
        <v>0</v>
      </c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29" t="b">
        <f>SUM(AG$12:AG$87) = SUM(Cal_Costs_Excl_Charges!$AQ$12:$AQ$87)</f>
        <v>1</v>
      </c>
      <c r="AH92" s="29" t="b">
        <f>SUM(AH$12:AH$87) = SUM(Cal_Costs_Excl_Charges!$AQ$12:$AQ$87)</f>
        <v>1</v>
      </c>
      <c r="AI92" s="29" t="b">
        <f>SUM(AI$12:AI$87) = SUM(Cal_Costs_Excl_Charges!$AQ$12:$AQ$87)</f>
        <v>1</v>
      </c>
      <c r="AJ92" s="29" t="b">
        <f>SUM(AJ$12:AJ$87) = SUM(Cal_Costs_Excl_Charges!$AQ$12:$AQ$87)</f>
        <v>1</v>
      </c>
      <c r="AK92" s="29" t="b">
        <f>SUM(AK$12:AK$87) = SUM(Cal_Costs_Excl_Charges!$AQ$12:$AQ$87)</f>
        <v>1</v>
      </c>
      <c r="AN92" s="68"/>
      <c r="AO92" s="68"/>
      <c r="AP92" s="68"/>
      <c r="AQ92" s="68"/>
      <c r="AS92" s="42"/>
    </row>
    <row r="93" spans="2:58">
      <c r="AN93" s="68"/>
      <c r="AO93" s="68"/>
      <c r="AP93" s="68"/>
      <c r="AQ93" s="68"/>
      <c r="AS93" s="42"/>
    </row>
    <row r="94" spans="2:58">
      <c r="F94" s="3" t="s">
        <v>123</v>
      </c>
      <c r="R94" s="29">
        <f>SUM(R92:R92)</f>
        <v>0</v>
      </c>
      <c r="AN94" s="68"/>
      <c r="AO94" s="68"/>
      <c r="AP94" s="68"/>
      <c r="AQ94" s="68"/>
      <c r="AS94" s="42"/>
    </row>
    <row r="95" spans="2:58">
      <c r="I95" s="94"/>
      <c r="AN95" s="68"/>
    </row>
    <row r="96" spans="2:58">
      <c r="I96" s="94"/>
      <c r="AN96" s="68"/>
    </row>
    <row r="97" spans="9:40">
      <c r="I97" s="94"/>
      <c r="AN97" s="68"/>
    </row>
    <row r="98" spans="9:40">
      <c r="I98" s="94"/>
      <c r="AN98" s="68"/>
    </row>
    <row r="99" spans="9:40">
      <c r="I99" s="94"/>
    </row>
    <row r="100" spans="9:40">
      <c r="I100" s="94"/>
    </row>
    <row r="101" spans="9:40">
      <c r="I101" s="94"/>
    </row>
    <row r="102" spans="9:40">
      <c r="I102" s="94"/>
    </row>
  </sheetData>
  <mergeCells count="1">
    <mergeCell ref="AM6:AO6"/>
  </mergeCells>
  <conditionalFormatting sqref="R4">
    <cfRule type="cellIs" dxfId="2" priority="5" operator="greaterThan">
      <formula>0</formula>
    </cfRule>
  </conditionalFormatting>
  <conditionalFormatting sqref="R94 R92">
    <cfRule type="cellIs" dxfId="1" priority="3" operator="greaterThan">
      <formula>0</formula>
    </cfRule>
  </conditionalFormatting>
  <conditionalFormatting sqref="AG92:AK92">
    <cfRule type="cellIs" dxfId="0" priority="2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2"/>
  </sheetPr>
  <dimension ref="A1:L60"/>
  <sheetViews>
    <sheetView zoomScale="80" zoomScaleNormal="80" workbookViewId="0">
      <selection activeCell="O38" sqref="O37:O38"/>
    </sheetView>
  </sheetViews>
  <sheetFormatPr defaultRowHeight="12.75"/>
  <cols>
    <col min="1" max="4" width="1.75" customWidth="1"/>
    <col min="5" max="5" width="12.5" style="3" bestFit="1" customWidth="1"/>
    <col min="6" max="6" width="43.125" style="3" bestFit="1" customWidth="1"/>
    <col min="7" max="7" width="23" bestFit="1" customWidth="1"/>
    <col min="8" max="8" width="18.875" customWidth="1"/>
    <col min="9" max="9" width="22" bestFit="1" customWidth="1"/>
    <col min="10" max="10" width="19.25" bestFit="1" customWidth="1"/>
    <col min="11" max="11" width="21.5" bestFit="1" customWidth="1"/>
    <col min="12" max="12" width="19" bestFit="1" customWidth="1"/>
    <col min="13" max="13" width="13.875" bestFit="1" customWidth="1"/>
  </cols>
  <sheetData>
    <row r="1" spans="1:9" s="9" customFormat="1" ht="22.5">
      <c r="A1" s="9" t="s">
        <v>107</v>
      </c>
    </row>
    <row r="2" spans="1:9" s="10" customFormat="1" ht="15">
      <c r="A2" s="10" t="str">
        <f>"["&amp; Cover!$F$28 &amp;"] "&amp; Cover!$F$8 &amp;" - Version "&amp; Cover!$F$22 &amp;" ("&amp; TEXT(Cover!$F$23, "dd/mm/yy") &amp;")"</f>
        <v>[Final] Streetworks - Version 2 (30/11/20)</v>
      </c>
    </row>
    <row r="3" spans="1:9" s="10" customFormat="1" ht="15">
      <c r="A3" s="10" t="s">
        <v>132</v>
      </c>
    </row>
    <row r="4" spans="1:9" s="10" customFormat="1" ht="15"/>
    <row r="6" spans="1:9" s="10" customFormat="1" ht="15">
      <c r="A6" s="3"/>
      <c r="B6" s="10" t="s">
        <v>126</v>
      </c>
    </row>
    <row r="7" spans="1:9">
      <c r="C7" s="30" t="s">
        <v>127</v>
      </c>
    </row>
    <row r="9" spans="1:9" s="3" customFormat="1">
      <c r="E9" s="4" t="s">
        <v>128</v>
      </c>
      <c r="F9" s="3" t="s">
        <v>129</v>
      </c>
    </row>
    <row r="10" spans="1:9" s="3" customFormat="1">
      <c r="E10" s="4" t="s">
        <v>128</v>
      </c>
      <c r="F10" s="3" t="s">
        <v>129</v>
      </c>
    </row>
    <row r="11" spans="1:9" s="3" customFormat="1">
      <c r="F11" s="30" t="s">
        <v>130</v>
      </c>
    </row>
    <row r="13" spans="1:9" s="10" customFormat="1" ht="15">
      <c r="A13" s="3"/>
      <c r="B13" s="10" t="s">
        <v>156</v>
      </c>
    </row>
    <row r="14" spans="1:9" s="3" customFormat="1">
      <c r="C14" s="30" t="s">
        <v>168</v>
      </c>
    </row>
    <row r="15" spans="1:9" s="3" customFormat="1"/>
    <row r="16" spans="1:9" s="4" customFormat="1">
      <c r="E16" s="4" t="s">
        <v>167</v>
      </c>
      <c r="F16" s="4" t="s">
        <v>155</v>
      </c>
      <c r="G16" s="4" t="s">
        <v>160</v>
      </c>
      <c r="I16" s="4" t="s">
        <v>274</v>
      </c>
    </row>
    <row r="17" spans="1:12">
      <c r="F17"/>
      <c r="H17" s="3"/>
    </row>
    <row r="18" spans="1:12" s="3" customFormat="1">
      <c r="E18" s="3">
        <v>1</v>
      </c>
      <c r="F18" s="3" t="s">
        <v>159</v>
      </c>
      <c r="G18" s="3" t="s">
        <v>162</v>
      </c>
      <c r="I18" s="3" t="s">
        <v>269</v>
      </c>
    </row>
    <row r="19" spans="1:12" s="3" customFormat="1">
      <c r="E19" s="3">
        <v>2</v>
      </c>
      <c r="F19" s="3" t="s">
        <v>82</v>
      </c>
      <c r="G19" s="3" t="s">
        <v>163</v>
      </c>
      <c r="I19" s="3" t="s">
        <v>270</v>
      </c>
    </row>
    <row r="20" spans="1:12" s="3" customFormat="1">
      <c r="E20" s="3">
        <v>3</v>
      </c>
      <c r="G20" s="3" t="s">
        <v>164</v>
      </c>
      <c r="I20" s="3" t="s">
        <v>271</v>
      </c>
    </row>
    <row r="21" spans="1:12" s="3" customFormat="1">
      <c r="E21" s="3">
        <v>4</v>
      </c>
      <c r="I21" s="3" t="s">
        <v>285</v>
      </c>
    </row>
    <row r="22" spans="1:12" s="3" customFormat="1"/>
    <row r="23" spans="1:12" s="3" customFormat="1"/>
    <row r="24" spans="1:12" s="3" customFormat="1"/>
    <row r="25" spans="1:12" s="3" customFormat="1"/>
    <row r="26" spans="1:12" s="3" customFormat="1"/>
    <row r="27" spans="1:12" s="3" customFormat="1"/>
    <row r="28" spans="1:12" s="3" customFormat="1"/>
    <row r="29" spans="1:12" s="10" customFormat="1" ht="15">
      <c r="A29"/>
      <c r="B29" s="10" t="s">
        <v>157</v>
      </c>
    </row>
    <row r="30" spans="1:12" s="3" customFormat="1">
      <c r="C30" s="30" t="s">
        <v>158</v>
      </c>
    </row>
    <row r="31" spans="1:12" s="3" customFormat="1"/>
    <row r="32" spans="1:12" s="2" customFormat="1">
      <c r="E32" s="2" t="s">
        <v>70</v>
      </c>
      <c r="F32" s="2" t="s">
        <v>88</v>
      </c>
      <c r="G32" s="2" t="s">
        <v>89</v>
      </c>
      <c r="H32" s="2" t="s">
        <v>4</v>
      </c>
      <c r="I32" s="4" t="s">
        <v>104</v>
      </c>
      <c r="J32" s="4" t="s">
        <v>105</v>
      </c>
      <c r="K32" s="2" t="s">
        <v>80</v>
      </c>
      <c r="L32" s="2" t="s">
        <v>85</v>
      </c>
    </row>
    <row r="33" spans="5:12">
      <c r="E33"/>
      <c r="F33"/>
    </row>
    <row r="34" spans="5:12">
      <c r="E34" t="s">
        <v>154</v>
      </c>
      <c r="F34" t="s">
        <v>154</v>
      </c>
      <c r="G34" t="s">
        <v>154</v>
      </c>
      <c r="H34" t="s">
        <v>154</v>
      </c>
      <c r="I34" s="3" t="s">
        <v>154</v>
      </c>
      <c r="J34" s="3" t="s">
        <v>154</v>
      </c>
      <c r="K34" t="s">
        <v>81</v>
      </c>
      <c r="L34" t="s">
        <v>86</v>
      </c>
    </row>
    <row r="35" spans="5:12">
      <c r="E35" t="s">
        <v>72</v>
      </c>
      <c r="F35" t="s">
        <v>14</v>
      </c>
      <c r="G35" t="s">
        <v>15</v>
      </c>
      <c r="H35" t="s">
        <v>16</v>
      </c>
      <c r="I35" s="3" t="s">
        <v>72</v>
      </c>
      <c r="J35" s="3" t="s">
        <v>16</v>
      </c>
      <c r="K35" t="s">
        <v>82</v>
      </c>
      <c r="L35" t="s">
        <v>87</v>
      </c>
    </row>
    <row r="36" spans="5:12">
      <c r="E36" t="s">
        <v>18</v>
      </c>
      <c r="F36" t="s">
        <v>17</v>
      </c>
      <c r="G36" t="s">
        <v>18</v>
      </c>
      <c r="H36" t="s">
        <v>16</v>
      </c>
      <c r="I36" s="3" t="s">
        <v>18</v>
      </c>
      <c r="J36" s="3" t="s">
        <v>23</v>
      </c>
      <c r="K36" t="s">
        <v>83</v>
      </c>
    </row>
    <row r="37" spans="5:12">
      <c r="E37" t="s">
        <v>20</v>
      </c>
      <c r="F37" t="s">
        <v>19</v>
      </c>
      <c r="G37" t="s">
        <v>20</v>
      </c>
      <c r="H37" t="s">
        <v>16</v>
      </c>
      <c r="I37" s="3" t="s">
        <v>20</v>
      </c>
      <c r="J37" s="3" t="s">
        <v>26</v>
      </c>
    </row>
    <row r="38" spans="5:12">
      <c r="E38" t="s">
        <v>72</v>
      </c>
      <c r="F38" t="s">
        <v>21</v>
      </c>
      <c r="G38" t="s">
        <v>22</v>
      </c>
      <c r="H38" t="s">
        <v>23</v>
      </c>
      <c r="I38" s="3" t="s">
        <v>72</v>
      </c>
      <c r="J38" s="3" t="s">
        <v>43</v>
      </c>
    </row>
    <row r="39" spans="5:12">
      <c r="E39" t="s">
        <v>71</v>
      </c>
      <c r="F39" t="s">
        <v>24</v>
      </c>
      <c r="G39" t="s">
        <v>25</v>
      </c>
      <c r="H39" t="s">
        <v>26</v>
      </c>
      <c r="I39" s="3" t="s">
        <v>71</v>
      </c>
      <c r="J39" s="3"/>
    </row>
    <row r="40" spans="5:12">
      <c r="E40" t="s">
        <v>71</v>
      </c>
      <c r="F40" t="s">
        <v>27</v>
      </c>
      <c r="G40" t="s">
        <v>28</v>
      </c>
      <c r="H40" t="s">
        <v>26</v>
      </c>
      <c r="I40" s="3" t="s">
        <v>34</v>
      </c>
      <c r="J40" s="3"/>
    </row>
    <row r="41" spans="5:12">
      <c r="E41" t="s">
        <v>71</v>
      </c>
      <c r="F41" t="s">
        <v>29</v>
      </c>
      <c r="G41" t="s">
        <v>30</v>
      </c>
      <c r="H41" t="s">
        <v>26</v>
      </c>
      <c r="I41" s="3" t="s">
        <v>73</v>
      </c>
      <c r="J41" s="3"/>
    </row>
    <row r="42" spans="5:12">
      <c r="E42" t="s">
        <v>71</v>
      </c>
      <c r="F42" t="s">
        <v>31</v>
      </c>
      <c r="G42" t="s">
        <v>32</v>
      </c>
      <c r="H42" t="s">
        <v>26</v>
      </c>
      <c r="I42" s="3" t="s">
        <v>40</v>
      </c>
      <c r="J42" s="3"/>
    </row>
    <row r="43" spans="5:12">
      <c r="E43" t="s">
        <v>34</v>
      </c>
      <c r="F43" t="s">
        <v>33</v>
      </c>
      <c r="G43" t="s">
        <v>34</v>
      </c>
      <c r="H43" t="s">
        <v>26</v>
      </c>
      <c r="I43" s="3" t="s">
        <v>74</v>
      </c>
      <c r="J43" s="3"/>
    </row>
    <row r="44" spans="5:12">
      <c r="E44" t="s">
        <v>73</v>
      </c>
      <c r="F44" t="s">
        <v>35</v>
      </c>
      <c r="G44" t="s">
        <v>36</v>
      </c>
      <c r="H44" t="s">
        <v>26</v>
      </c>
      <c r="I44" s="3" t="s">
        <v>75</v>
      </c>
      <c r="J44" s="3"/>
    </row>
    <row r="45" spans="5:12">
      <c r="E45" t="s">
        <v>73</v>
      </c>
      <c r="F45" t="s">
        <v>37</v>
      </c>
      <c r="G45" t="s">
        <v>38</v>
      </c>
      <c r="H45" t="s">
        <v>26</v>
      </c>
      <c r="I45" s="3" t="s">
        <v>76</v>
      </c>
      <c r="J45" s="3"/>
    </row>
    <row r="46" spans="5:12">
      <c r="E46" t="s">
        <v>40</v>
      </c>
      <c r="F46" t="s">
        <v>39</v>
      </c>
      <c r="G46" t="s">
        <v>40</v>
      </c>
      <c r="H46" t="s">
        <v>26</v>
      </c>
      <c r="I46" s="3" t="s">
        <v>77</v>
      </c>
      <c r="J46" s="3"/>
    </row>
    <row r="47" spans="5:12">
      <c r="E47" t="s">
        <v>74</v>
      </c>
      <c r="F47" t="s">
        <v>41</v>
      </c>
      <c r="G47" t="s">
        <v>42</v>
      </c>
      <c r="H47" t="s">
        <v>43</v>
      </c>
      <c r="I47" s="3" t="s">
        <v>78</v>
      </c>
      <c r="J47" s="3"/>
    </row>
    <row r="48" spans="5:12">
      <c r="E48" t="s">
        <v>75</v>
      </c>
      <c r="F48" t="s">
        <v>44</v>
      </c>
      <c r="G48" t="s">
        <v>45</v>
      </c>
      <c r="H48" t="s">
        <v>43</v>
      </c>
      <c r="I48" s="3" t="s">
        <v>79</v>
      </c>
      <c r="J48" s="3"/>
    </row>
    <row r="49" spans="5:10">
      <c r="E49" t="s">
        <v>75</v>
      </c>
      <c r="F49" t="s">
        <v>46</v>
      </c>
      <c r="G49" t="s">
        <v>47</v>
      </c>
      <c r="H49" t="s">
        <v>43</v>
      </c>
      <c r="I49" s="3"/>
      <c r="J49" s="3"/>
    </row>
    <row r="50" spans="5:10">
      <c r="E50" t="s">
        <v>76</v>
      </c>
      <c r="F50" t="s">
        <v>48</v>
      </c>
      <c r="G50" t="s">
        <v>49</v>
      </c>
      <c r="H50" t="s">
        <v>43</v>
      </c>
      <c r="I50" s="3"/>
      <c r="J50" s="3"/>
    </row>
    <row r="51" spans="5:10">
      <c r="E51" t="s">
        <v>76</v>
      </c>
      <c r="F51" t="s">
        <v>50</v>
      </c>
      <c r="G51" t="s">
        <v>51</v>
      </c>
      <c r="H51" t="s">
        <v>43</v>
      </c>
      <c r="I51" s="3"/>
      <c r="J51" s="3"/>
    </row>
    <row r="52" spans="5:10">
      <c r="E52" t="s">
        <v>76</v>
      </c>
      <c r="F52" t="s">
        <v>52</v>
      </c>
      <c r="G52" t="s">
        <v>53</v>
      </c>
      <c r="H52" t="s">
        <v>43</v>
      </c>
      <c r="I52" s="3"/>
      <c r="J52" s="3"/>
    </row>
    <row r="53" spans="5:10">
      <c r="E53" t="s">
        <v>76</v>
      </c>
      <c r="F53" t="s">
        <v>54</v>
      </c>
      <c r="G53" t="s">
        <v>55</v>
      </c>
      <c r="H53" t="s">
        <v>43</v>
      </c>
      <c r="I53" s="3"/>
      <c r="J53" s="3"/>
    </row>
    <row r="54" spans="5:10">
      <c r="E54" t="s">
        <v>77</v>
      </c>
      <c r="F54" t="s">
        <v>56</v>
      </c>
      <c r="G54" t="s">
        <v>57</v>
      </c>
      <c r="H54" t="s">
        <v>43</v>
      </c>
      <c r="I54" s="3"/>
      <c r="J54" s="3"/>
    </row>
    <row r="55" spans="5:10">
      <c r="E55" t="s">
        <v>77</v>
      </c>
      <c r="F55" t="s">
        <v>58</v>
      </c>
      <c r="G55" t="s">
        <v>59</v>
      </c>
      <c r="H55" t="s">
        <v>43</v>
      </c>
      <c r="I55" s="3"/>
      <c r="J55" s="3"/>
    </row>
    <row r="56" spans="5:10">
      <c r="E56" t="s">
        <v>77</v>
      </c>
      <c r="F56" t="s">
        <v>60</v>
      </c>
      <c r="G56" t="s">
        <v>61</v>
      </c>
      <c r="H56" t="s">
        <v>43</v>
      </c>
      <c r="I56" s="3"/>
      <c r="J56" s="3"/>
    </row>
    <row r="57" spans="5:10">
      <c r="E57" t="s">
        <v>78</v>
      </c>
      <c r="F57" t="s">
        <v>62</v>
      </c>
      <c r="G57" t="s">
        <v>63</v>
      </c>
      <c r="H57" t="s">
        <v>43</v>
      </c>
      <c r="I57" s="3"/>
      <c r="J57" s="3"/>
    </row>
    <row r="58" spans="5:10">
      <c r="E58" t="s">
        <v>78</v>
      </c>
      <c r="F58" t="s">
        <v>64</v>
      </c>
      <c r="G58" t="s">
        <v>65</v>
      </c>
      <c r="H58" t="s">
        <v>43</v>
      </c>
      <c r="I58" s="3"/>
      <c r="J58" s="3"/>
    </row>
    <row r="59" spans="5:10">
      <c r="E59" t="s">
        <v>79</v>
      </c>
      <c r="F59" t="s">
        <v>66</v>
      </c>
      <c r="G59" t="s">
        <v>67</v>
      </c>
      <c r="H59" t="s">
        <v>43</v>
      </c>
      <c r="I59" s="3"/>
      <c r="J59" s="3"/>
    </row>
    <row r="60" spans="5:10">
      <c r="E60" t="s">
        <v>79</v>
      </c>
      <c r="F60" t="s">
        <v>68</v>
      </c>
      <c r="G60" t="s">
        <v>69</v>
      </c>
      <c r="H60" t="s">
        <v>43</v>
      </c>
      <c r="I60" s="3"/>
      <c r="J6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theme="7"/>
  </sheetPr>
  <dimension ref="A1:BI114"/>
  <sheetViews>
    <sheetView zoomScale="80" zoomScaleNormal="80" workbookViewId="0">
      <pane xSplit="19" ySplit="7" topLeftCell="T8" activePane="bottomRight" state="frozen"/>
      <selection pane="topRight"/>
      <selection pane="bottomLeft"/>
      <selection pane="bottomRight"/>
    </sheetView>
  </sheetViews>
  <sheetFormatPr defaultColWidth="0" defaultRowHeight="12.75"/>
  <cols>
    <col min="1" max="4" width="1.75" style="3" customWidth="1"/>
    <col min="5" max="5" width="9.5" style="3" customWidth="1"/>
    <col min="6" max="6" width="30.625" style="3" customWidth="1"/>
    <col min="7" max="7" width="22.875" style="3" customWidth="1"/>
    <col min="8" max="8" width="21.25" style="3" customWidth="1"/>
    <col min="9" max="9" width="16.125" style="3" customWidth="1"/>
    <col min="10" max="10" width="14.875" style="3" customWidth="1"/>
    <col min="11" max="11" width="14.125" style="3" customWidth="1"/>
    <col min="12" max="12" width="15.375" style="3" customWidth="1"/>
    <col min="13" max="13" width="20.625" style="3" bestFit="1" customWidth="1"/>
    <col min="14" max="14" width="1.75" style="3" customWidth="1"/>
    <col min="15" max="16" width="5.75" style="3" customWidth="1"/>
    <col min="17" max="17" width="1.75" style="3" customWidth="1"/>
    <col min="18" max="18" width="9.25" style="3" customWidth="1"/>
    <col min="19" max="19" width="1.75" style="3" customWidth="1"/>
    <col min="20" max="37" width="9.25" style="3" customWidth="1"/>
    <col min="38" max="38" width="1.625" style="3" customWidth="1"/>
    <col min="39" max="44" width="9.25" style="3" customWidth="1"/>
    <col min="45" max="45" width="1.75" style="3" customWidth="1"/>
    <col min="46" max="46" width="9.25" style="3" customWidth="1"/>
    <col min="47" max="47" width="9.25" style="42" customWidth="1"/>
    <col min="48" max="48" width="60.875" style="3" bestFit="1" customWidth="1"/>
    <col min="49" max="60" width="1.75" style="3" customWidth="1"/>
    <col min="61" max="61" width="0" style="3" hidden="1" customWidth="1"/>
    <col min="62" max="16384" width="9.25" style="3" hidden="1"/>
  </cols>
  <sheetData>
    <row r="1" spans="1:60" ht="22.5">
      <c r="A1" s="9" t="s">
        <v>124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40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5">
      <c r="A2" s="10" t="s">
        <v>367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1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5">
      <c r="A3" s="10" t="s">
        <v>169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1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5">
      <c r="A4" s="10"/>
      <c r="B4" s="10"/>
      <c r="C4" s="10"/>
      <c r="D4" s="10"/>
      <c r="E4" s="10"/>
      <c r="F4" s="10"/>
      <c r="G4" s="10" t="s">
        <v>134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1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149</v>
      </c>
      <c r="G5" s="11" t="s">
        <v>145</v>
      </c>
      <c r="H5" s="116">
        <v>44170.817800925928</v>
      </c>
      <c r="Q5" s="75" t="s">
        <v>144</v>
      </c>
      <c r="R5" s="17">
        <v>65</v>
      </c>
      <c r="AU5" s="44"/>
    </row>
    <row r="6" spans="1:60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L6" s="72"/>
      <c r="AM6" s="60" t="s">
        <v>136</v>
      </c>
      <c r="AN6" s="52" t="s">
        <v>137</v>
      </c>
      <c r="AO6" s="61" t="s">
        <v>138</v>
      </c>
      <c r="AP6" s="60" t="s">
        <v>140</v>
      </c>
      <c r="AQ6" s="60" t="s">
        <v>140</v>
      </c>
      <c r="AR6" s="60" t="s">
        <v>140</v>
      </c>
      <c r="AT6" s="65" t="s">
        <v>119</v>
      </c>
      <c r="AU6" s="65"/>
      <c r="AV6" s="65"/>
    </row>
    <row r="7" spans="1:60">
      <c r="A7" s="4"/>
      <c r="B7" s="4"/>
      <c r="C7" s="4"/>
      <c r="D7" s="4"/>
      <c r="E7" s="4" t="s">
        <v>179</v>
      </c>
      <c r="F7" s="4" t="s">
        <v>152</v>
      </c>
      <c r="G7" s="4" t="s">
        <v>143</v>
      </c>
      <c r="H7" s="4"/>
      <c r="I7" s="4"/>
      <c r="J7" s="4"/>
      <c r="K7" s="4"/>
      <c r="L7" s="4" t="s">
        <v>110</v>
      </c>
      <c r="M7" s="4" t="s">
        <v>166</v>
      </c>
      <c r="N7" s="4"/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73"/>
      <c r="AM7" s="50" t="s">
        <v>139</v>
      </c>
      <c r="AN7" s="53" t="s">
        <v>139</v>
      </c>
      <c r="AO7" s="51" t="s">
        <v>139</v>
      </c>
      <c r="AP7" s="50" t="s">
        <v>141</v>
      </c>
      <c r="AQ7" s="50" t="s">
        <v>141</v>
      </c>
      <c r="AR7" s="50" t="s">
        <v>141</v>
      </c>
      <c r="AS7" s="4"/>
      <c r="AT7" s="36" t="s">
        <v>8</v>
      </c>
      <c r="AU7" s="74" t="s">
        <v>7</v>
      </c>
      <c r="AV7" s="35" t="s">
        <v>116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s="10" customFormat="1" ht="15">
      <c r="A9" s="3"/>
      <c r="B9" s="10" t="s">
        <v>180</v>
      </c>
      <c r="O9" s="3"/>
      <c r="P9" s="3"/>
      <c r="Q9" s="3"/>
      <c r="R9" s="3"/>
      <c r="S9" s="10" t="s">
        <v>181</v>
      </c>
    </row>
    <row r="10" spans="1:60">
      <c r="T10" s="30" t="s">
        <v>182</v>
      </c>
      <c r="AU10" s="3"/>
    </row>
    <row r="11" spans="1:60" ht="38.25">
      <c r="E11" s="4" t="s">
        <v>183</v>
      </c>
      <c r="F11" s="4" t="s">
        <v>184</v>
      </c>
      <c r="G11" s="76" t="s">
        <v>185</v>
      </c>
      <c r="H11" s="76" t="s">
        <v>186</v>
      </c>
      <c r="I11" s="76" t="s">
        <v>187</v>
      </c>
      <c r="J11" s="76" t="s">
        <v>188</v>
      </c>
      <c r="K11" s="76" t="s">
        <v>189</v>
      </c>
      <c r="L11" s="76" t="s">
        <v>190</v>
      </c>
      <c r="M11" s="76" t="s">
        <v>191</v>
      </c>
    </row>
    <row r="12" spans="1:60">
      <c r="E12" s="3" t="s">
        <v>172</v>
      </c>
      <c r="F12" s="3" t="s">
        <v>192</v>
      </c>
      <c r="G12" s="77" t="s">
        <v>193</v>
      </c>
      <c r="H12" s="77" t="s">
        <v>193</v>
      </c>
      <c r="I12" s="77" t="s">
        <v>159</v>
      </c>
      <c r="J12" s="77" t="s">
        <v>159</v>
      </c>
      <c r="K12" s="77" t="s">
        <v>82</v>
      </c>
      <c r="L12" s="77" t="s">
        <v>82</v>
      </c>
      <c r="M12" s="77" t="s">
        <v>82</v>
      </c>
      <c r="S12" s="11" t="s">
        <v>194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44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>
      <c r="E13" s="3" t="s">
        <v>172</v>
      </c>
      <c r="F13" s="3" t="s">
        <v>195</v>
      </c>
      <c r="G13" s="77" t="s">
        <v>193</v>
      </c>
      <c r="H13" s="77" t="s">
        <v>193</v>
      </c>
      <c r="I13" s="77" t="s">
        <v>159</v>
      </c>
      <c r="J13" s="77" t="s">
        <v>159</v>
      </c>
      <c r="K13" s="77" t="s">
        <v>159</v>
      </c>
      <c r="L13" s="77" t="s">
        <v>159</v>
      </c>
      <c r="M13" s="77" t="s">
        <v>159</v>
      </c>
      <c r="S13" s="12" t="s">
        <v>196</v>
      </c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60">
      <c r="E14" s="3" t="s">
        <v>172</v>
      </c>
      <c r="F14" s="3" t="s">
        <v>197</v>
      </c>
      <c r="G14" s="77" t="s">
        <v>193</v>
      </c>
      <c r="H14" s="77" t="s">
        <v>193</v>
      </c>
      <c r="I14" s="77" t="s">
        <v>159</v>
      </c>
      <c r="J14" s="77" t="s">
        <v>159</v>
      </c>
      <c r="K14" s="77" t="s">
        <v>159</v>
      </c>
      <c r="L14" s="77" t="s">
        <v>159</v>
      </c>
      <c r="M14" s="77" t="s">
        <v>82</v>
      </c>
      <c r="S14" s="78" t="s">
        <v>198</v>
      </c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80">
        <v>2.9468021612745643E-2</v>
      </c>
      <c r="AE14" s="80">
        <v>2.7703497210823214E-2</v>
      </c>
      <c r="AF14" s="80">
        <v>3.0218384584692615E-2</v>
      </c>
      <c r="AG14" s="80">
        <v>3.0691602889266978E-2</v>
      </c>
      <c r="AH14" s="80">
        <v>3.0657983137263534E-2</v>
      </c>
      <c r="AI14" s="79"/>
      <c r="AJ14" s="79"/>
      <c r="AK14" s="79"/>
    </row>
    <row r="15" spans="1:60">
      <c r="E15" s="3" t="s">
        <v>172</v>
      </c>
      <c r="F15" s="3" t="s">
        <v>199</v>
      </c>
      <c r="G15" s="77" t="s">
        <v>193</v>
      </c>
      <c r="H15" s="77" t="s">
        <v>193</v>
      </c>
      <c r="I15" s="77" t="s">
        <v>159</v>
      </c>
      <c r="J15" s="77" t="s">
        <v>159</v>
      </c>
      <c r="K15" s="77" t="s">
        <v>82</v>
      </c>
      <c r="L15" s="77" t="s">
        <v>159</v>
      </c>
      <c r="M15" s="77" t="s">
        <v>82</v>
      </c>
      <c r="S15" s="78" t="s">
        <v>200</v>
      </c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80">
        <v>2.0535388867007232E-2</v>
      </c>
      <c r="AE15" s="80">
        <v>1.8635304846784218E-2</v>
      </c>
      <c r="AF15" s="80">
        <v>1.9848033792205788E-2</v>
      </c>
      <c r="AG15" s="80">
        <v>1.9995893433744083E-2</v>
      </c>
      <c r="AH15" s="80">
        <v>1.9999998035663102E-2</v>
      </c>
      <c r="AI15" s="79"/>
      <c r="AJ15" s="79"/>
      <c r="AK15" s="79"/>
    </row>
    <row r="16" spans="1:60">
      <c r="E16" s="3" t="s">
        <v>172</v>
      </c>
      <c r="F16" s="3" t="s">
        <v>201</v>
      </c>
      <c r="G16" s="77" t="s">
        <v>202</v>
      </c>
      <c r="H16" s="77" t="s">
        <v>202</v>
      </c>
      <c r="I16" s="77" t="s">
        <v>82</v>
      </c>
      <c r="J16" s="77" t="s">
        <v>82</v>
      </c>
      <c r="K16" s="77" t="s">
        <v>82</v>
      </c>
      <c r="L16" s="77" t="s">
        <v>82</v>
      </c>
      <c r="M16" s="77" t="s">
        <v>82</v>
      </c>
    </row>
    <row r="17" spans="5:37">
      <c r="E17" s="3" t="s">
        <v>172</v>
      </c>
      <c r="F17" s="3" t="s">
        <v>173</v>
      </c>
      <c r="G17" s="77" t="s">
        <v>202</v>
      </c>
      <c r="H17" s="77" t="s">
        <v>193</v>
      </c>
      <c r="I17" s="77" t="s">
        <v>159</v>
      </c>
      <c r="J17" s="77" t="s">
        <v>159</v>
      </c>
      <c r="K17" s="77" t="s">
        <v>82</v>
      </c>
      <c r="L17" s="77" t="s">
        <v>159</v>
      </c>
      <c r="M17" s="77" t="s">
        <v>82</v>
      </c>
      <c r="S17" s="12" t="s">
        <v>203</v>
      </c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5:37">
      <c r="E18" s="3" t="s">
        <v>172</v>
      </c>
      <c r="F18" s="3" t="s">
        <v>246</v>
      </c>
      <c r="G18" s="77" t="s">
        <v>193</v>
      </c>
      <c r="H18" s="77" t="s">
        <v>193</v>
      </c>
      <c r="I18" s="77" t="s">
        <v>159</v>
      </c>
      <c r="J18" s="77" t="s">
        <v>82</v>
      </c>
      <c r="K18" s="77" t="s">
        <v>82</v>
      </c>
      <c r="L18" s="77" t="s">
        <v>82</v>
      </c>
      <c r="M18" s="77" t="s">
        <v>82</v>
      </c>
      <c r="S18" s="78" t="s">
        <v>204</v>
      </c>
      <c r="T18" s="80">
        <v>2.9682868493808634E-2</v>
      </c>
      <c r="U18" s="80">
        <v>4.5785682592640597E-3</v>
      </c>
      <c r="V18" s="80">
        <v>4.9629066950553469E-2</v>
      </c>
      <c r="W18" s="80">
        <v>4.7981896456562589E-2</v>
      </c>
      <c r="X18" s="80">
        <v>3.0897646726217864E-2</v>
      </c>
      <c r="Y18" s="80">
        <v>2.8846428936344148E-2</v>
      </c>
      <c r="Z18" s="80">
        <v>1.9598807731472156E-2</v>
      </c>
      <c r="AA18" s="80">
        <v>1.0779220779220777E-2</v>
      </c>
      <c r="AB18" s="80">
        <v>2.1426185275600806E-2</v>
      </c>
      <c r="AC18" s="80">
        <v>3.7419997584832831E-2</v>
      </c>
      <c r="AD18" s="80">
        <v>3.0555676808241117E-2</v>
      </c>
      <c r="AE18" s="80">
        <v>2.9026890512265036E-2</v>
      </c>
      <c r="AF18" s="80">
        <v>2.8332219054290564E-2</v>
      </c>
      <c r="AG18" s="80">
        <v>1.9884998702590362E-2</v>
      </c>
      <c r="AH18" s="80">
        <v>1.9996919584223838E-2</v>
      </c>
      <c r="AI18" s="80">
        <v>1.9996919584223838E-2</v>
      </c>
      <c r="AJ18" s="80">
        <v>1.9996919584223838E-2</v>
      </c>
      <c r="AK18" s="80">
        <v>1.9996919584223838E-2</v>
      </c>
    </row>
    <row r="19" spans="5:37">
      <c r="E19" s="3" t="s">
        <v>172</v>
      </c>
      <c r="F19" s="3" t="s">
        <v>205</v>
      </c>
      <c r="G19" s="77" t="s">
        <v>193</v>
      </c>
      <c r="H19" s="77" t="s">
        <v>193</v>
      </c>
      <c r="I19" s="77" t="s">
        <v>159</v>
      </c>
      <c r="J19" s="77" t="s">
        <v>82</v>
      </c>
      <c r="K19" s="77" t="s">
        <v>82</v>
      </c>
      <c r="L19" s="77" t="s">
        <v>82</v>
      </c>
      <c r="M19" s="77" t="s">
        <v>82</v>
      </c>
      <c r="S19" s="78" t="s">
        <v>206</v>
      </c>
      <c r="T19" s="16">
        <v>214.78330000000003</v>
      </c>
      <c r="U19" s="16">
        <v>215.76670000000001</v>
      </c>
      <c r="V19" s="16">
        <v>226.47499999999999</v>
      </c>
      <c r="W19" s="16">
        <v>237.3417</v>
      </c>
      <c r="X19" s="16">
        <v>244.67499999999998</v>
      </c>
      <c r="Y19" s="16">
        <v>251.73299999999998</v>
      </c>
      <c r="Z19" s="16">
        <v>256.66666666666663</v>
      </c>
      <c r="AA19" s="16">
        <v>259.43333333333328</v>
      </c>
      <c r="AB19" s="16">
        <v>264.99199999999996</v>
      </c>
      <c r="AC19" s="16">
        <v>274.90799999999996</v>
      </c>
      <c r="AD19" s="16">
        <v>283.30799999999988</v>
      </c>
      <c r="AE19" s="16">
        <v>291.53155029724866</v>
      </c>
      <c r="AF19" s="16">
        <v>299.79128604150719</v>
      </c>
      <c r="AG19" s="16">
        <v>305.75263537549046</v>
      </c>
      <c r="AH19" s="16">
        <v>311.86674623775866</v>
      </c>
      <c r="AI19" s="16">
        <v>318.10312048326864</v>
      </c>
      <c r="AJ19" s="16">
        <v>324.46420300306323</v>
      </c>
      <c r="AK19" s="16">
        <v>330.95248757847475</v>
      </c>
    </row>
    <row r="20" spans="5:37">
      <c r="E20" s="3" t="s">
        <v>172</v>
      </c>
      <c r="F20" s="3" t="s">
        <v>207</v>
      </c>
      <c r="G20" s="77" t="s">
        <v>193</v>
      </c>
      <c r="H20" s="77" t="s">
        <v>193</v>
      </c>
      <c r="I20" s="77" t="s">
        <v>159</v>
      </c>
      <c r="J20" s="77" t="s">
        <v>82</v>
      </c>
      <c r="K20" s="77" t="s">
        <v>82</v>
      </c>
      <c r="L20" s="77" t="s">
        <v>82</v>
      </c>
      <c r="M20" s="77" t="s">
        <v>82</v>
      </c>
    </row>
    <row r="21" spans="5:37">
      <c r="E21" s="3" t="s">
        <v>172</v>
      </c>
      <c r="F21" s="3" t="s">
        <v>208</v>
      </c>
      <c r="G21" s="77" t="s">
        <v>193</v>
      </c>
      <c r="H21" s="77" t="s">
        <v>193</v>
      </c>
      <c r="I21" s="77" t="s">
        <v>159</v>
      </c>
      <c r="J21" s="77" t="s">
        <v>82</v>
      </c>
      <c r="K21" s="77" t="s">
        <v>82</v>
      </c>
      <c r="L21" s="77" t="s">
        <v>82</v>
      </c>
      <c r="M21" s="77" t="s">
        <v>82</v>
      </c>
      <c r="S21" s="78" t="s">
        <v>209</v>
      </c>
      <c r="T21" s="81">
        <v>1.3190410986329004</v>
      </c>
      <c r="U21" s="81">
        <v>1.3130293043365815</v>
      </c>
      <c r="V21" s="81">
        <v>1.250946020532067</v>
      </c>
      <c r="W21" s="81">
        <v>1.193671402876106</v>
      </c>
      <c r="X21" s="81">
        <v>1.1578951670583424</v>
      </c>
      <c r="Y21" s="81">
        <v>1.125430515665407</v>
      </c>
      <c r="Z21" s="81">
        <v>1.1037974025974022</v>
      </c>
      <c r="AA21" s="81">
        <v>1.0920262109726324</v>
      </c>
      <c r="AB21" s="81">
        <v>1.069119067745441</v>
      </c>
      <c r="AC21" s="81">
        <v>1.0305556768082411</v>
      </c>
      <c r="AD21" s="81">
        <v>1</v>
      </c>
      <c r="AE21" s="81">
        <v>0.97179190283568295</v>
      </c>
      <c r="AF21" s="81">
        <v>0.94501746111718155</v>
      </c>
      <c r="AG21" s="81">
        <v>0.92659217688205164</v>
      </c>
      <c r="AH21" s="81">
        <v>0.90842644628745906</v>
      </c>
      <c r="AI21" s="81">
        <v>0.89061685270359081</v>
      </c>
      <c r="AJ21" s="81">
        <v>0.87315641410625877</v>
      </c>
      <c r="AK21" s="81">
        <v>0.85603828535303728</v>
      </c>
    </row>
    <row r="22" spans="5:37">
      <c r="E22" s="3" t="s">
        <v>172</v>
      </c>
      <c r="F22" s="3" t="s">
        <v>174</v>
      </c>
      <c r="G22" s="77" t="s">
        <v>193</v>
      </c>
      <c r="H22" s="77" t="s">
        <v>193</v>
      </c>
      <c r="I22" s="77" t="s">
        <v>159</v>
      </c>
      <c r="J22" s="77" t="s">
        <v>82</v>
      </c>
      <c r="K22" s="77" t="s">
        <v>82</v>
      </c>
      <c r="L22" s="77" t="s">
        <v>82</v>
      </c>
      <c r="M22" s="77" t="s">
        <v>82</v>
      </c>
    </row>
    <row r="23" spans="5:37">
      <c r="E23" s="3" t="s">
        <v>172</v>
      </c>
      <c r="F23" s="3" t="s">
        <v>210</v>
      </c>
      <c r="G23" s="77" t="s">
        <v>193</v>
      </c>
      <c r="H23" s="77" t="s">
        <v>193</v>
      </c>
      <c r="I23" s="77" t="s">
        <v>159</v>
      </c>
      <c r="J23" s="77" t="s">
        <v>82</v>
      </c>
      <c r="K23" s="77" t="s">
        <v>82</v>
      </c>
      <c r="L23" s="77" t="s">
        <v>82</v>
      </c>
      <c r="M23" s="77" t="s">
        <v>82</v>
      </c>
    </row>
    <row r="24" spans="5:37">
      <c r="E24" s="3" t="s">
        <v>172</v>
      </c>
      <c r="F24" s="3" t="s">
        <v>211</v>
      </c>
      <c r="G24" s="77" t="s">
        <v>193</v>
      </c>
      <c r="H24" s="77" t="s">
        <v>193</v>
      </c>
      <c r="I24" s="77" t="s">
        <v>159</v>
      </c>
      <c r="J24" s="77" t="s">
        <v>82</v>
      </c>
      <c r="K24" s="77" t="s">
        <v>82</v>
      </c>
      <c r="L24" s="77" t="s">
        <v>82</v>
      </c>
      <c r="M24" s="77" t="s">
        <v>82</v>
      </c>
    </row>
    <row r="25" spans="5:37">
      <c r="E25" s="3" t="s">
        <v>172</v>
      </c>
      <c r="F25" s="3" t="s">
        <v>212</v>
      </c>
      <c r="G25" s="77" t="s">
        <v>193</v>
      </c>
      <c r="H25" s="77" t="s">
        <v>193</v>
      </c>
      <c r="I25" s="77" t="s">
        <v>159</v>
      </c>
      <c r="J25" s="77" t="s">
        <v>82</v>
      </c>
      <c r="K25" s="77" t="s">
        <v>82</v>
      </c>
      <c r="L25" s="77" t="s">
        <v>82</v>
      </c>
      <c r="M25" s="77" t="s">
        <v>82</v>
      </c>
    </row>
    <row r="26" spans="5:37">
      <c r="E26" s="3" t="s">
        <v>172</v>
      </c>
      <c r="F26" s="3" t="s">
        <v>213</v>
      </c>
      <c r="G26" s="77" t="s">
        <v>202</v>
      </c>
      <c r="H26" s="77" t="s">
        <v>193</v>
      </c>
      <c r="I26" s="77" t="s">
        <v>159</v>
      </c>
      <c r="J26" s="77" t="s">
        <v>159</v>
      </c>
      <c r="K26" s="77" t="s">
        <v>82</v>
      </c>
      <c r="L26" s="77" t="s">
        <v>82</v>
      </c>
      <c r="M26" s="77" t="s">
        <v>82</v>
      </c>
    </row>
    <row r="27" spans="5:37">
      <c r="E27" s="3" t="s">
        <v>214</v>
      </c>
      <c r="F27" s="3" t="s">
        <v>215</v>
      </c>
      <c r="G27" s="77" t="s">
        <v>202</v>
      </c>
      <c r="H27" s="77" t="s">
        <v>193</v>
      </c>
      <c r="I27" s="77" t="s">
        <v>159</v>
      </c>
      <c r="J27" s="77" t="s">
        <v>159</v>
      </c>
      <c r="K27" s="77" t="s">
        <v>82</v>
      </c>
      <c r="L27" s="77" t="s">
        <v>82</v>
      </c>
      <c r="M27" s="77" t="s">
        <v>82</v>
      </c>
    </row>
    <row r="28" spans="5:37">
      <c r="E28" s="3" t="s">
        <v>214</v>
      </c>
      <c r="F28" s="3" t="s">
        <v>216</v>
      </c>
      <c r="G28" s="77" t="s">
        <v>193</v>
      </c>
      <c r="H28" s="77" t="s">
        <v>193</v>
      </c>
      <c r="I28" s="77" t="s">
        <v>159</v>
      </c>
      <c r="J28" s="77" t="s">
        <v>159</v>
      </c>
      <c r="K28" s="77" t="s">
        <v>82</v>
      </c>
      <c r="L28" s="77" t="s">
        <v>82</v>
      </c>
      <c r="M28" s="77" t="s">
        <v>159</v>
      </c>
    </row>
    <row r="29" spans="5:37">
      <c r="E29" s="3" t="s">
        <v>214</v>
      </c>
      <c r="F29" s="3" t="s">
        <v>217</v>
      </c>
      <c r="G29" s="77" t="s">
        <v>193</v>
      </c>
      <c r="H29" s="77" t="s">
        <v>193</v>
      </c>
      <c r="I29" s="77" t="s">
        <v>159</v>
      </c>
      <c r="J29" s="77" t="s">
        <v>159</v>
      </c>
      <c r="K29" s="77" t="s">
        <v>82</v>
      </c>
      <c r="L29" s="77" t="s">
        <v>82</v>
      </c>
      <c r="M29" s="77" t="s">
        <v>159</v>
      </c>
    </row>
    <row r="30" spans="5:37">
      <c r="E30" s="3" t="s">
        <v>214</v>
      </c>
      <c r="F30" s="3" t="s">
        <v>218</v>
      </c>
      <c r="G30" s="77" t="s">
        <v>202</v>
      </c>
      <c r="H30" s="77" t="s">
        <v>193</v>
      </c>
      <c r="I30" s="77" t="s">
        <v>159</v>
      </c>
      <c r="J30" s="77" t="s">
        <v>82</v>
      </c>
      <c r="K30" s="77" t="s">
        <v>82</v>
      </c>
      <c r="L30" s="77" t="s">
        <v>82</v>
      </c>
      <c r="M30" s="77" t="s">
        <v>82</v>
      </c>
    </row>
    <row r="31" spans="5:37">
      <c r="E31" s="3" t="s">
        <v>214</v>
      </c>
      <c r="F31" s="3" t="s">
        <v>219</v>
      </c>
      <c r="G31" s="77" t="s">
        <v>202</v>
      </c>
      <c r="H31" s="77" t="s">
        <v>193</v>
      </c>
      <c r="I31" s="77" t="s">
        <v>159</v>
      </c>
      <c r="J31" s="77" t="s">
        <v>159</v>
      </c>
      <c r="K31" s="77" t="s">
        <v>82</v>
      </c>
      <c r="L31" s="77" t="s">
        <v>82</v>
      </c>
      <c r="M31" s="77" t="s">
        <v>82</v>
      </c>
    </row>
    <row r="32" spans="5:37">
      <c r="E32" s="3" t="s">
        <v>214</v>
      </c>
      <c r="F32" s="3" t="s">
        <v>220</v>
      </c>
      <c r="G32" s="77" t="s">
        <v>202</v>
      </c>
      <c r="H32" s="77" t="s">
        <v>193</v>
      </c>
      <c r="I32" s="77" t="s">
        <v>159</v>
      </c>
      <c r="J32" s="77" t="s">
        <v>82</v>
      </c>
      <c r="K32" s="77" t="s">
        <v>82</v>
      </c>
      <c r="L32" s="77" t="s">
        <v>82</v>
      </c>
      <c r="M32" s="77" t="s">
        <v>82</v>
      </c>
    </row>
    <row r="33" spans="5:13">
      <c r="E33" s="3" t="s">
        <v>214</v>
      </c>
      <c r="F33" s="3" t="s">
        <v>221</v>
      </c>
      <c r="G33" s="77" t="s">
        <v>202</v>
      </c>
      <c r="H33" s="77" t="s">
        <v>193</v>
      </c>
      <c r="I33" s="77" t="s">
        <v>159</v>
      </c>
      <c r="J33" s="77" t="s">
        <v>159</v>
      </c>
      <c r="K33" s="77" t="s">
        <v>82</v>
      </c>
      <c r="L33" s="77" t="s">
        <v>82</v>
      </c>
      <c r="M33" s="77" t="s">
        <v>82</v>
      </c>
    </row>
    <row r="34" spans="5:13">
      <c r="E34" s="3" t="s">
        <v>222</v>
      </c>
      <c r="F34" s="3" t="s">
        <v>222</v>
      </c>
      <c r="G34" s="77" t="s">
        <v>193</v>
      </c>
      <c r="H34" s="77" t="s">
        <v>193</v>
      </c>
      <c r="I34" s="77" t="s">
        <v>159</v>
      </c>
      <c r="J34" s="77" t="s">
        <v>159</v>
      </c>
      <c r="K34" s="77" t="s">
        <v>82</v>
      </c>
      <c r="L34" s="77" t="s">
        <v>82</v>
      </c>
      <c r="M34" s="77" t="s">
        <v>159</v>
      </c>
    </row>
    <row r="36" spans="5:13">
      <c r="F36" s="3" t="s">
        <v>223</v>
      </c>
      <c r="G36" s="82">
        <v>1</v>
      </c>
    </row>
    <row r="39" spans="5:13">
      <c r="F39" s="3" t="s">
        <v>319</v>
      </c>
      <c r="G39" s="105">
        <v>1</v>
      </c>
      <c r="H39" s="106" t="s">
        <v>354</v>
      </c>
    </row>
    <row r="50" spans="2:60" ht="15">
      <c r="B50" s="10" t="s">
        <v>224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41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2:60">
      <c r="C51" s="30" t="s">
        <v>151</v>
      </c>
    </row>
    <row r="53" spans="2:60">
      <c r="E53" s="3" t="s">
        <v>154</v>
      </c>
      <c r="F53" s="3" t="s">
        <v>225</v>
      </c>
      <c r="L53" s="3" t="s">
        <v>165</v>
      </c>
      <c r="M53" s="16" t="s">
        <v>226</v>
      </c>
      <c r="R53" s="59">
        <v>1</v>
      </c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M53" s="14"/>
      <c r="AN53" s="14"/>
      <c r="AO53" s="14"/>
      <c r="AP53" s="14"/>
      <c r="AQ53" s="14"/>
      <c r="AR53" s="14"/>
    </row>
    <row r="55" spans="2:60">
      <c r="E55" s="3" t="s">
        <v>154</v>
      </c>
      <c r="F55" s="3" t="s">
        <v>227</v>
      </c>
      <c r="L55" s="3" t="s">
        <v>165</v>
      </c>
      <c r="M55" s="16" t="s">
        <v>138</v>
      </c>
      <c r="R55" s="59">
        <v>6</v>
      </c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M55" s="14"/>
      <c r="AN55" s="14"/>
      <c r="AO55" s="14"/>
      <c r="AP55" s="14"/>
      <c r="AQ55" s="14"/>
      <c r="AR55" s="14"/>
    </row>
    <row r="57" spans="2:60">
      <c r="E57" s="3" t="s">
        <v>154</v>
      </c>
      <c r="F57" s="3" t="s">
        <v>161</v>
      </c>
      <c r="L57" s="3" t="s">
        <v>165</v>
      </c>
      <c r="M57" s="16" t="s">
        <v>162</v>
      </c>
      <c r="R57" s="59">
        <v>1</v>
      </c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M57" s="14"/>
      <c r="AN57" s="14"/>
      <c r="AO57" s="14"/>
      <c r="AP57" s="14"/>
      <c r="AQ57" s="14"/>
      <c r="AR57" s="14"/>
    </row>
    <row r="59" spans="2:60">
      <c r="E59" s="3" t="s">
        <v>154</v>
      </c>
      <c r="F59" s="3" t="s">
        <v>228</v>
      </c>
      <c r="G59" s="3" t="s">
        <v>229</v>
      </c>
      <c r="L59" s="3" t="s">
        <v>230</v>
      </c>
      <c r="M59" s="83">
        <v>1</v>
      </c>
      <c r="R59" s="84">
        <v>1</v>
      </c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M59" s="14"/>
      <c r="AN59" s="14"/>
      <c r="AO59" s="14"/>
      <c r="AP59" s="14"/>
      <c r="AQ59" s="14"/>
      <c r="AR59" s="14"/>
    </row>
    <row r="60" spans="2:60">
      <c r="E60" s="3" t="s">
        <v>154</v>
      </c>
      <c r="F60" s="3" t="s">
        <v>228</v>
      </c>
      <c r="G60" s="3" t="s">
        <v>231</v>
      </c>
      <c r="L60" s="3" t="s">
        <v>230</v>
      </c>
      <c r="M60" s="83">
        <v>0</v>
      </c>
      <c r="R60" s="84">
        <v>0</v>
      </c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M60" s="14"/>
      <c r="AN60" s="14"/>
      <c r="AO60" s="14"/>
      <c r="AP60" s="14"/>
      <c r="AQ60" s="14"/>
      <c r="AR60" s="14"/>
    </row>
    <row r="61" spans="2:60">
      <c r="E61" s="3" t="s">
        <v>154</v>
      </c>
      <c r="F61" s="3" t="s">
        <v>228</v>
      </c>
      <c r="G61" s="3" t="s">
        <v>232</v>
      </c>
      <c r="L61" s="3" t="s">
        <v>230</v>
      </c>
      <c r="M61" s="101">
        <v>0</v>
      </c>
      <c r="R61" s="84">
        <v>0</v>
      </c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M61" s="14"/>
      <c r="AN61" s="14"/>
      <c r="AO61" s="14"/>
      <c r="AP61" s="14"/>
      <c r="AQ61" s="14"/>
      <c r="AR61" s="14"/>
    </row>
    <row r="63" spans="2:60">
      <c r="E63" s="3" t="s">
        <v>154</v>
      </c>
      <c r="F63" s="3" t="s">
        <v>233</v>
      </c>
      <c r="G63" s="3" t="s">
        <v>234</v>
      </c>
      <c r="L63" s="3" t="s">
        <v>165</v>
      </c>
      <c r="M63" s="83" t="s">
        <v>159</v>
      </c>
      <c r="R63" s="59">
        <v>1</v>
      </c>
    </row>
    <row r="65" spans="3:60">
      <c r="C65" s="11" t="s">
        <v>235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44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</row>
    <row r="67" spans="3:60">
      <c r="E67" s="3" t="s">
        <v>154</v>
      </c>
      <c r="F67" s="3" t="s">
        <v>236</v>
      </c>
      <c r="G67" s="3" t="s">
        <v>237</v>
      </c>
      <c r="H67" s="3" t="s">
        <v>238</v>
      </c>
      <c r="L67" s="3" t="s">
        <v>230</v>
      </c>
      <c r="M67" s="83"/>
      <c r="R67" s="84">
        <v>0</v>
      </c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M67" s="14"/>
      <c r="AN67" s="14"/>
      <c r="AO67" s="14"/>
      <c r="AP67" s="14"/>
      <c r="AQ67" s="14"/>
      <c r="AR67" s="14"/>
    </row>
    <row r="68" spans="3:60">
      <c r="E68" s="3" t="s">
        <v>154</v>
      </c>
      <c r="F68" s="3" t="s">
        <v>236</v>
      </c>
      <c r="G68" s="3" t="s">
        <v>239</v>
      </c>
      <c r="H68" s="3" t="s">
        <v>238</v>
      </c>
      <c r="L68" s="3" t="s">
        <v>230</v>
      </c>
      <c r="M68" s="83"/>
      <c r="R68" s="84">
        <v>0</v>
      </c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M68" s="14"/>
      <c r="AN68" s="14"/>
      <c r="AO68" s="14"/>
      <c r="AP68" s="14"/>
      <c r="AQ68" s="14"/>
      <c r="AR68" s="14"/>
    </row>
    <row r="69" spans="3:60">
      <c r="E69" s="3" t="s">
        <v>154</v>
      </c>
      <c r="F69" s="3" t="s">
        <v>236</v>
      </c>
      <c r="G69" s="3" t="s">
        <v>240</v>
      </c>
      <c r="H69" s="3" t="s">
        <v>238</v>
      </c>
      <c r="L69" s="3" t="s">
        <v>230</v>
      </c>
      <c r="M69" s="83"/>
      <c r="R69" s="84">
        <v>0</v>
      </c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M69" s="14"/>
      <c r="AN69" s="14"/>
      <c r="AO69" s="14"/>
      <c r="AP69" s="14"/>
      <c r="AQ69" s="14"/>
      <c r="AR69" s="14"/>
    </row>
    <row r="70" spans="3:60">
      <c r="E70" s="3" t="s">
        <v>154</v>
      </c>
      <c r="F70" s="3" t="s">
        <v>236</v>
      </c>
      <c r="G70" s="3" t="s">
        <v>241</v>
      </c>
      <c r="H70" s="3" t="s">
        <v>238</v>
      </c>
      <c r="L70" s="3" t="s">
        <v>230</v>
      </c>
      <c r="M70" s="83"/>
      <c r="R70" s="84">
        <v>0</v>
      </c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M70" s="14"/>
      <c r="AN70" s="14"/>
      <c r="AO70" s="14"/>
      <c r="AP70" s="14"/>
      <c r="AQ70" s="14"/>
      <c r="AR70" s="14"/>
    </row>
    <row r="71" spans="3:60">
      <c r="E71" s="3" t="s">
        <v>154</v>
      </c>
      <c r="F71" s="3" t="s">
        <v>236</v>
      </c>
      <c r="G71" s="3" t="s">
        <v>241</v>
      </c>
      <c r="H71" s="3" t="s">
        <v>238</v>
      </c>
      <c r="L71" s="3" t="s">
        <v>230</v>
      </c>
      <c r="M71" s="83"/>
      <c r="R71" s="84">
        <v>0</v>
      </c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M71" s="14"/>
      <c r="AN71" s="14"/>
      <c r="AO71" s="14"/>
      <c r="AP71" s="14"/>
      <c r="AQ71" s="14"/>
      <c r="AR71" s="14"/>
    </row>
    <row r="72" spans="3:60">
      <c r="AU72" s="3"/>
    </row>
    <row r="73" spans="3:60">
      <c r="E73" s="3" t="s">
        <v>154</v>
      </c>
      <c r="F73" s="3" t="s">
        <v>242</v>
      </c>
      <c r="G73" s="3" t="s">
        <v>241</v>
      </c>
      <c r="H73" s="3" t="s">
        <v>238</v>
      </c>
      <c r="L73" s="3" t="s">
        <v>230</v>
      </c>
      <c r="M73" s="83"/>
      <c r="R73" s="84">
        <v>0</v>
      </c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M73" s="14"/>
      <c r="AN73" s="14"/>
      <c r="AO73" s="14"/>
      <c r="AP73" s="14"/>
      <c r="AQ73" s="14"/>
      <c r="AR73" s="14"/>
    </row>
    <row r="74" spans="3:60">
      <c r="E74" s="3" t="s">
        <v>154</v>
      </c>
      <c r="F74" s="3" t="s">
        <v>242</v>
      </c>
      <c r="G74" s="3" t="s">
        <v>241</v>
      </c>
      <c r="H74" s="3" t="s">
        <v>238</v>
      </c>
      <c r="L74" s="3" t="s">
        <v>230</v>
      </c>
      <c r="M74" s="83"/>
      <c r="R74" s="84">
        <v>0</v>
      </c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M74" s="14"/>
      <c r="AN74" s="14"/>
      <c r="AO74" s="14"/>
      <c r="AP74" s="14"/>
      <c r="AQ74" s="14"/>
      <c r="AR74" s="14"/>
    </row>
    <row r="75" spans="3:60">
      <c r="E75" s="3" t="s">
        <v>154</v>
      </c>
      <c r="F75" s="3" t="s">
        <v>242</v>
      </c>
      <c r="G75" s="3" t="s">
        <v>241</v>
      </c>
      <c r="H75" s="3" t="s">
        <v>238</v>
      </c>
      <c r="L75" s="3" t="s">
        <v>230</v>
      </c>
      <c r="M75" s="83"/>
      <c r="R75" s="84">
        <v>0</v>
      </c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M75" s="14"/>
      <c r="AN75" s="14"/>
      <c r="AO75" s="14"/>
      <c r="AP75" s="14"/>
      <c r="AQ75" s="14"/>
      <c r="AR75" s="14"/>
    </row>
    <row r="76" spans="3:60">
      <c r="E76" s="3" t="s">
        <v>154</v>
      </c>
      <c r="F76" s="3" t="s">
        <v>242</v>
      </c>
      <c r="G76" s="3" t="s">
        <v>241</v>
      </c>
      <c r="H76" s="3" t="s">
        <v>238</v>
      </c>
      <c r="L76" s="3" t="s">
        <v>230</v>
      </c>
      <c r="M76" s="83"/>
      <c r="R76" s="84">
        <v>0</v>
      </c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M76" s="14"/>
      <c r="AN76" s="14"/>
      <c r="AO76" s="14"/>
      <c r="AP76" s="14"/>
      <c r="AQ76" s="14"/>
      <c r="AR76" s="14"/>
    </row>
    <row r="77" spans="3:60">
      <c r="E77" s="3" t="s">
        <v>154</v>
      </c>
      <c r="F77" s="3" t="s">
        <v>242</v>
      </c>
      <c r="G77" s="3" t="s">
        <v>241</v>
      </c>
      <c r="H77" s="3" t="s">
        <v>238</v>
      </c>
      <c r="L77" s="3" t="s">
        <v>230</v>
      </c>
      <c r="M77" s="83"/>
      <c r="R77" s="84">
        <v>0</v>
      </c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M77" s="14"/>
      <c r="AN77" s="14"/>
      <c r="AO77" s="14"/>
      <c r="AP77" s="14"/>
      <c r="AQ77" s="14"/>
      <c r="AR77" s="14"/>
    </row>
    <row r="78" spans="3:60">
      <c r="AU78" s="3"/>
    </row>
    <row r="79" spans="3:60">
      <c r="E79" s="3" t="s">
        <v>154</v>
      </c>
      <c r="F79" s="3" t="s">
        <v>243</v>
      </c>
      <c r="G79" s="3" t="s">
        <v>241</v>
      </c>
      <c r="H79" s="3" t="s">
        <v>238</v>
      </c>
      <c r="L79" s="3" t="s">
        <v>230</v>
      </c>
      <c r="M79" s="83"/>
      <c r="R79" s="84">
        <v>0</v>
      </c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M79" s="14"/>
      <c r="AN79" s="14"/>
      <c r="AO79" s="14"/>
      <c r="AP79" s="14"/>
      <c r="AQ79" s="14"/>
      <c r="AR79" s="14"/>
    </row>
    <row r="80" spans="3:60">
      <c r="E80" s="3" t="s">
        <v>154</v>
      </c>
      <c r="F80" s="3" t="s">
        <v>243</v>
      </c>
      <c r="G80" s="3" t="s">
        <v>241</v>
      </c>
      <c r="H80" s="3" t="s">
        <v>238</v>
      </c>
      <c r="L80" s="3" t="s">
        <v>230</v>
      </c>
      <c r="M80" s="83"/>
      <c r="R80" s="84">
        <v>0</v>
      </c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M80" s="14"/>
      <c r="AN80" s="14"/>
      <c r="AO80" s="14"/>
      <c r="AP80" s="14"/>
      <c r="AQ80" s="14"/>
      <c r="AR80" s="14"/>
    </row>
    <row r="81" spans="2:60">
      <c r="E81" s="3" t="s">
        <v>154</v>
      </c>
      <c r="F81" s="3" t="s">
        <v>243</v>
      </c>
      <c r="G81" s="3" t="s">
        <v>241</v>
      </c>
      <c r="H81" s="3" t="s">
        <v>238</v>
      </c>
      <c r="L81" s="3" t="s">
        <v>230</v>
      </c>
      <c r="M81" s="83"/>
      <c r="R81" s="84">
        <v>0</v>
      </c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M81" s="14"/>
      <c r="AN81" s="14"/>
      <c r="AO81" s="14"/>
      <c r="AP81" s="14"/>
      <c r="AQ81" s="14"/>
      <c r="AR81" s="14"/>
    </row>
    <row r="82" spans="2:60">
      <c r="E82" s="3" t="s">
        <v>154</v>
      </c>
      <c r="F82" s="3" t="s">
        <v>243</v>
      </c>
      <c r="G82" s="3" t="s">
        <v>241</v>
      </c>
      <c r="H82" s="3" t="s">
        <v>238</v>
      </c>
      <c r="L82" s="3" t="s">
        <v>230</v>
      </c>
      <c r="M82" s="83"/>
      <c r="R82" s="84">
        <v>0</v>
      </c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M82" s="14"/>
      <c r="AN82" s="14"/>
      <c r="AO82" s="14"/>
      <c r="AP82" s="14"/>
      <c r="AQ82" s="14"/>
      <c r="AR82" s="14"/>
    </row>
    <row r="83" spans="2:60">
      <c r="E83" s="3" t="s">
        <v>154</v>
      </c>
      <c r="F83" s="3" t="s">
        <v>243</v>
      </c>
      <c r="G83" s="3" t="s">
        <v>241</v>
      </c>
      <c r="H83" s="3" t="s">
        <v>238</v>
      </c>
      <c r="L83" s="3" t="s">
        <v>230</v>
      </c>
      <c r="M83" s="83"/>
      <c r="R83" s="84">
        <v>0</v>
      </c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M83" s="14"/>
      <c r="AN83" s="14"/>
      <c r="AO83" s="14"/>
      <c r="AP83" s="14"/>
      <c r="AQ83" s="14"/>
      <c r="AR83" s="14"/>
    </row>
    <row r="85" spans="2:60">
      <c r="C85" s="11" t="s">
        <v>276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44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7" spans="2:60">
      <c r="E87" s="3" t="s">
        <v>154</v>
      </c>
      <c r="F87" s="3" t="s">
        <v>277</v>
      </c>
      <c r="L87" s="3" t="s">
        <v>230</v>
      </c>
      <c r="M87" s="83">
        <v>0</v>
      </c>
      <c r="R87" s="84">
        <v>0</v>
      </c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M87" s="14"/>
      <c r="AN87" s="14"/>
      <c r="AO87" s="14"/>
      <c r="AP87" s="14"/>
      <c r="AQ87" s="14"/>
      <c r="AR87" s="14"/>
    </row>
    <row r="88" spans="2:60">
      <c r="E88" s="3" t="s">
        <v>154</v>
      </c>
      <c r="F88" s="3" t="s">
        <v>232</v>
      </c>
      <c r="L88" s="3" t="s">
        <v>230</v>
      </c>
      <c r="M88" s="83">
        <v>1</v>
      </c>
      <c r="R88" s="84">
        <v>1</v>
      </c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M88" s="14"/>
      <c r="AN88" s="14"/>
      <c r="AO88" s="14"/>
      <c r="AP88" s="14"/>
      <c r="AQ88" s="14"/>
      <c r="AR88" s="14"/>
    </row>
    <row r="93" spans="2:60" ht="15">
      <c r="B93" s="10" t="s">
        <v>244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41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108" spans="2:60" ht="15">
      <c r="B108" s="10" t="s">
        <v>121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41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2:60">
      <c r="C109" s="30" t="s">
        <v>125</v>
      </c>
    </row>
    <row r="111" spans="2:60">
      <c r="F111" s="3" t="s">
        <v>245</v>
      </c>
      <c r="M111" s="3" t="b">
        <v>1</v>
      </c>
      <c r="R111" s="29">
        <v>0</v>
      </c>
    </row>
    <row r="112" spans="2:60">
      <c r="F112" s="3" t="s">
        <v>122</v>
      </c>
      <c r="R112" s="29">
        <v>0</v>
      </c>
      <c r="T112" s="29" t="b">
        <v>1</v>
      </c>
      <c r="U112" s="29" t="b">
        <v>1</v>
      </c>
      <c r="V112" s="29" t="b">
        <v>1</v>
      </c>
      <c r="W112" s="29" t="b">
        <v>1</v>
      </c>
      <c r="X112" s="29" t="b">
        <v>1</v>
      </c>
      <c r="Y112" s="29" t="b">
        <v>1</v>
      </c>
      <c r="Z112" s="29" t="b">
        <v>1</v>
      </c>
      <c r="AA112" s="29" t="b">
        <v>1</v>
      </c>
      <c r="AB112" s="29" t="b">
        <v>1</v>
      </c>
      <c r="AC112" s="29" t="b">
        <v>1</v>
      </c>
      <c r="AD112" s="29" t="b">
        <v>1</v>
      </c>
      <c r="AE112" s="29" t="b">
        <v>1</v>
      </c>
      <c r="AF112" s="29" t="b">
        <v>1</v>
      </c>
      <c r="AG112" s="29" t="b">
        <v>1</v>
      </c>
      <c r="AH112" s="29" t="b">
        <v>1</v>
      </c>
      <c r="AI112" s="29" t="b">
        <v>1</v>
      </c>
      <c r="AJ112" s="29" t="b">
        <v>1</v>
      </c>
      <c r="AK112" s="29" t="b">
        <v>1</v>
      </c>
      <c r="AM112" s="29" t="b">
        <v>1</v>
      </c>
      <c r="AN112" s="29" t="b">
        <v>1</v>
      </c>
      <c r="AO112" s="29" t="b">
        <v>1</v>
      </c>
      <c r="AP112" s="29" t="b">
        <v>1</v>
      </c>
      <c r="AQ112" s="29" t="b">
        <v>1</v>
      </c>
      <c r="AR112" s="29" t="b">
        <v>1</v>
      </c>
    </row>
    <row r="114" spans="6:18">
      <c r="F114" s="3" t="s">
        <v>123</v>
      </c>
      <c r="R114" s="29">
        <v>0</v>
      </c>
    </row>
  </sheetData>
  <conditionalFormatting sqref="R4">
    <cfRule type="cellIs" dxfId="66" priority="10" operator="greaterThan">
      <formula>0</formula>
    </cfRule>
  </conditionalFormatting>
  <conditionalFormatting sqref="H12:H34">
    <cfRule type="containsText" dxfId="65" priority="9" operator="containsText" text="Yes">
      <formula>NOT(ISERROR(SEARCH("Yes",H12)))</formula>
    </cfRule>
  </conditionalFormatting>
  <conditionalFormatting sqref="I12:I34">
    <cfRule type="containsText" dxfId="64" priority="8" operator="containsText" text="Yes">
      <formula>NOT(ISERROR(SEARCH("Yes",I12)))</formula>
    </cfRule>
  </conditionalFormatting>
  <conditionalFormatting sqref="I12:M34">
    <cfRule type="containsText" dxfId="63" priority="6" operator="containsText" text="No">
      <formula>NOT(ISERROR(SEARCH("No",I12)))</formula>
    </cfRule>
    <cfRule type="containsText" dxfId="62" priority="7" operator="containsText" text="Yes">
      <formula>NOT(ISERROR(SEARCH("Yes",I12)))</formula>
    </cfRule>
  </conditionalFormatting>
  <conditionalFormatting sqref="G12:G34">
    <cfRule type="containsText" dxfId="61" priority="5" operator="containsText" text="Yes">
      <formula>NOT(ISERROR(SEARCH("Yes",G12)))</formula>
    </cfRule>
  </conditionalFormatting>
  <conditionalFormatting sqref="R111:R112">
    <cfRule type="cellIs" dxfId="60" priority="4" operator="greaterThan">
      <formula>0</formula>
    </cfRule>
  </conditionalFormatting>
  <conditionalFormatting sqref="T112:AK112 AM112:AO112">
    <cfRule type="cellIs" dxfId="59" priority="3" operator="equal">
      <formula>FALSE</formula>
    </cfRule>
  </conditionalFormatting>
  <conditionalFormatting sqref="R114">
    <cfRule type="cellIs" dxfId="58" priority="2" operator="greaterThan">
      <formula>0</formula>
    </cfRule>
  </conditionalFormatting>
  <conditionalFormatting sqref="AP112:AR112">
    <cfRule type="cellIs" dxfId="57" priority="1" operator="equal">
      <formula>FALSE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Lists!$F$18:$F$19</xm:f>
          </x14:formula1>
          <xm:sqref>M12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7"/>
  </sheetPr>
  <dimension ref="A1:BI11"/>
  <sheetViews>
    <sheetView zoomScale="80" zoomScaleNormal="80" workbookViewId="0">
      <pane xSplit="19" ySplit="7" topLeftCell="T8" activePane="bottomRight" state="frozen"/>
      <selection pane="topRight"/>
      <selection pane="bottomLeft"/>
      <selection pane="bottomRight" activeCell="R25" sqref="R25"/>
    </sheetView>
  </sheetViews>
  <sheetFormatPr defaultColWidth="0" defaultRowHeight="12.75"/>
  <cols>
    <col min="1" max="4" width="1.75" style="3" customWidth="1"/>
    <col min="5" max="5" width="5.75" style="3" customWidth="1"/>
    <col min="6" max="6" width="30.625" style="3" customWidth="1"/>
    <col min="7" max="7" width="15.625" style="3" customWidth="1"/>
    <col min="8" max="8" width="17.375" style="3" bestFit="1" customWidth="1"/>
    <col min="9" max="11" width="1.75" style="3" customWidth="1"/>
    <col min="12" max="12" width="9.25" style="3" customWidth="1"/>
    <col min="13" max="13" width="20.75" style="3" customWidth="1"/>
    <col min="14" max="14" width="1.75" style="3" customWidth="1"/>
    <col min="15" max="16" width="5.75" style="3" customWidth="1"/>
    <col min="17" max="17" width="1.75" style="3" customWidth="1"/>
    <col min="18" max="18" width="9.25" style="3" customWidth="1"/>
    <col min="19" max="19" width="1.75" style="3" customWidth="1"/>
    <col min="20" max="37" width="9.25" style="3" customWidth="1"/>
    <col min="38" max="38" width="1.625" style="3" customWidth="1"/>
    <col min="39" max="44" width="9.25" style="3" customWidth="1"/>
    <col min="45" max="45" width="1.75" style="3" customWidth="1"/>
    <col min="46" max="46" width="9.25" style="3" customWidth="1"/>
    <col min="47" max="47" width="9.25" style="42" customWidth="1"/>
    <col min="48" max="48" width="60.875" style="3" bestFit="1" customWidth="1"/>
    <col min="49" max="60" width="1.75" style="3" customWidth="1"/>
    <col min="61" max="61" width="0" style="3" hidden="1" customWidth="1"/>
    <col min="62" max="16384" width="9.25" style="3" hidden="1"/>
  </cols>
  <sheetData>
    <row r="1" spans="1:60" ht="22.5">
      <c r="A1" s="9" t="s">
        <v>108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40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5">
      <c r="A2" s="10" t="str">
        <f>"["&amp; Cover!$F$28 &amp;"] "&amp; Cover!$F$8 &amp;" - Version "&amp; Cover!$F$22 &amp;" ("&amp; TEXT(Cover!$F$23, "dd/mm/yy") &amp;")"</f>
        <v>[Final] Streetworks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1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5">
      <c r="A3" s="10" t="s">
        <v>109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1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5">
      <c r="A4" s="10"/>
      <c r="B4" s="10"/>
      <c r="C4" s="10"/>
      <c r="D4" s="10"/>
      <c r="E4" s="10"/>
      <c r="F4" s="10"/>
      <c r="G4" s="10" t="s">
        <v>134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6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1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149</v>
      </c>
      <c r="G5" s="11" t="s">
        <v>145</v>
      </c>
      <c r="H5" s="66">
        <f>Cover!$F$26</f>
        <v>44170.817800925928</v>
      </c>
      <c r="O5" s="11" t="s">
        <v>144</v>
      </c>
      <c r="R5" s="17">
        <f>Cover!$F$25</f>
        <v>65</v>
      </c>
      <c r="AU5" s="44"/>
    </row>
    <row r="6" spans="1:60">
      <c r="AU6" s="3"/>
    </row>
    <row r="7" spans="1:60">
      <c r="A7" s="4"/>
      <c r="B7" s="4"/>
      <c r="C7" s="4"/>
      <c r="D7" s="4"/>
      <c r="E7" s="4" t="s">
        <v>153</v>
      </c>
      <c r="F7" s="4" t="s">
        <v>152</v>
      </c>
      <c r="G7" s="4"/>
      <c r="H7" s="4"/>
      <c r="I7" s="4"/>
      <c r="J7" s="4"/>
      <c r="K7" s="4"/>
      <c r="L7" s="4" t="s">
        <v>110</v>
      </c>
      <c r="M7" s="4" t="s">
        <v>166</v>
      </c>
      <c r="N7" s="4"/>
      <c r="R7" s="4" t="s">
        <v>111</v>
      </c>
      <c r="AU7" s="3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8" spans="1:60">
      <c r="AU8" s="3"/>
    </row>
    <row r="9" spans="1:60" ht="15">
      <c r="B9" s="10" t="s">
        <v>273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41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>
      <c r="C10" s="30"/>
    </row>
    <row r="11" spans="1:60">
      <c r="E11" s="3" t="s">
        <v>154</v>
      </c>
      <c r="F11" s="3" t="s">
        <v>274</v>
      </c>
      <c r="L11" s="3" t="s">
        <v>165</v>
      </c>
      <c r="M11" s="16" t="s">
        <v>285</v>
      </c>
      <c r="R11" s="59">
        <f>MATCH($M11, Lists!$I$18:$I$21, 0)</f>
        <v>4</v>
      </c>
    </row>
  </sheetData>
  <conditionalFormatting sqref="R4">
    <cfRule type="cellIs" dxfId="56" priority="2" operator="greaterThan">
      <formula>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Lists!$I$18:$I$21</xm:f>
          </x14:formula1>
          <xm:sqref>M11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BC235"/>
  <sheetViews>
    <sheetView zoomScale="70" zoomScaleNormal="70" workbookViewId="0">
      <pane xSplit="19" ySplit="7" topLeftCell="T8" activePane="bottomRight" state="frozen"/>
      <selection activeCell="AO213" sqref="AO213"/>
      <selection pane="topRight" activeCell="AO213" sqref="AO213"/>
      <selection pane="bottomLeft" activeCell="AO213" sqref="AO213"/>
      <selection pane="bottomRight" activeCell="Q35" sqref="Q35"/>
    </sheetView>
  </sheetViews>
  <sheetFormatPr defaultColWidth="0" defaultRowHeight="12.75"/>
  <cols>
    <col min="1" max="4" width="1.625" style="3" customWidth="1"/>
    <col min="5" max="5" width="4.875" style="3" customWidth="1"/>
    <col min="6" max="6" width="8.125" style="3" customWidth="1"/>
    <col min="7" max="7" width="13.875" style="3" customWidth="1"/>
    <col min="8" max="8" width="18.25" style="3" customWidth="1"/>
    <col min="9" max="9" width="18.5" style="3" customWidth="1"/>
    <col min="10" max="10" width="21.25" style="3" customWidth="1"/>
    <col min="11" max="11" width="1.625" style="3" customWidth="1"/>
    <col min="12" max="12" width="9.125" style="3" customWidth="1"/>
    <col min="13" max="13" width="7.75" style="3" customWidth="1"/>
    <col min="14" max="14" width="6.5" style="3" customWidth="1"/>
    <col min="15" max="15" width="3.625" style="3" customWidth="1"/>
    <col min="16" max="16" width="5.625" style="3" customWidth="1"/>
    <col min="17" max="17" width="1.625" style="3" customWidth="1"/>
    <col min="18" max="18" width="9.125" style="3" customWidth="1"/>
    <col min="19" max="19" width="1.625" style="3" customWidth="1"/>
    <col min="20" max="37" width="9.125" style="3" customWidth="1"/>
    <col min="38" max="38" width="1.625" style="3" customWidth="1"/>
    <col min="39" max="39" width="9.125" style="3" customWidth="1"/>
    <col min="40" max="40" width="9.125" style="42" customWidth="1"/>
    <col min="41" max="41" width="60.875" style="3" bestFit="1" customWidth="1"/>
    <col min="42" max="53" width="1.625" style="3" customWidth="1"/>
    <col min="54" max="55" width="0" style="3" hidden="1" customWidth="1"/>
    <col min="56" max="16384" width="9.125" style="3" hidden="1"/>
  </cols>
  <sheetData>
    <row r="1" spans="1:53" ht="22.5">
      <c r="A1" s="9" t="s">
        <v>286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19" t="s">
        <v>370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287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/>
      <c r="H4" s="10"/>
      <c r="I4" s="10" t="s">
        <v>288</v>
      </c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109">
        <v>44170.817800925928</v>
      </c>
      <c r="O5" s="11" t="s">
        <v>144</v>
      </c>
      <c r="R5" s="17"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179</v>
      </c>
      <c r="F7" s="4" t="s">
        <v>178</v>
      </c>
      <c r="G7" s="4"/>
      <c r="H7" s="4" t="s">
        <v>292</v>
      </c>
      <c r="I7" s="4" t="s">
        <v>293</v>
      </c>
      <c r="J7" s="4" t="s">
        <v>294</v>
      </c>
      <c r="K7" s="4"/>
      <c r="L7" s="4" t="s">
        <v>110</v>
      </c>
      <c r="M7" s="4" t="s">
        <v>289</v>
      </c>
      <c r="N7" s="4" t="s">
        <v>290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4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>
      <c r="E9" s="17" t="s">
        <v>25</v>
      </c>
      <c r="F9" s="17" t="s">
        <v>172</v>
      </c>
      <c r="H9" s="17" t="s">
        <v>295</v>
      </c>
      <c r="I9" s="17" t="s">
        <v>192</v>
      </c>
      <c r="J9" s="17" t="s">
        <v>296</v>
      </c>
      <c r="L9" s="3" t="s">
        <v>112</v>
      </c>
      <c r="M9" s="3" t="b">
        <v>0</v>
      </c>
      <c r="N9" s="3" t="b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-17.062999999999999</v>
      </c>
      <c r="Z9" s="19">
        <v>-1.264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</row>
    <row r="10" spans="1:53">
      <c r="E10" s="17" t="s">
        <v>25</v>
      </c>
      <c r="F10" s="17" t="s">
        <v>172</v>
      </c>
      <c r="H10" s="17" t="s">
        <v>295</v>
      </c>
      <c r="I10" s="17" t="s">
        <v>192</v>
      </c>
      <c r="J10" s="17" t="s">
        <v>297</v>
      </c>
      <c r="L10" s="3" t="s">
        <v>112</v>
      </c>
      <c r="M10" s="3" t="b">
        <v>0</v>
      </c>
      <c r="N10" s="3" t="b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-6.97</v>
      </c>
      <c r="Z10" s="19">
        <v>-1.83</v>
      </c>
      <c r="AA10" s="19">
        <v>-0.52</v>
      </c>
      <c r="AB10" s="19">
        <v>-5.9999999999999991E-2</v>
      </c>
      <c r="AC10" s="19">
        <v>-0.28999999999999998</v>
      </c>
      <c r="AD10" s="19">
        <v>-0.11</v>
      </c>
      <c r="AE10" s="19">
        <v>-0.39</v>
      </c>
      <c r="AF10" s="19">
        <v>-0.2613065326633166</v>
      </c>
      <c r="AG10" s="19">
        <v>-0.23231736572308778</v>
      </c>
      <c r="AH10" s="19">
        <v>-0.22333327707703435</v>
      </c>
      <c r="AI10" s="19">
        <v>-0.21425302963077761</v>
      </c>
      <c r="AJ10" s="19">
        <v>-0.21532967802088201</v>
      </c>
      <c r="AK10" s="19">
        <v>-0.2061064159089562</v>
      </c>
    </row>
    <row r="11" spans="1:53">
      <c r="E11" s="17" t="s">
        <v>25</v>
      </c>
      <c r="F11" s="17" t="s">
        <v>172</v>
      </c>
      <c r="H11" s="17" t="s">
        <v>295</v>
      </c>
      <c r="I11" s="17" t="s">
        <v>192</v>
      </c>
      <c r="J11" s="17" t="s">
        <v>298</v>
      </c>
      <c r="L11" s="3" t="s">
        <v>112</v>
      </c>
      <c r="M11" s="3" t="s">
        <v>299</v>
      </c>
      <c r="N11" s="3" t="b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-0.57676387679229069</v>
      </c>
      <c r="AH11" s="19">
        <v>-0.57479735289538303</v>
      </c>
      <c r="AI11" s="19">
        <v>-0.57538963706660318</v>
      </c>
      <c r="AJ11" s="19">
        <v>-0.57654639457591239</v>
      </c>
      <c r="AK11" s="19">
        <v>-0.57725885697468049</v>
      </c>
    </row>
    <row r="12" spans="1:53">
      <c r="E12" s="17" t="s">
        <v>25</v>
      </c>
      <c r="F12" s="17" t="s">
        <v>172</v>
      </c>
      <c r="H12" s="17" t="s">
        <v>295</v>
      </c>
      <c r="I12" s="17" t="s">
        <v>192</v>
      </c>
      <c r="J12" s="17" t="s">
        <v>300</v>
      </c>
      <c r="L12" s="3" t="s">
        <v>112</v>
      </c>
      <c r="M12" s="3" t="s">
        <v>299</v>
      </c>
      <c r="N12" s="3" t="b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-3.5626337011691618</v>
      </c>
      <c r="AH12" s="19">
        <v>-3.5805363830845844</v>
      </c>
      <c r="AI12" s="19">
        <v>-3.598529028225713</v>
      </c>
      <c r="AJ12" s="19">
        <v>-3.6166120886690583</v>
      </c>
      <c r="AK12" s="19">
        <v>-3.6347860187628727</v>
      </c>
    </row>
    <row r="13" spans="1:53">
      <c r="E13" s="17" t="s">
        <v>25</v>
      </c>
      <c r="F13" s="17" t="s">
        <v>172</v>
      </c>
      <c r="H13" s="17" t="s">
        <v>295</v>
      </c>
      <c r="I13" s="17" t="s">
        <v>192</v>
      </c>
      <c r="J13" s="17" t="s">
        <v>301</v>
      </c>
      <c r="L13" s="3" t="s">
        <v>112</v>
      </c>
      <c r="M13" s="3" t="s">
        <v>299</v>
      </c>
      <c r="N13" s="3" t="b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-0.14646094795585968</v>
      </c>
      <c r="AH13" s="19">
        <v>-0.14719693261895447</v>
      </c>
      <c r="AI13" s="19">
        <v>-0.14793661569744165</v>
      </c>
      <c r="AJ13" s="19">
        <v>-0.14868001577632328</v>
      </c>
      <c r="AK13" s="19">
        <v>-0.14942715153399325</v>
      </c>
    </row>
    <row r="14" spans="1:53">
      <c r="E14" s="17" t="s">
        <v>25</v>
      </c>
      <c r="F14" s="17" t="s">
        <v>172</v>
      </c>
      <c r="H14" s="17" t="s">
        <v>295</v>
      </c>
      <c r="I14" s="17" t="s">
        <v>192</v>
      </c>
      <c r="J14" s="17" t="s">
        <v>303</v>
      </c>
      <c r="L14" s="3" t="s">
        <v>112</v>
      </c>
      <c r="M14" s="3" t="b">
        <v>0</v>
      </c>
      <c r="N14" s="3" t="b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</row>
    <row r="15" spans="1:53">
      <c r="E15" s="17" t="s">
        <v>25</v>
      </c>
      <c r="F15" s="17" t="s">
        <v>172</v>
      </c>
      <c r="H15" s="17" t="s">
        <v>295</v>
      </c>
      <c r="I15" s="17" t="s">
        <v>192</v>
      </c>
      <c r="J15" s="17" t="s">
        <v>302</v>
      </c>
      <c r="L15" s="3" t="s">
        <v>112</v>
      </c>
      <c r="M15" s="3" t="b">
        <v>0</v>
      </c>
      <c r="N15" s="3" t="b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-3.0386623922966E-2</v>
      </c>
      <c r="Z15" s="19">
        <v>-9.6393297672454678E-2</v>
      </c>
      <c r="AA15" s="19">
        <v>-0.17028797344921345</v>
      </c>
      <c r="AB15" s="19">
        <v>-0.32114031432498757</v>
      </c>
      <c r="AC15" s="19">
        <v>-0.31818642402756386</v>
      </c>
      <c r="AD15" s="19">
        <v>-0.29043596745001815</v>
      </c>
      <c r="AE15" s="19">
        <v>-0.38440526991377372</v>
      </c>
      <c r="AF15" s="19">
        <v>-0.44358914641073177</v>
      </c>
      <c r="AG15" s="19">
        <v>-0.59429516150610551</v>
      </c>
      <c r="AH15" s="19">
        <v>-0.57134666746285745</v>
      </c>
      <c r="AI15" s="19">
        <v>-0.47637530868340477</v>
      </c>
      <c r="AJ15" s="19">
        <v>-9.5187426370584388E-2</v>
      </c>
      <c r="AK15" s="19">
        <v>-4.6251625421979206E-2</v>
      </c>
    </row>
    <row r="16" spans="1:53">
      <c r="E16" s="17" t="s">
        <v>25</v>
      </c>
      <c r="F16" s="17" t="s">
        <v>172</v>
      </c>
      <c r="H16" s="17" t="s">
        <v>295</v>
      </c>
      <c r="I16" s="17" t="s">
        <v>192</v>
      </c>
      <c r="J16" s="17" t="s">
        <v>303</v>
      </c>
      <c r="L16" s="3" t="s">
        <v>112</v>
      </c>
      <c r="M16" s="3" t="b">
        <v>0</v>
      </c>
      <c r="N16" s="3" t="b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</row>
    <row r="17" spans="5:37">
      <c r="E17" s="17" t="s">
        <v>25</v>
      </c>
      <c r="F17" s="17" t="s">
        <v>172</v>
      </c>
      <c r="H17" s="17" t="s">
        <v>295</v>
      </c>
      <c r="I17" s="17" t="s">
        <v>192</v>
      </c>
      <c r="J17" s="17" t="s">
        <v>303</v>
      </c>
      <c r="L17" s="3" t="s">
        <v>112</v>
      </c>
      <c r="M17" s="3" t="b">
        <v>0</v>
      </c>
      <c r="N17" s="3" t="b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</row>
    <row r="18" spans="5:37">
      <c r="E18" s="17" t="s">
        <v>25</v>
      </c>
      <c r="F18" s="17" t="s">
        <v>172</v>
      </c>
      <c r="H18" s="17" t="s">
        <v>295</v>
      </c>
      <c r="I18" s="17" t="s">
        <v>192</v>
      </c>
      <c r="J18" s="17" t="s">
        <v>303</v>
      </c>
      <c r="L18" s="3" t="s">
        <v>112</v>
      </c>
      <c r="M18" s="3" t="b">
        <v>0</v>
      </c>
      <c r="N18" s="3" t="b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</row>
    <row r="19" spans="5:37">
      <c r="E19" s="17" t="s">
        <v>25</v>
      </c>
      <c r="F19" s="17" t="s">
        <v>172</v>
      </c>
      <c r="H19" s="17" t="s">
        <v>304</v>
      </c>
      <c r="I19" s="17" t="s">
        <v>195</v>
      </c>
      <c r="J19" s="17" t="s">
        <v>305</v>
      </c>
      <c r="L19" s="3" t="s">
        <v>112</v>
      </c>
      <c r="M19" s="3" t="s">
        <v>299</v>
      </c>
      <c r="N19" s="3" t="b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-1.5825254129219093</v>
      </c>
      <c r="AH19" s="19">
        <v>-1.8237683052479565</v>
      </c>
      <c r="AI19" s="19">
        <v>-1.9892059403838356</v>
      </c>
      <c r="AJ19" s="19">
        <v>-2.1561658340941308</v>
      </c>
      <c r="AK19" s="19">
        <v>-2.4033974494938248</v>
      </c>
    </row>
    <row r="20" spans="5:37">
      <c r="E20" s="17" t="s">
        <v>25</v>
      </c>
      <c r="F20" s="17" t="s">
        <v>172</v>
      </c>
      <c r="H20" s="17" t="s">
        <v>304</v>
      </c>
      <c r="I20" s="17" t="s">
        <v>195</v>
      </c>
      <c r="J20" s="17" t="s">
        <v>302</v>
      </c>
      <c r="L20" s="3" t="s">
        <v>112</v>
      </c>
      <c r="M20" s="3" t="b">
        <v>0</v>
      </c>
      <c r="N20" s="3" t="b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-9.0034441253232598E-3</v>
      </c>
      <c r="Z20" s="19">
        <v>-4.1617312356155844E-2</v>
      </c>
      <c r="AA20" s="19">
        <v>-0.1311004759647745</v>
      </c>
      <c r="AB20" s="19">
        <v>-0.30281818917091435</v>
      </c>
      <c r="AC20" s="19">
        <v>-2.3189330585441099</v>
      </c>
      <c r="AD20" s="19">
        <v>-0.45117468516423043</v>
      </c>
      <c r="AE20" s="19">
        <v>-1.2704843023724348</v>
      </c>
      <c r="AF20" s="19">
        <v>-1.804947481728393</v>
      </c>
      <c r="AG20" s="19">
        <v>-2.4181645647628103</v>
      </c>
      <c r="AH20" s="19">
        <v>-2.3247880092993296</v>
      </c>
      <c r="AI20" s="19">
        <v>-1.9383531376341518</v>
      </c>
      <c r="AJ20" s="19">
        <v>-0.38731404253230062</v>
      </c>
      <c r="AK20" s="19">
        <v>-0.18819611684986576</v>
      </c>
    </row>
    <row r="21" spans="5:37">
      <c r="E21" s="17" t="s">
        <v>25</v>
      </c>
      <c r="F21" s="17" t="s">
        <v>172</v>
      </c>
      <c r="H21" s="17" t="s">
        <v>304</v>
      </c>
      <c r="I21" s="17" t="s">
        <v>195</v>
      </c>
      <c r="J21" s="17" t="s">
        <v>247</v>
      </c>
      <c r="L21" s="3" t="s">
        <v>112</v>
      </c>
      <c r="M21" s="3" t="b">
        <v>0</v>
      </c>
      <c r="N21" s="3" t="b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-2.5529844526905262E-2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</row>
    <row r="22" spans="5:37">
      <c r="E22" s="17" t="s">
        <v>25</v>
      </c>
      <c r="F22" s="17" t="s">
        <v>172</v>
      </c>
      <c r="H22" s="17" t="s">
        <v>304</v>
      </c>
      <c r="I22" s="17" t="s">
        <v>195</v>
      </c>
      <c r="J22" s="17" t="s">
        <v>303</v>
      </c>
      <c r="L22" s="3" t="s">
        <v>112</v>
      </c>
      <c r="M22" s="3" t="b">
        <v>0</v>
      </c>
      <c r="N22" s="3" t="b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</row>
    <row r="23" spans="5:37">
      <c r="E23" s="17" t="s">
        <v>25</v>
      </c>
      <c r="F23" s="17" t="s">
        <v>172</v>
      </c>
      <c r="H23" s="17" t="s">
        <v>304</v>
      </c>
      <c r="I23" s="17" t="s">
        <v>195</v>
      </c>
      <c r="J23" s="17" t="s">
        <v>303</v>
      </c>
      <c r="L23" s="3" t="s">
        <v>112</v>
      </c>
      <c r="M23" s="3" t="b">
        <v>0</v>
      </c>
      <c r="N23" s="3" t="b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</row>
    <row r="24" spans="5:37">
      <c r="E24" s="17" t="s">
        <v>25</v>
      </c>
      <c r="F24" s="17" t="s">
        <v>172</v>
      </c>
      <c r="H24" s="17" t="s">
        <v>304</v>
      </c>
      <c r="I24" s="17" t="s">
        <v>195</v>
      </c>
      <c r="J24" s="17" t="s">
        <v>303</v>
      </c>
      <c r="L24" s="3" t="s">
        <v>112</v>
      </c>
      <c r="M24" s="3" t="b">
        <v>0</v>
      </c>
      <c r="N24" s="3" t="b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</row>
    <row r="25" spans="5:37">
      <c r="E25" s="17" t="s">
        <v>25</v>
      </c>
      <c r="F25" s="17" t="s">
        <v>172</v>
      </c>
      <c r="H25" s="17" t="s">
        <v>304</v>
      </c>
      <c r="I25" s="17" t="s">
        <v>195</v>
      </c>
      <c r="J25" s="17" t="s">
        <v>303</v>
      </c>
      <c r="L25" s="3" t="s">
        <v>112</v>
      </c>
      <c r="M25" s="3" t="b">
        <v>0</v>
      </c>
      <c r="N25" s="3" t="b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</row>
    <row r="26" spans="5:37">
      <c r="E26" s="17" t="s">
        <v>25</v>
      </c>
      <c r="F26" s="17" t="s">
        <v>172</v>
      </c>
      <c r="H26" s="17" t="s">
        <v>304</v>
      </c>
      <c r="I26" s="17" t="s">
        <v>195</v>
      </c>
      <c r="J26" s="17" t="s">
        <v>303</v>
      </c>
      <c r="L26" s="3" t="s">
        <v>112</v>
      </c>
      <c r="M26" s="3" t="b">
        <v>0</v>
      </c>
      <c r="N26" s="3" t="b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</row>
    <row r="27" spans="5:37">
      <c r="E27" s="17" t="s">
        <v>25</v>
      </c>
      <c r="F27" s="17" t="s">
        <v>172</v>
      </c>
      <c r="H27" s="17" t="s">
        <v>304</v>
      </c>
      <c r="I27" s="17" t="s">
        <v>195</v>
      </c>
      <c r="J27" s="17" t="s">
        <v>303</v>
      </c>
      <c r="L27" s="3" t="s">
        <v>112</v>
      </c>
      <c r="M27" s="3" t="b">
        <v>0</v>
      </c>
      <c r="N27" s="3" t="b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</row>
    <row r="28" spans="5:37">
      <c r="E28" s="17" t="s">
        <v>25</v>
      </c>
      <c r="F28" s="17" t="s">
        <v>172</v>
      </c>
      <c r="H28" s="17" t="s">
        <v>304</v>
      </c>
      <c r="I28" s="17" t="s">
        <v>195</v>
      </c>
      <c r="J28" s="17" t="s">
        <v>303</v>
      </c>
      <c r="L28" s="3" t="s">
        <v>112</v>
      </c>
      <c r="M28" s="3" t="b">
        <v>0</v>
      </c>
      <c r="N28" s="3" t="b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</row>
    <row r="29" spans="5:37">
      <c r="E29" s="17" t="s">
        <v>25</v>
      </c>
      <c r="F29" s="17" t="s">
        <v>172</v>
      </c>
      <c r="H29" s="17" t="s">
        <v>304</v>
      </c>
      <c r="I29" s="17" t="s">
        <v>197</v>
      </c>
      <c r="J29" s="17" t="s">
        <v>247</v>
      </c>
      <c r="L29" s="3" t="s">
        <v>112</v>
      </c>
      <c r="M29" s="3" t="b">
        <v>0</v>
      </c>
      <c r="N29" s="3" t="b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-0.57480123514565051</v>
      </c>
      <c r="Z29" s="19">
        <v>-1.3069643533343223</v>
      </c>
      <c r="AA29" s="19">
        <v>-0.76713527555375682</v>
      </c>
      <c r="AB29" s="19">
        <v>-1.263499901974493</v>
      </c>
      <c r="AC29" s="19">
        <v>-1.2331508852740247</v>
      </c>
      <c r="AD29" s="19">
        <v>-1.5132188107142857</v>
      </c>
      <c r="AE29" s="19">
        <v>-0.59527126326174395</v>
      </c>
      <c r="AF29" s="19">
        <v>-1.7722456610467483</v>
      </c>
      <c r="AG29" s="19">
        <v>-1.7158150548329054</v>
      </c>
      <c r="AH29" s="19">
        <v>-1.6622264297329741</v>
      </c>
      <c r="AI29" s="19">
        <v>-1.610342831282177</v>
      </c>
      <c r="AJ29" s="19">
        <v>-1.5588684958286214</v>
      </c>
      <c r="AK29" s="19">
        <v>-1.5102133069980179</v>
      </c>
    </row>
    <row r="30" spans="5:37">
      <c r="E30" s="17" t="s">
        <v>25</v>
      </c>
      <c r="F30" s="17" t="s">
        <v>172</v>
      </c>
      <c r="H30" s="17" t="s">
        <v>304</v>
      </c>
      <c r="I30" s="17" t="s">
        <v>197</v>
      </c>
      <c r="J30" s="17" t="s">
        <v>302</v>
      </c>
      <c r="L30" s="3" t="s">
        <v>112</v>
      </c>
      <c r="M30" s="3" t="b">
        <v>0</v>
      </c>
      <c r="N30" s="3" t="b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-3.3762915469962219E-2</v>
      </c>
      <c r="Z30" s="19">
        <v>-3.5913152290909084E-3</v>
      </c>
      <c r="AA30" s="19">
        <v>-1.0225496833868688E-2</v>
      </c>
      <c r="AB30" s="19">
        <v>-4.3332164265578253E-2</v>
      </c>
      <c r="AC30" s="19">
        <v>-6.147879076593727E-2</v>
      </c>
      <c r="AD30" s="19">
        <v>-6.6807244382002168E-2</v>
      </c>
      <c r="AE30" s="19">
        <v>-7.0954599335884438E-2</v>
      </c>
      <c r="AF30" s="19">
        <v>-8.9001531797391467E-2</v>
      </c>
      <c r="AG30" s="19">
        <v>-0.11923912057317618</v>
      </c>
      <c r="AH30" s="19">
        <v>-0.11463474479252704</v>
      </c>
      <c r="AI30" s="19">
        <v>-9.5579733017228927E-2</v>
      </c>
      <c r="AJ30" s="19">
        <v>-1.9098363482025142E-2</v>
      </c>
      <c r="AK30" s="19">
        <v>-9.2799058407614186E-3</v>
      </c>
    </row>
    <row r="31" spans="5:37">
      <c r="E31" s="17" t="s">
        <v>25</v>
      </c>
      <c r="F31" s="17" t="s">
        <v>172</v>
      </c>
      <c r="H31" s="17" t="s">
        <v>304</v>
      </c>
      <c r="I31" s="17" t="s">
        <v>197</v>
      </c>
      <c r="J31" s="17" t="s">
        <v>303</v>
      </c>
      <c r="L31" s="3" t="s">
        <v>112</v>
      </c>
      <c r="M31" s="3" t="b">
        <v>0</v>
      </c>
      <c r="N31" s="3" t="b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</row>
    <row r="32" spans="5:37">
      <c r="E32" s="17" t="s">
        <v>25</v>
      </c>
      <c r="F32" s="17" t="s">
        <v>172</v>
      </c>
      <c r="H32" s="17" t="s">
        <v>304</v>
      </c>
      <c r="I32" s="17" t="s">
        <v>197</v>
      </c>
      <c r="J32" s="17" t="s">
        <v>303</v>
      </c>
      <c r="L32" s="3" t="s">
        <v>112</v>
      </c>
      <c r="M32" s="3" t="b">
        <v>0</v>
      </c>
      <c r="N32" s="3" t="b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</row>
    <row r="33" spans="5:37">
      <c r="E33" s="17" t="s">
        <v>25</v>
      </c>
      <c r="F33" s="17" t="s">
        <v>172</v>
      </c>
      <c r="H33" s="17" t="s">
        <v>304</v>
      </c>
      <c r="I33" s="17" t="s">
        <v>197</v>
      </c>
      <c r="J33" s="17" t="s">
        <v>303</v>
      </c>
      <c r="L33" s="3" t="s">
        <v>112</v>
      </c>
      <c r="M33" s="3" t="b">
        <v>0</v>
      </c>
      <c r="N33" s="3" t="b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</row>
    <row r="34" spans="5:37">
      <c r="E34" s="17" t="s">
        <v>25</v>
      </c>
      <c r="F34" s="17" t="s">
        <v>172</v>
      </c>
      <c r="H34" s="17" t="s">
        <v>304</v>
      </c>
      <c r="I34" s="17" t="s">
        <v>197</v>
      </c>
      <c r="J34" s="17" t="s">
        <v>303</v>
      </c>
      <c r="L34" s="3" t="s">
        <v>112</v>
      </c>
      <c r="M34" s="3" t="b">
        <v>0</v>
      </c>
      <c r="N34" s="3" t="b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</row>
    <row r="35" spans="5:37">
      <c r="E35" s="17" t="s">
        <v>25</v>
      </c>
      <c r="F35" s="17" t="s">
        <v>172</v>
      </c>
      <c r="H35" s="17" t="s">
        <v>304</v>
      </c>
      <c r="I35" s="17" t="s">
        <v>197</v>
      </c>
      <c r="J35" s="17" t="s">
        <v>303</v>
      </c>
      <c r="L35" s="3" t="s">
        <v>112</v>
      </c>
      <c r="M35" s="3" t="b">
        <v>0</v>
      </c>
      <c r="N35" s="3" t="b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</row>
    <row r="36" spans="5:37">
      <c r="E36" s="17" t="s">
        <v>25</v>
      </c>
      <c r="F36" s="17" t="s">
        <v>172</v>
      </c>
      <c r="H36" s="17" t="s">
        <v>304</v>
      </c>
      <c r="I36" s="17" t="s">
        <v>197</v>
      </c>
      <c r="J36" s="17" t="s">
        <v>303</v>
      </c>
      <c r="L36" s="3" t="s">
        <v>112</v>
      </c>
      <c r="M36" s="3" t="b">
        <v>0</v>
      </c>
      <c r="N36" s="3" t="b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</row>
    <row r="37" spans="5:37">
      <c r="E37" s="17" t="s">
        <v>25</v>
      </c>
      <c r="F37" s="17" t="s">
        <v>172</v>
      </c>
      <c r="H37" s="17" t="s">
        <v>304</v>
      </c>
      <c r="I37" s="17" t="s">
        <v>197</v>
      </c>
      <c r="J37" s="17" t="s">
        <v>303</v>
      </c>
      <c r="L37" s="3" t="s">
        <v>112</v>
      </c>
      <c r="M37" s="3" t="b">
        <v>0</v>
      </c>
      <c r="N37" s="3" t="b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</row>
    <row r="38" spans="5:37">
      <c r="E38" s="17" t="s">
        <v>25</v>
      </c>
      <c r="F38" s="17" t="s">
        <v>172</v>
      </c>
      <c r="H38" s="17" t="s">
        <v>304</v>
      </c>
      <c r="I38" s="17" t="s">
        <v>197</v>
      </c>
      <c r="J38" s="17" t="s">
        <v>303</v>
      </c>
      <c r="L38" s="3" t="s">
        <v>112</v>
      </c>
      <c r="M38" s="3" t="b">
        <v>0</v>
      </c>
      <c r="N38" s="3" t="b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</row>
    <row r="39" spans="5:37">
      <c r="E39" s="17" t="s">
        <v>25</v>
      </c>
      <c r="F39" s="17" t="s">
        <v>172</v>
      </c>
      <c r="H39" s="17" t="s">
        <v>304</v>
      </c>
      <c r="I39" s="17" t="s">
        <v>199</v>
      </c>
      <c r="J39" s="17" t="s">
        <v>306</v>
      </c>
      <c r="L39" s="3" t="s">
        <v>112</v>
      </c>
      <c r="M39" s="3" t="b">
        <v>0</v>
      </c>
      <c r="N39" s="3" t="b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-5.3163081422723654E-3</v>
      </c>
      <c r="AA39" s="19">
        <v>-0.96883960384470069</v>
      </c>
      <c r="AB39" s="19">
        <v>-0.57612643586066192</v>
      </c>
      <c r="AC39" s="19">
        <v>-0.25951298644311438</v>
      </c>
      <c r="AD39" s="19">
        <v>-0.870387903214771</v>
      </c>
      <c r="AE39" s="19">
        <v>-0.3281083815452594</v>
      </c>
      <c r="AF39" s="19">
        <v>-0.32571113017370612</v>
      </c>
      <c r="AG39" s="19">
        <v>-3.0869902986922684</v>
      </c>
      <c r="AH39" s="19">
        <v>-3.3476904193279</v>
      </c>
      <c r="AI39" s="19">
        <v>-3.4897281967164595</v>
      </c>
      <c r="AJ39" s="19">
        <v>-3.3485608518303924</v>
      </c>
      <c r="AK39" s="19">
        <v>-3.4996485441378571</v>
      </c>
    </row>
    <row r="40" spans="5:37">
      <c r="E40" s="17" t="s">
        <v>25</v>
      </c>
      <c r="F40" s="17" t="s">
        <v>172</v>
      </c>
      <c r="H40" s="17" t="s">
        <v>304</v>
      </c>
      <c r="I40" s="17" t="s">
        <v>199</v>
      </c>
      <c r="J40" s="17" t="s">
        <v>307</v>
      </c>
      <c r="L40" s="3" t="s">
        <v>112</v>
      </c>
      <c r="M40" s="3" t="b">
        <v>0</v>
      </c>
      <c r="N40" s="3" t="s">
        <v>308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-8.4200757886868094E-2</v>
      </c>
      <c r="Z40" s="19">
        <v>-0.11779766142428781</v>
      </c>
      <c r="AA40" s="19">
        <v>-0.15928586139728937</v>
      </c>
      <c r="AB40" s="19">
        <v>-0.12689124818657302</v>
      </c>
      <c r="AC40" s="19">
        <v>-6.9416359152221219E-2</v>
      </c>
      <c r="AD40" s="19">
        <v>-6.7358674285714279E-2</v>
      </c>
      <c r="AE40" s="19">
        <v>-9.5878666727273312E-2</v>
      </c>
      <c r="AF40" s="19">
        <v>-8.7592032866750311E-2</v>
      </c>
      <c r="AG40" s="19">
        <v>-8.7337033595063618E-2</v>
      </c>
      <c r="AH40" s="19">
        <v>-9.1909192973779932E-2</v>
      </c>
      <c r="AI40" s="19">
        <v>-8.808406527745509E-2</v>
      </c>
      <c r="AJ40" s="19">
        <v>-8.3562534845134845E-2</v>
      </c>
      <c r="AK40" s="19">
        <v>-9.1304002449272892E-2</v>
      </c>
    </row>
    <row r="41" spans="5:37">
      <c r="E41" s="17" t="s">
        <v>25</v>
      </c>
      <c r="F41" s="17" t="s">
        <v>172</v>
      </c>
      <c r="H41" s="17" t="s">
        <v>304</v>
      </c>
      <c r="I41" s="17" t="s">
        <v>199</v>
      </c>
      <c r="J41" s="17" t="s">
        <v>309</v>
      </c>
      <c r="L41" s="3" t="s">
        <v>112</v>
      </c>
      <c r="M41" s="3" t="b">
        <v>0</v>
      </c>
      <c r="N41" s="3" t="b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-0.91812119042477791</v>
      </c>
      <c r="AC41" s="19">
        <v>-2.6439809108726262</v>
      </c>
      <c r="AD41" s="19">
        <v>-0.85885953817686622</v>
      </c>
      <c r="AE41" s="19">
        <v>-5.3097247337083964</v>
      </c>
      <c r="AF41" s="19">
        <v>-3.9935852826514169</v>
      </c>
      <c r="AG41" s="19">
        <v>-0.9452564134459005</v>
      </c>
      <c r="AH41" s="19">
        <v>-1.1577725048329062</v>
      </c>
      <c r="AI41" s="19">
        <v>-3.7106497048649478</v>
      </c>
      <c r="AJ41" s="19">
        <v>-2.9237909846495218</v>
      </c>
      <c r="AK41" s="19">
        <v>-5.4524986734590559</v>
      </c>
    </row>
    <row r="42" spans="5:37">
      <c r="E42" s="17" t="s">
        <v>25</v>
      </c>
      <c r="F42" s="17" t="s">
        <v>172</v>
      </c>
      <c r="H42" s="17" t="s">
        <v>304</v>
      </c>
      <c r="I42" s="17" t="s">
        <v>199</v>
      </c>
      <c r="J42" s="17" t="s">
        <v>247</v>
      </c>
      <c r="L42" s="3" t="s">
        <v>112</v>
      </c>
      <c r="M42" s="3" t="b">
        <v>0</v>
      </c>
      <c r="N42" s="3" t="b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-0.36529386767697569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</row>
    <row r="43" spans="5:37">
      <c r="E43" s="17" t="s">
        <v>25</v>
      </c>
      <c r="F43" s="17" t="s">
        <v>172</v>
      </c>
      <c r="H43" s="17" t="s">
        <v>304</v>
      </c>
      <c r="I43" s="17" t="s">
        <v>199</v>
      </c>
      <c r="J43" s="17" t="s">
        <v>303</v>
      </c>
      <c r="L43" s="3" t="s">
        <v>112</v>
      </c>
      <c r="M43" s="3" t="b">
        <v>0</v>
      </c>
      <c r="N43" s="3" t="b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</row>
    <row r="44" spans="5:37">
      <c r="E44" s="17" t="s">
        <v>25</v>
      </c>
      <c r="F44" s="17" t="s">
        <v>172</v>
      </c>
      <c r="H44" s="17" t="s">
        <v>304</v>
      </c>
      <c r="I44" s="17" t="s">
        <v>199</v>
      </c>
      <c r="J44" s="17" t="s">
        <v>303</v>
      </c>
      <c r="L44" s="3" t="s">
        <v>112</v>
      </c>
      <c r="M44" s="3" t="b">
        <v>0</v>
      </c>
      <c r="N44" s="3" t="b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</row>
    <row r="45" spans="5:37">
      <c r="E45" s="17" t="s">
        <v>25</v>
      </c>
      <c r="F45" s="17" t="s">
        <v>172</v>
      </c>
      <c r="H45" s="17" t="s">
        <v>304</v>
      </c>
      <c r="I45" s="17" t="s">
        <v>199</v>
      </c>
      <c r="J45" s="17" t="s">
        <v>303</v>
      </c>
      <c r="L45" s="3" t="s">
        <v>112</v>
      </c>
      <c r="M45" s="3" t="b">
        <v>0</v>
      </c>
      <c r="N45" s="3" t="b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</row>
    <row r="46" spans="5:37">
      <c r="E46" s="17" t="s">
        <v>25</v>
      </c>
      <c r="F46" s="17" t="s">
        <v>172</v>
      </c>
      <c r="H46" s="17" t="s">
        <v>304</v>
      </c>
      <c r="I46" s="17" t="s">
        <v>199</v>
      </c>
      <c r="J46" s="17" t="s">
        <v>303</v>
      </c>
      <c r="L46" s="3" t="s">
        <v>112</v>
      </c>
      <c r="M46" s="3" t="b">
        <v>0</v>
      </c>
      <c r="N46" s="3" t="b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5:37">
      <c r="E47" s="17" t="s">
        <v>25</v>
      </c>
      <c r="F47" s="17" t="s">
        <v>172</v>
      </c>
      <c r="H47" s="17" t="s">
        <v>304</v>
      </c>
      <c r="I47" s="17" t="s">
        <v>199</v>
      </c>
      <c r="J47" s="17" t="s">
        <v>303</v>
      </c>
      <c r="L47" s="3" t="s">
        <v>112</v>
      </c>
      <c r="M47" s="3" t="b">
        <v>0</v>
      </c>
      <c r="N47" s="3" t="b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5:37">
      <c r="E48" s="17" t="s">
        <v>25</v>
      </c>
      <c r="F48" s="17" t="s">
        <v>172</v>
      </c>
      <c r="H48" s="17" t="s">
        <v>304</v>
      </c>
      <c r="I48" s="17" t="s">
        <v>199</v>
      </c>
      <c r="J48" s="17" t="s">
        <v>303</v>
      </c>
      <c r="L48" s="3" t="s">
        <v>112</v>
      </c>
      <c r="M48" s="3" t="b">
        <v>0</v>
      </c>
      <c r="N48" s="3" t="b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</row>
    <row r="49" spans="5:37">
      <c r="E49" s="17" t="s">
        <v>25</v>
      </c>
      <c r="F49" s="17" t="s">
        <v>172</v>
      </c>
      <c r="H49" s="17" t="s">
        <v>304</v>
      </c>
      <c r="I49" s="17" t="s">
        <v>201</v>
      </c>
      <c r="J49" s="17" t="s">
        <v>303</v>
      </c>
      <c r="L49" s="3" t="s">
        <v>112</v>
      </c>
      <c r="M49" s="3" t="b">
        <v>0</v>
      </c>
      <c r="N49" s="3" t="b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</row>
    <row r="50" spans="5:37">
      <c r="E50" s="17" t="s">
        <v>25</v>
      </c>
      <c r="F50" s="17" t="s">
        <v>172</v>
      </c>
      <c r="H50" s="17" t="s">
        <v>304</v>
      </c>
      <c r="I50" s="17" t="s">
        <v>201</v>
      </c>
      <c r="J50" s="17" t="s">
        <v>303</v>
      </c>
      <c r="L50" s="3" t="s">
        <v>112</v>
      </c>
      <c r="M50" s="3" t="b">
        <v>0</v>
      </c>
      <c r="N50" s="3" t="b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5:37">
      <c r="E51" s="17" t="s">
        <v>25</v>
      </c>
      <c r="F51" s="17" t="s">
        <v>172</v>
      </c>
      <c r="H51" s="17" t="s">
        <v>304</v>
      </c>
      <c r="I51" s="17" t="s">
        <v>201</v>
      </c>
      <c r="J51" s="17" t="s">
        <v>303</v>
      </c>
      <c r="L51" s="3" t="s">
        <v>112</v>
      </c>
      <c r="M51" s="3" t="b">
        <v>0</v>
      </c>
      <c r="N51" s="3" t="b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</row>
    <row r="52" spans="5:37">
      <c r="E52" s="17" t="s">
        <v>25</v>
      </c>
      <c r="F52" s="17" t="s">
        <v>172</v>
      </c>
      <c r="H52" s="17" t="s">
        <v>304</v>
      </c>
      <c r="I52" s="17" t="s">
        <v>201</v>
      </c>
      <c r="J52" s="17" t="s">
        <v>303</v>
      </c>
      <c r="L52" s="3" t="s">
        <v>112</v>
      </c>
      <c r="M52" s="3" t="b">
        <v>0</v>
      </c>
      <c r="N52" s="3" t="b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</row>
    <row r="53" spans="5:37">
      <c r="E53" s="17" t="s">
        <v>25</v>
      </c>
      <c r="F53" s="17" t="s">
        <v>172</v>
      </c>
      <c r="H53" s="17" t="s">
        <v>304</v>
      </c>
      <c r="I53" s="17" t="s">
        <v>201</v>
      </c>
      <c r="J53" s="17" t="s">
        <v>303</v>
      </c>
      <c r="L53" s="3" t="s">
        <v>112</v>
      </c>
      <c r="M53" s="3" t="b">
        <v>0</v>
      </c>
      <c r="N53" s="3" t="b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</row>
    <row r="54" spans="5:37">
      <c r="E54" s="17" t="s">
        <v>25</v>
      </c>
      <c r="F54" s="17" t="s">
        <v>172</v>
      </c>
      <c r="H54" s="17" t="s">
        <v>304</v>
      </c>
      <c r="I54" s="17" t="s">
        <v>201</v>
      </c>
      <c r="J54" s="17" t="s">
        <v>303</v>
      </c>
      <c r="L54" s="3" t="s">
        <v>112</v>
      </c>
      <c r="M54" s="3" t="b">
        <v>0</v>
      </c>
      <c r="N54" s="3" t="b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</row>
    <row r="55" spans="5:37">
      <c r="E55" s="17" t="s">
        <v>25</v>
      </c>
      <c r="F55" s="17" t="s">
        <v>172</v>
      </c>
      <c r="H55" s="17" t="s">
        <v>304</v>
      </c>
      <c r="I55" s="17" t="s">
        <v>201</v>
      </c>
      <c r="J55" s="17" t="s">
        <v>303</v>
      </c>
      <c r="L55" s="3" t="s">
        <v>112</v>
      </c>
      <c r="M55" s="3" t="b">
        <v>0</v>
      </c>
      <c r="N55" s="3" t="b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</row>
    <row r="56" spans="5:37">
      <c r="E56" s="17" t="s">
        <v>25</v>
      </c>
      <c r="F56" s="17" t="s">
        <v>172</v>
      </c>
      <c r="H56" s="17" t="s">
        <v>304</v>
      </c>
      <c r="I56" s="17" t="s">
        <v>201</v>
      </c>
      <c r="J56" s="17" t="s">
        <v>303</v>
      </c>
      <c r="L56" s="3" t="s">
        <v>112</v>
      </c>
      <c r="M56" s="3" t="b">
        <v>0</v>
      </c>
      <c r="N56" s="3" t="b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</row>
    <row r="57" spans="5:37">
      <c r="E57" s="17" t="s">
        <v>25</v>
      </c>
      <c r="F57" s="17" t="s">
        <v>172</v>
      </c>
      <c r="H57" s="17" t="s">
        <v>304</v>
      </c>
      <c r="I57" s="17" t="s">
        <v>201</v>
      </c>
      <c r="J57" s="17" t="s">
        <v>303</v>
      </c>
      <c r="L57" s="3" t="s">
        <v>112</v>
      </c>
      <c r="M57" s="3" t="b">
        <v>0</v>
      </c>
      <c r="N57" s="3" t="b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</row>
    <row r="58" spans="5:37">
      <c r="E58" s="17" t="s">
        <v>25</v>
      </c>
      <c r="F58" s="17" t="s">
        <v>172</v>
      </c>
      <c r="H58" s="17" t="s">
        <v>304</v>
      </c>
      <c r="I58" s="17" t="s">
        <v>201</v>
      </c>
      <c r="J58" s="17" t="s">
        <v>303</v>
      </c>
      <c r="L58" s="3" t="s">
        <v>112</v>
      </c>
      <c r="M58" s="3" t="b">
        <v>0</v>
      </c>
      <c r="N58" s="3" t="b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</row>
    <row r="59" spans="5:37">
      <c r="E59" s="17" t="s">
        <v>25</v>
      </c>
      <c r="F59" s="17" t="s">
        <v>172</v>
      </c>
      <c r="H59" s="17" t="s">
        <v>304</v>
      </c>
      <c r="I59" s="17" t="s">
        <v>173</v>
      </c>
      <c r="J59" s="17" t="s">
        <v>247</v>
      </c>
      <c r="L59" s="3" t="s">
        <v>112</v>
      </c>
      <c r="M59" s="3" t="b">
        <v>0</v>
      </c>
      <c r="N59" s="3" t="b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-0.24705685045378706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</row>
    <row r="60" spans="5:37">
      <c r="E60" s="17" t="s">
        <v>25</v>
      </c>
      <c r="F60" s="17" t="s">
        <v>172</v>
      </c>
      <c r="H60" s="17" t="s">
        <v>304</v>
      </c>
      <c r="I60" s="17" t="s">
        <v>173</v>
      </c>
      <c r="J60" s="17" t="s">
        <v>303</v>
      </c>
      <c r="L60" s="3" t="s">
        <v>112</v>
      </c>
      <c r="M60" s="3" t="b">
        <v>0</v>
      </c>
      <c r="N60" s="3" t="b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</row>
    <row r="61" spans="5:37">
      <c r="E61" s="17" t="s">
        <v>25</v>
      </c>
      <c r="F61" s="17" t="s">
        <v>172</v>
      </c>
      <c r="H61" s="17" t="s">
        <v>304</v>
      </c>
      <c r="I61" s="17" t="s">
        <v>173</v>
      </c>
      <c r="J61" s="17" t="s">
        <v>303</v>
      </c>
      <c r="L61" s="3" t="s">
        <v>112</v>
      </c>
      <c r="M61" s="3" t="b">
        <v>0</v>
      </c>
      <c r="N61" s="3" t="b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</row>
    <row r="62" spans="5:37">
      <c r="E62" s="17" t="s">
        <v>25</v>
      </c>
      <c r="F62" s="17" t="s">
        <v>172</v>
      </c>
      <c r="H62" s="17" t="s">
        <v>304</v>
      </c>
      <c r="I62" s="17" t="s">
        <v>173</v>
      </c>
      <c r="J62" s="17" t="s">
        <v>303</v>
      </c>
      <c r="L62" s="3" t="s">
        <v>112</v>
      </c>
      <c r="M62" s="3" t="b">
        <v>0</v>
      </c>
      <c r="N62" s="3" t="b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</row>
    <row r="63" spans="5:37">
      <c r="E63" s="17" t="s">
        <v>25</v>
      </c>
      <c r="F63" s="17" t="s">
        <v>172</v>
      </c>
      <c r="H63" s="17" t="s">
        <v>304</v>
      </c>
      <c r="I63" s="17" t="s">
        <v>173</v>
      </c>
      <c r="J63" s="17" t="s">
        <v>303</v>
      </c>
      <c r="L63" s="3" t="s">
        <v>112</v>
      </c>
      <c r="M63" s="3" t="b">
        <v>0</v>
      </c>
      <c r="N63" s="3" t="b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</row>
    <row r="64" spans="5:37">
      <c r="E64" s="17" t="s">
        <v>25</v>
      </c>
      <c r="F64" s="17" t="s">
        <v>172</v>
      </c>
      <c r="H64" s="17" t="s">
        <v>304</v>
      </c>
      <c r="I64" s="17" t="s">
        <v>173</v>
      </c>
      <c r="J64" s="17" t="s">
        <v>303</v>
      </c>
      <c r="L64" s="3" t="s">
        <v>112</v>
      </c>
      <c r="M64" s="3" t="b">
        <v>0</v>
      </c>
      <c r="N64" s="3" t="b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</row>
    <row r="65" spans="5:37">
      <c r="E65" s="17" t="s">
        <v>25</v>
      </c>
      <c r="F65" s="17" t="s">
        <v>172</v>
      </c>
      <c r="H65" s="17" t="s">
        <v>304</v>
      </c>
      <c r="I65" s="17" t="s">
        <v>173</v>
      </c>
      <c r="J65" s="17" t="s">
        <v>303</v>
      </c>
      <c r="L65" s="3" t="s">
        <v>112</v>
      </c>
      <c r="M65" s="3" t="b">
        <v>0</v>
      </c>
      <c r="N65" s="3" t="b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</row>
    <row r="66" spans="5:37">
      <c r="E66" s="17" t="s">
        <v>25</v>
      </c>
      <c r="F66" s="17" t="s">
        <v>172</v>
      </c>
      <c r="H66" s="17" t="s">
        <v>304</v>
      </c>
      <c r="I66" s="17" t="s">
        <v>173</v>
      </c>
      <c r="J66" s="17" t="s">
        <v>303</v>
      </c>
      <c r="L66" s="3" t="s">
        <v>112</v>
      </c>
      <c r="M66" s="3" t="b">
        <v>0</v>
      </c>
      <c r="N66" s="3" t="b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</row>
    <row r="67" spans="5:37">
      <c r="E67" s="17" t="s">
        <v>25</v>
      </c>
      <c r="F67" s="17" t="s">
        <v>172</v>
      </c>
      <c r="H67" s="17" t="s">
        <v>304</v>
      </c>
      <c r="I67" s="17" t="s">
        <v>173</v>
      </c>
      <c r="J67" s="17" t="s">
        <v>303</v>
      </c>
      <c r="L67" s="3" t="s">
        <v>112</v>
      </c>
      <c r="M67" s="3" t="b">
        <v>0</v>
      </c>
      <c r="N67" s="3" t="b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</row>
    <row r="68" spans="5:37">
      <c r="E68" s="17" t="s">
        <v>25</v>
      </c>
      <c r="F68" s="17" t="s">
        <v>172</v>
      </c>
      <c r="H68" s="17" t="s">
        <v>304</v>
      </c>
      <c r="I68" s="17" t="s">
        <v>173</v>
      </c>
      <c r="J68" s="17" t="s">
        <v>303</v>
      </c>
      <c r="L68" s="3" t="s">
        <v>112</v>
      </c>
      <c r="M68" s="3" t="b">
        <v>0</v>
      </c>
      <c r="N68" s="3" t="b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</row>
    <row r="69" spans="5:37">
      <c r="E69" s="17" t="s">
        <v>25</v>
      </c>
      <c r="F69" s="17" t="s">
        <v>172</v>
      </c>
      <c r="H69" s="17" t="s">
        <v>310</v>
      </c>
      <c r="I69" s="17" t="s">
        <v>246</v>
      </c>
      <c r="J69" s="17" t="s">
        <v>303</v>
      </c>
      <c r="L69" s="3" t="s">
        <v>112</v>
      </c>
      <c r="M69" s="3" t="b">
        <v>0</v>
      </c>
      <c r="N69" s="3" t="b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</row>
    <row r="70" spans="5:37">
      <c r="E70" s="17" t="s">
        <v>25</v>
      </c>
      <c r="F70" s="17" t="s">
        <v>172</v>
      </c>
      <c r="H70" s="17" t="s">
        <v>310</v>
      </c>
      <c r="I70" s="17" t="s">
        <v>246</v>
      </c>
      <c r="J70" s="17" t="s">
        <v>359</v>
      </c>
      <c r="L70" s="3" t="s">
        <v>112</v>
      </c>
      <c r="M70" s="3" t="b">
        <v>0</v>
      </c>
      <c r="N70" s="3" t="s">
        <v>308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-1.2573081617486701</v>
      </c>
      <c r="AE70" s="19">
        <v>-1.61584024072459</v>
      </c>
      <c r="AF70" s="19">
        <v>-1.5079833751478091</v>
      </c>
      <c r="AG70" s="19">
        <v>-1.8445770754440949</v>
      </c>
      <c r="AH70" s="19">
        <v>-2.2705009215674998</v>
      </c>
      <c r="AI70" s="19">
        <v>-2.9312175796412983</v>
      </c>
      <c r="AJ70" s="19">
        <v>-3.8298797572797749</v>
      </c>
      <c r="AK70" s="19">
        <v>-4.9700248079527265</v>
      </c>
    </row>
    <row r="71" spans="5:37">
      <c r="E71" s="17" t="s">
        <v>25</v>
      </c>
      <c r="F71" s="17" t="s">
        <v>172</v>
      </c>
      <c r="H71" s="17" t="s">
        <v>310</v>
      </c>
      <c r="I71" s="17" t="s">
        <v>246</v>
      </c>
      <c r="J71" s="17" t="s">
        <v>302</v>
      </c>
      <c r="L71" s="3" t="s">
        <v>112</v>
      </c>
      <c r="M71" s="3" t="b">
        <v>0</v>
      </c>
      <c r="N71" s="3" t="b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-1.0128874640988666E-2</v>
      </c>
      <c r="Z71" s="19">
        <v>-1.0128874640988666E-2</v>
      </c>
      <c r="AA71" s="19">
        <v>-1.0128874640988666E-2</v>
      </c>
      <c r="AB71" s="19">
        <v>-1.0128874640988666E-2</v>
      </c>
      <c r="AC71" s="19">
        <v>-1.0128874640988666E-2</v>
      </c>
      <c r="AD71" s="19">
        <v>-1.0128874640988666E-2</v>
      </c>
      <c r="AE71" s="19">
        <v>-1.0128874640988666E-2</v>
      </c>
      <c r="AF71" s="19">
        <v>-1.0179773508531323E-2</v>
      </c>
      <c r="AG71" s="19">
        <v>-1.023092814927771E-2</v>
      </c>
      <c r="AH71" s="19">
        <v>-1.0282339848520313E-2</v>
      </c>
      <c r="AI71" s="19">
        <v>-1.0334009898010364E-2</v>
      </c>
      <c r="AJ71" s="19">
        <v>-1.0385939595990315E-2</v>
      </c>
      <c r="AK71" s="19">
        <v>-1.0438130247226448E-2</v>
      </c>
    </row>
    <row r="72" spans="5:37">
      <c r="E72" s="17" t="s">
        <v>25</v>
      </c>
      <c r="F72" s="17" t="s">
        <v>172</v>
      </c>
      <c r="H72" s="17" t="s">
        <v>310</v>
      </c>
      <c r="I72" s="17" t="s">
        <v>246</v>
      </c>
      <c r="J72" s="17" t="s">
        <v>303</v>
      </c>
      <c r="L72" s="3" t="s">
        <v>112</v>
      </c>
      <c r="M72" s="3" t="b">
        <v>0</v>
      </c>
      <c r="N72" s="3" t="b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</row>
    <row r="73" spans="5:37">
      <c r="E73" s="17" t="s">
        <v>25</v>
      </c>
      <c r="F73" s="17" t="s">
        <v>172</v>
      </c>
      <c r="H73" s="17" t="s">
        <v>310</v>
      </c>
      <c r="I73" s="17" t="s">
        <v>246</v>
      </c>
      <c r="J73" s="17" t="s">
        <v>303</v>
      </c>
      <c r="L73" s="3" t="s">
        <v>112</v>
      </c>
      <c r="M73" s="3" t="b">
        <v>0</v>
      </c>
      <c r="N73" s="3" t="b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</row>
    <row r="74" spans="5:37">
      <c r="E74" s="17" t="s">
        <v>25</v>
      </c>
      <c r="F74" s="17" t="s">
        <v>172</v>
      </c>
      <c r="H74" s="17" t="s">
        <v>310</v>
      </c>
      <c r="I74" s="17" t="s">
        <v>246</v>
      </c>
      <c r="J74" s="17" t="s">
        <v>303</v>
      </c>
      <c r="L74" s="3" t="s">
        <v>112</v>
      </c>
      <c r="M74" s="3" t="b">
        <v>0</v>
      </c>
      <c r="N74" s="3" t="b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</row>
    <row r="75" spans="5:37">
      <c r="E75" s="17" t="s">
        <v>25</v>
      </c>
      <c r="F75" s="17" t="s">
        <v>172</v>
      </c>
      <c r="H75" s="17" t="s">
        <v>310</v>
      </c>
      <c r="I75" s="17" t="s">
        <v>246</v>
      </c>
      <c r="J75" s="17" t="s">
        <v>303</v>
      </c>
      <c r="L75" s="3" t="s">
        <v>112</v>
      </c>
      <c r="M75" s="3" t="b">
        <v>0</v>
      </c>
      <c r="N75" s="3" t="b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</row>
    <row r="76" spans="5:37">
      <c r="E76" s="17" t="s">
        <v>25</v>
      </c>
      <c r="F76" s="17" t="s">
        <v>172</v>
      </c>
      <c r="H76" s="17" t="s">
        <v>310</v>
      </c>
      <c r="I76" s="17" t="s">
        <v>246</v>
      </c>
      <c r="J76" s="17" t="s">
        <v>303</v>
      </c>
      <c r="L76" s="3" t="s">
        <v>112</v>
      </c>
      <c r="M76" s="3" t="b">
        <v>0</v>
      </c>
      <c r="N76" s="3" t="b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</row>
    <row r="77" spans="5:37">
      <c r="E77" s="17" t="s">
        <v>25</v>
      </c>
      <c r="F77" s="17" t="s">
        <v>172</v>
      </c>
      <c r="H77" s="17" t="s">
        <v>310</v>
      </c>
      <c r="I77" s="17" t="s">
        <v>246</v>
      </c>
      <c r="J77" s="17" t="s">
        <v>303</v>
      </c>
      <c r="L77" s="3" t="s">
        <v>112</v>
      </c>
      <c r="M77" s="3" t="b">
        <v>0</v>
      </c>
      <c r="N77" s="3" t="b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</row>
    <row r="78" spans="5:37">
      <c r="E78" s="17" t="s">
        <v>25</v>
      </c>
      <c r="F78" s="17" t="s">
        <v>172</v>
      </c>
      <c r="H78" s="17" t="s">
        <v>310</v>
      </c>
      <c r="I78" s="17" t="s">
        <v>246</v>
      </c>
      <c r="J78" s="17" t="s">
        <v>303</v>
      </c>
      <c r="L78" s="3" t="s">
        <v>112</v>
      </c>
      <c r="M78" s="3" t="b">
        <v>0</v>
      </c>
      <c r="N78" s="3" t="b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</row>
    <row r="79" spans="5:37">
      <c r="E79" s="17" t="s">
        <v>25</v>
      </c>
      <c r="F79" s="17" t="s">
        <v>172</v>
      </c>
      <c r="H79" s="17" t="s">
        <v>310</v>
      </c>
      <c r="I79" s="17" t="s">
        <v>205</v>
      </c>
      <c r="J79" s="17" t="s">
        <v>303</v>
      </c>
      <c r="L79" s="3" t="s">
        <v>112</v>
      </c>
      <c r="M79" s="3" t="b">
        <v>0</v>
      </c>
      <c r="N79" s="3" t="b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</row>
    <row r="80" spans="5:37">
      <c r="E80" s="17" t="s">
        <v>25</v>
      </c>
      <c r="F80" s="17" t="s">
        <v>172</v>
      </c>
      <c r="H80" s="17" t="s">
        <v>310</v>
      </c>
      <c r="I80" s="17" t="s">
        <v>205</v>
      </c>
      <c r="J80" s="17" t="s">
        <v>303</v>
      </c>
      <c r="L80" s="3" t="s">
        <v>112</v>
      </c>
      <c r="M80" s="3" t="b">
        <v>0</v>
      </c>
      <c r="N80" s="3" t="b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</row>
    <row r="81" spans="5:37">
      <c r="E81" s="17" t="s">
        <v>25</v>
      </c>
      <c r="F81" s="17" t="s">
        <v>172</v>
      </c>
      <c r="H81" s="17" t="s">
        <v>310</v>
      </c>
      <c r="I81" s="17" t="s">
        <v>205</v>
      </c>
      <c r="J81" s="17" t="s">
        <v>303</v>
      </c>
      <c r="L81" s="3" t="s">
        <v>112</v>
      </c>
      <c r="M81" s="3" t="b">
        <v>0</v>
      </c>
      <c r="N81" s="3" t="b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</row>
    <row r="82" spans="5:37">
      <c r="E82" s="17" t="s">
        <v>25</v>
      </c>
      <c r="F82" s="17" t="s">
        <v>172</v>
      </c>
      <c r="H82" s="17" t="s">
        <v>310</v>
      </c>
      <c r="I82" s="17" t="s">
        <v>205</v>
      </c>
      <c r="J82" s="17" t="s">
        <v>303</v>
      </c>
      <c r="L82" s="3" t="s">
        <v>112</v>
      </c>
      <c r="M82" s="3" t="b">
        <v>0</v>
      </c>
      <c r="N82" s="3" t="b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</row>
    <row r="83" spans="5:37">
      <c r="E83" s="17" t="s">
        <v>25</v>
      </c>
      <c r="F83" s="17" t="s">
        <v>172</v>
      </c>
      <c r="H83" s="17" t="s">
        <v>310</v>
      </c>
      <c r="I83" s="17" t="s">
        <v>205</v>
      </c>
      <c r="J83" s="17" t="s">
        <v>303</v>
      </c>
      <c r="L83" s="3" t="s">
        <v>112</v>
      </c>
      <c r="M83" s="3" t="b">
        <v>0</v>
      </c>
      <c r="N83" s="3" t="b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</row>
    <row r="84" spans="5:37">
      <c r="E84" s="17" t="s">
        <v>25</v>
      </c>
      <c r="F84" s="17" t="s">
        <v>172</v>
      </c>
      <c r="H84" s="17" t="s">
        <v>310</v>
      </c>
      <c r="I84" s="17" t="s">
        <v>205</v>
      </c>
      <c r="J84" s="17" t="s">
        <v>303</v>
      </c>
      <c r="L84" s="3" t="s">
        <v>112</v>
      </c>
      <c r="M84" s="3" t="b">
        <v>0</v>
      </c>
      <c r="N84" s="3" t="b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</row>
    <row r="85" spans="5:37">
      <c r="E85" s="17" t="s">
        <v>25</v>
      </c>
      <c r="F85" s="17" t="s">
        <v>172</v>
      </c>
      <c r="H85" s="17" t="s">
        <v>310</v>
      </c>
      <c r="I85" s="17" t="s">
        <v>205</v>
      </c>
      <c r="J85" s="17" t="s">
        <v>303</v>
      </c>
      <c r="L85" s="3" t="s">
        <v>112</v>
      </c>
      <c r="M85" s="3" t="b">
        <v>0</v>
      </c>
      <c r="N85" s="3" t="b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</row>
    <row r="86" spans="5:37">
      <c r="E86" s="17" t="s">
        <v>25</v>
      </c>
      <c r="F86" s="17" t="s">
        <v>172</v>
      </c>
      <c r="H86" s="17" t="s">
        <v>310</v>
      </c>
      <c r="I86" s="17" t="s">
        <v>205</v>
      </c>
      <c r="J86" s="17" t="s">
        <v>303</v>
      </c>
      <c r="L86" s="3" t="s">
        <v>112</v>
      </c>
      <c r="M86" s="3" t="b">
        <v>0</v>
      </c>
      <c r="N86" s="3" t="b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</row>
    <row r="87" spans="5:37">
      <c r="E87" s="17" t="s">
        <v>25</v>
      </c>
      <c r="F87" s="17" t="s">
        <v>172</v>
      </c>
      <c r="H87" s="17" t="s">
        <v>310</v>
      </c>
      <c r="I87" s="17" t="s">
        <v>205</v>
      </c>
      <c r="J87" s="17" t="s">
        <v>303</v>
      </c>
      <c r="L87" s="3" t="s">
        <v>112</v>
      </c>
      <c r="M87" s="3" t="b">
        <v>0</v>
      </c>
      <c r="N87" s="3" t="b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</row>
    <row r="88" spans="5:37">
      <c r="E88" s="17" t="s">
        <v>25</v>
      </c>
      <c r="F88" s="17" t="s">
        <v>172</v>
      </c>
      <c r="H88" s="17" t="s">
        <v>310</v>
      </c>
      <c r="I88" s="17" t="s">
        <v>205</v>
      </c>
      <c r="J88" s="17" t="s">
        <v>303</v>
      </c>
      <c r="L88" s="3" t="s">
        <v>112</v>
      </c>
      <c r="M88" s="3" t="b">
        <v>0</v>
      </c>
      <c r="N88" s="3" t="b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</row>
    <row r="89" spans="5:37">
      <c r="E89" s="17" t="s">
        <v>25</v>
      </c>
      <c r="F89" s="17" t="s">
        <v>172</v>
      </c>
      <c r="H89" s="17" t="s">
        <v>310</v>
      </c>
      <c r="I89" s="17" t="s">
        <v>311</v>
      </c>
      <c r="J89" s="17" t="s">
        <v>303</v>
      </c>
      <c r="L89" s="3" t="s">
        <v>112</v>
      </c>
      <c r="M89" s="3" t="b">
        <v>0</v>
      </c>
      <c r="N89" s="3" t="b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</row>
    <row r="90" spans="5:37">
      <c r="E90" s="17" t="s">
        <v>25</v>
      </c>
      <c r="F90" s="17" t="s">
        <v>172</v>
      </c>
      <c r="H90" s="17" t="s">
        <v>310</v>
      </c>
      <c r="I90" s="17" t="s">
        <v>311</v>
      </c>
      <c r="J90" s="17" t="s">
        <v>303</v>
      </c>
      <c r="L90" s="3" t="s">
        <v>112</v>
      </c>
      <c r="M90" s="3" t="b">
        <v>0</v>
      </c>
      <c r="N90" s="3" t="b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</row>
    <row r="91" spans="5:37">
      <c r="E91" s="17" t="s">
        <v>25</v>
      </c>
      <c r="F91" s="17" t="s">
        <v>172</v>
      </c>
      <c r="H91" s="17" t="s">
        <v>310</v>
      </c>
      <c r="I91" s="17" t="s">
        <v>311</v>
      </c>
      <c r="J91" s="17" t="s">
        <v>303</v>
      </c>
      <c r="L91" s="3" t="s">
        <v>112</v>
      </c>
      <c r="M91" s="3" t="b">
        <v>0</v>
      </c>
      <c r="N91" s="3" t="b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</row>
    <row r="92" spans="5:37">
      <c r="E92" s="17" t="s">
        <v>25</v>
      </c>
      <c r="F92" s="17" t="s">
        <v>172</v>
      </c>
      <c r="H92" s="17" t="s">
        <v>310</v>
      </c>
      <c r="I92" s="17" t="s">
        <v>311</v>
      </c>
      <c r="J92" s="17" t="s">
        <v>303</v>
      </c>
      <c r="L92" s="3" t="s">
        <v>112</v>
      </c>
      <c r="M92" s="3" t="b">
        <v>0</v>
      </c>
      <c r="N92" s="3" t="b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</row>
    <row r="93" spans="5:37">
      <c r="E93" s="17" t="s">
        <v>25</v>
      </c>
      <c r="F93" s="17" t="s">
        <v>172</v>
      </c>
      <c r="H93" s="17" t="s">
        <v>310</v>
      </c>
      <c r="I93" s="17" t="s">
        <v>311</v>
      </c>
      <c r="J93" s="17" t="s">
        <v>303</v>
      </c>
      <c r="L93" s="3" t="s">
        <v>112</v>
      </c>
      <c r="M93" s="3" t="b">
        <v>0</v>
      </c>
      <c r="N93" s="3" t="b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</row>
    <row r="94" spans="5:37">
      <c r="E94" s="17" t="s">
        <v>25</v>
      </c>
      <c r="F94" s="17" t="s">
        <v>172</v>
      </c>
      <c r="H94" s="17" t="s">
        <v>310</v>
      </c>
      <c r="I94" s="17" t="s">
        <v>311</v>
      </c>
      <c r="J94" s="17" t="s">
        <v>303</v>
      </c>
      <c r="L94" s="3" t="s">
        <v>112</v>
      </c>
      <c r="M94" s="3" t="b">
        <v>0</v>
      </c>
      <c r="N94" s="3" t="b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</row>
    <row r="95" spans="5:37">
      <c r="E95" s="17" t="s">
        <v>25</v>
      </c>
      <c r="F95" s="17" t="s">
        <v>172</v>
      </c>
      <c r="H95" s="17" t="s">
        <v>310</v>
      </c>
      <c r="I95" s="17" t="s">
        <v>311</v>
      </c>
      <c r="J95" s="17" t="s">
        <v>303</v>
      </c>
      <c r="L95" s="3" t="s">
        <v>112</v>
      </c>
      <c r="M95" s="3" t="b">
        <v>0</v>
      </c>
      <c r="N95" s="3" t="b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</row>
    <row r="96" spans="5:37">
      <c r="E96" s="17" t="s">
        <v>25</v>
      </c>
      <c r="F96" s="17" t="s">
        <v>172</v>
      </c>
      <c r="H96" s="17" t="s">
        <v>310</v>
      </c>
      <c r="I96" s="17" t="s">
        <v>311</v>
      </c>
      <c r="J96" s="17" t="s">
        <v>303</v>
      </c>
      <c r="L96" s="3" t="s">
        <v>112</v>
      </c>
      <c r="M96" s="3" t="b">
        <v>0</v>
      </c>
      <c r="N96" s="3" t="b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</row>
    <row r="97" spans="5:37">
      <c r="E97" s="17" t="s">
        <v>25</v>
      </c>
      <c r="F97" s="17" t="s">
        <v>172</v>
      </c>
      <c r="H97" s="17" t="s">
        <v>310</v>
      </c>
      <c r="I97" s="17" t="s">
        <v>311</v>
      </c>
      <c r="J97" s="17" t="s">
        <v>303</v>
      </c>
      <c r="L97" s="3" t="s">
        <v>112</v>
      </c>
      <c r="M97" s="3" t="b">
        <v>0</v>
      </c>
      <c r="N97" s="3" t="b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</row>
    <row r="98" spans="5:37">
      <c r="E98" s="17" t="s">
        <v>25</v>
      </c>
      <c r="F98" s="17" t="s">
        <v>172</v>
      </c>
      <c r="H98" s="17" t="s">
        <v>310</v>
      </c>
      <c r="I98" s="17" t="s">
        <v>311</v>
      </c>
      <c r="J98" s="17" t="s">
        <v>303</v>
      </c>
      <c r="L98" s="3" t="s">
        <v>112</v>
      </c>
      <c r="M98" s="3" t="b">
        <v>0</v>
      </c>
      <c r="N98" s="3" t="b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</row>
    <row r="99" spans="5:37">
      <c r="E99" s="17" t="s">
        <v>25</v>
      </c>
      <c r="F99" s="17" t="s">
        <v>172</v>
      </c>
      <c r="H99" s="17" t="s">
        <v>310</v>
      </c>
      <c r="I99" s="17" t="s">
        <v>208</v>
      </c>
      <c r="J99" s="17" t="s">
        <v>303</v>
      </c>
      <c r="L99" s="3" t="s">
        <v>112</v>
      </c>
      <c r="M99" s="3" t="b">
        <v>0</v>
      </c>
      <c r="N99" s="3" t="b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</row>
    <row r="100" spans="5:37">
      <c r="E100" s="17" t="s">
        <v>25</v>
      </c>
      <c r="F100" s="17" t="s">
        <v>172</v>
      </c>
      <c r="H100" s="17" t="s">
        <v>310</v>
      </c>
      <c r="I100" s="17" t="s">
        <v>208</v>
      </c>
      <c r="J100" s="17" t="s">
        <v>303</v>
      </c>
      <c r="L100" s="3" t="s">
        <v>112</v>
      </c>
      <c r="M100" s="3" t="b">
        <v>0</v>
      </c>
      <c r="N100" s="3" t="b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</row>
    <row r="101" spans="5:37">
      <c r="E101" s="17" t="s">
        <v>25</v>
      </c>
      <c r="F101" s="17" t="s">
        <v>172</v>
      </c>
      <c r="H101" s="17" t="s">
        <v>310</v>
      </c>
      <c r="I101" s="17" t="s">
        <v>208</v>
      </c>
      <c r="J101" s="17" t="s">
        <v>303</v>
      </c>
      <c r="L101" s="3" t="s">
        <v>112</v>
      </c>
      <c r="M101" s="3" t="b">
        <v>0</v>
      </c>
      <c r="N101" s="3" t="b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</row>
    <row r="102" spans="5:37">
      <c r="E102" s="17" t="s">
        <v>25</v>
      </c>
      <c r="F102" s="17" t="s">
        <v>172</v>
      </c>
      <c r="H102" s="17" t="s">
        <v>310</v>
      </c>
      <c r="I102" s="17" t="s">
        <v>208</v>
      </c>
      <c r="J102" s="17" t="s">
        <v>303</v>
      </c>
      <c r="L102" s="3" t="s">
        <v>112</v>
      </c>
      <c r="M102" s="3" t="b">
        <v>0</v>
      </c>
      <c r="N102" s="3" t="b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</row>
    <row r="103" spans="5:37">
      <c r="E103" s="17" t="s">
        <v>25</v>
      </c>
      <c r="F103" s="17" t="s">
        <v>172</v>
      </c>
      <c r="H103" s="17" t="s">
        <v>310</v>
      </c>
      <c r="I103" s="17" t="s">
        <v>208</v>
      </c>
      <c r="J103" s="17" t="s">
        <v>303</v>
      </c>
      <c r="L103" s="3" t="s">
        <v>112</v>
      </c>
      <c r="M103" s="3" t="b">
        <v>0</v>
      </c>
      <c r="N103" s="3" t="b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</row>
    <row r="104" spans="5:37">
      <c r="E104" s="17" t="s">
        <v>25</v>
      </c>
      <c r="F104" s="17" t="s">
        <v>172</v>
      </c>
      <c r="H104" s="17" t="s">
        <v>310</v>
      </c>
      <c r="I104" s="17" t="s">
        <v>208</v>
      </c>
      <c r="J104" s="17" t="s">
        <v>303</v>
      </c>
      <c r="L104" s="3" t="s">
        <v>112</v>
      </c>
      <c r="M104" s="3" t="b">
        <v>0</v>
      </c>
      <c r="N104" s="3" t="b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</row>
    <row r="105" spans="5:37">
      <c r="E105" s="17" t="s">
        <v>25</v>
      </c>
      <c r="F105" s="17" t="s">
        <v>172</v>
      </c>
      <c r="H105" s="17" t="s">
        <v>310</v>
      </c>
      <c r="I105" s="17" t="s">
        <v>208</v>
      </c>
      <c r="J105" s="17" t="s">
        <v>303</v>
      </c>
      <c r="L105" s="3" t="s">
        <v>112</v>
      </c>
      <c r="M105" s="3" t="b">
        <v>0</v>
      </c>
      <c r="N105" s="3" t="b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</row>
    <row r="106" spans="5:37">
      <c r="E106" s="17" t="s">
        <v>25</v>
      </c>
      <c r="F106" s="17" t="s">
        <v>172</v>
      </c>
      <c r="H106" s="17" t="s">
        <v>310</v>
      </c>
      <c r="I106" s="17" t="s">
        <v>208</v>
      </c>
      <c r="J106" s="17" t="s">
        <v>303</v>
      </c>
      <c r="L106" s="3" t="s">
        <v>112</v>
      </c>
      <c r="M106" s="3" t="b">
        <v>0</v>
      </c>
      <c r="N106" s="3" t="b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</row>
    <row r="107" spans="5:37">
      <c r="E107" s="17" t="s">
        <v>25</v>
      </c>
      <c r="F107" s="17" t="s">
        <v>172</v>
      </c>
      <c r="H107" s="17" t="s">
        <v>310</v>
      </c>
      <c r="I107" s="17" t="s">
        <v>208</v>
      </c>
      <c r="J107" s="17" t="s">
        <v>303</v>
      </c>
      <c r="L107" s="3" t="s">
        <v>112</v>
      </c>
      <c r="M107" s="3" t="b">
        <v>0</v>
      </c>
      <c r="N107" s="3" t="b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</row>
    <row r="108" spans="5:37">
      <c r="E108" s="17" t="s">
        <v>25</v>
      </c>
      <c r="F108" s="17" t="s">
        <v>172</v>
      </c>
      <c r="H108" s="17" t="s">
        <v>310</v>
      </c>
      <c r="I108" s="17" t="s">
        <v>208</v>
      </c>
      <c r="J108" s="17" t="s">
        <v>303</v>
      </c>
      <c r="L108" s="3" t="s">
        <v>112</v>
      </c>
      <c r="M108" s="3" t="b">
        <v>0</v>
      </c>
      <c r="N108" s="3" t="b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</row>
    <row r="109" spans="5:37">
      <c r="E109" s="17" t="s">
        <v>25</v>
      </c>
      <c r="F109" s="17" t="s">
        <v>172</v>
      </c>
      <c r="H109" s="17" t="s">
        <v>310</v>
      </c>
      <c r="I109" s="17" t="s">
        <v>174</v>
      </c>
      <c r="J109" s="17" t="s">
        <v>303</v>
      </c>
      <c r="L109" s="3" t="s">
        <v>112</v>
      </c>
      <c r="M109" s="3" t="b">
        <v>0</v>
      </c>
      <c r="N109" s="3" t="b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</row>
    <row r="110" spans="5:37">
      <c r="E110" s="17" t="s">
        <v>25</v>
      </c>
      <c r="F110" s="17" t="s">
        <v>172</v>
      </c>
      <c r="H110" s="17" t="s">
        <v>310</v>
      </c>
      <c r="I110" s="17" t="s">
        <v>174</v>
      </c>
      <c r="J110" s="17" t="s">
        <v>303</v>
      </c>
      <c r="L110" s="3" t="s">
        <v>112</v>
      </c>
      <c r="M110" s="3" t="b">
        <v>0</v>
      </c>
      <c r="N110" s="3" t="b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</row>
    <row r="111" spans="5:37">
      <c r="E111" s="17" t="s">
        <v>25</v>
      </c>
      <c r="F111" s="17" t="s">
        <v>172</v>
      </c>
      <c r="H111" s="17" t="s">
        <v>310</v>
      </c>
      <c r="I111" s="17" t="s">
        <v>174</v>
      </c>
      <c r="J111" s="17" t="s">
        <v>303</v>
      </c>
      <c r="L111" s="3" t="s">
        <v>112</v>
      </c>
      <c r="M111" s="3" t="b">
        <v>0</v>
      </c>
      <c r="N111" s="3" t="b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</row>
    <row r="112" spans="5:37">
      <c r="E112" s="17" t="s">
        <v>25</v>
      </c>
      <c r="F112" s="17" t="s">
        <v>172</v>
      </c>
      <c r="H112" s="17" t="s">
        <v>310</v>
      </c>
      <c r="I112" s="17" t="s">
        <v>174</v>
      </c>
      <c r="J112" s="17" t="s">
        <v>303</v>
      </c>
      <c r="L112" s="3" t="s">
        <v>112</v>
      </c>
      <c r="M112" s="3" t="b">
        <v>0</v>
      </c>
      <c r="N112" s="3" t="b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</row>
    <row r="113" spans="5:37">
      <c r="E113" s="17" t="s">
        <v>25</v>
      </c>
      <c r="F113" s="17" t="s">
        <v>172</v>
      </c>
      <c r="H113" s="17" t="s">
        <v>310</v>
      </c>
      <c r="I113" s="17" t="s">
        <v>174</v>
      </c>
      <c r="J113" s="17" t="s">
        <v>303</v>
      </c>
      <c r="L113" s="3" t="s">
        <v>112</v>
      </c>
      <c r="M113" s="3" t="b">
        <v>0</v>
      </c>
      <c r="N113" s="3" t="b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</row>
    <row r="114" spans="5:37">
      <c r="E114" s="17" t="s">
        <v>25</v>
      </c>
      <c r="F114" s="17" t="s">
        <v>172</v>
      </c>
      <c r="H114" s="17" t="s">
        <v>310</v>
      </c>
      <c r="I114" s="17" t="s">
        <v>174</v>
      </c>
      <c r="J114" s="17" t="s">
        <v>303</v>
      </c>
      <c r="L114" s="3" t="s">
        <v>112</v>
      </c>
      <c r="M114" s="3" t="b">
        <v>0</v>
      </c>
      <c r="N114" s="3" t="b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</row>
    <row r="115" spans="5:37">
      <c r="E115" s="17" t="s">
        <v>25</v>
      </c>
      <c r="F115" s="17" t="s">
        <v>172</v>
      </c>
      <c r="H115" s="17" t="s">
        <v>310</v>
      </c>
      <c r="I115" s="17" t="s">
        <v>174</v>
      </c>
      <c r="J115" s="17" t="s">
        <v>303</v>
      </c>
      <c r="L115" s="3" t="s">
        <v>112</v>
      </c>
      <c r="M115" s="3" t="b">
        <v>0</v>
      </c>
      <c r="N115" s="3" t="b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</row>
    <row r="116" spans="5:37">
      <c r="E116" s="17" t="s">
        <v>25</v>
      </c>
      <c r="F116" s="17" t="s">
        <v>172</v>
      </c>
      <c r="H116" s="17" t="s">
        <v>310</v>
      </c>
      <c r="I116" s="17" t="s">
        <v>174</v>
      </c>
      <c r="J116" s="17" t="s">
        <v>303</v>
      </c>
      <c r="L116" s="3" t="s">
        <v>112</v>
      </c>
      <c r="M116" s="3" t="b">
        <v>0</v>
      </c>
      <c r="N116" s="3" t="b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</row>
    <row r="117" spans="5:37">
      <c r="E117" s="17" t="s">
        <v>25</v>
      </c>
      <c r="F117" s="17" t="s">
        <v>172</v>
      </c>
      <c r="H117" s="17" t="s">
        <v>310</v>
      </c>
      <c r="I117" s="17" t="s">
        <v>174</v>
      </c>
      <c r="J117" s="17" t="s">
        <v>303</v>
      </c>
      <c r="L117" s="3" t="s">
        <v>112</v>
      </c>
      <c r="M117" s="3" t="b">
        <v>0</v>
      </c>
      <c r="N117" s="3" t="b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</row>
    <row r="118" spans="5:37">
      <c r="E118" s="17" t="s">
        <v>25</v>
      </c>
      <c r="F118" s="17" t="s">
        <v>172</v>
      </c>
      <c r="H118" s="17" t="s">
        <v>310</v>
      </c>
      <c r="I118" s="17" t="s">
        <v>174</v>
      </c>
      <c r="J118" s="17" t="s">
        <v>303</v>
      </c>
      <c r="L118" s="3" t="s">
        <v>112</v>
      </c>
      <c r="M118" s="3" t="b">
        <v>0</v>
      </c>
      <c r="N118" s="3" t="b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</row>
    <row r="119" spans="5:37">
      <c r="E119" s="17" t="s">
        <v>25</v>
      </c>
      <c r="F119" s="17" t="s">
        <v>172</v>
      </c>
      <c r="H119" s="17" t="s">
        <v>310</v>
      </c>
      <c r="I119" s="17" t="s">
        <v>210</v>
      </c>
      <c r="J119" s="17" t="s">
        <v>303</v>
      </c>
      <c r="L119" s="3" t="s">
        <v>112</v>
      </c>
      <c r="M119" s="3" t="b">
        <v>0</v>
      </c>
      <c r="N119" s="3" t="b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</row>
    <row r="120" spans="5:37">
      <c r="E120" s="17" t="s">
        <v>25</v>
      </c>
      <c r="F120" s="17" t="s">
        <v>172</v>
      </c>
      <c r="H120" s="17" t="s">
        <v>310</v>
      </c>
      <c r="I120" s="17" t="s">
        <v>210</v>
      </c>
      <c r="J120" s="17" t="s">
        <v>303</v>
      </c>
      <c r="L120" s="3" t="s">
        <v>112</v>
      </c>
      <c r="M120" s="3" t="b">
        <v>0</v>
      </c>
      <c r="N120" s="3" t="b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</row>
    <row r="121" spans="5:37">
      <c r="E121" s="17" t="s">
        <v>25</v>
      </c>
      <c r="F121" s="17" t="s">
        <v>172</v>
      </c>
      <c r="H121" s="17" t="s">
        <v>310</v>
      </c>
      <c r="I121" s="17" t="s">
        <v>210</v>
      </c>
      <c r="J121" s="17" t="s">
        <v>303</v>
      </c>
      <c r="L121" s="3" t="s">
        <v>112</v>
      </c>
      <c r="M121" s="3" t="b">
        <v>0</v>
      </c>
      <c r="N121" s="3" t="b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</row>
    <row r="122" spans="5:37">
      <c r="E122" s="17" t="s">
        <v>25</v>
      </c>
      <c r="F122" s="17" t="s">
        <v>172</v>
      </c>
      <c r="H122" s="17" t="s">
        <v>310</v>
      </c>
      <c r="I122" s="17" t="s">
        <v>210</v>
      </c>
      <c r="J122" s="17" t="s">
        <v>303</v>
      </c>
      <c r="L122" s="3" t="s">
        <v>112</v>
      </c>
      <c r="M122" s="3" t="b">
        <v>0</v>
      </c>
      <c r="N122" s="3" t="b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</row>
    <row r="123" spans="5:37">
      <c r="E123" s="17" t="s">
        <v>25</v>
      </c>
      <c r="F123" s="17" t="s">
        <v>172</v>
      </c>
      <c r="H123" s="17" t="s">
        <v>310</v>
      </c>
      <c r="I123" s="17" t="s">
        <v>210</v>
      </c>
      <c r="J123" s="17" t="s">
        <v>303</v>
      </c>
      <c r="L123" s="3" t="s">
        <v>112</v>
      </c>
      <c r="M123" s="3" t="b">
        <v>0</v>
      </c>
      <c r="N123" s="3" t="b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</row>
    <row r="124" spans="5:37">
      <c r="E124" s="17" t="s">
        <v>25</v>
      </c>
      <c r="F124" s="17" t="s">
        <v>172</v>
      </c>
      <c r="H124" s="17" t="s">
        <v>310</v>
      </c>
      <c r="I124" s="17" t="s">
        <v>210</v>
      </c>
      <c r="J124" s="17" t="s">
        <v>303</v>
      </c>
      <c r="L124" s="3" t="s">
        <v>112</v>
      </c>
      <c r="M124" s="3" t="b">
        <v>0</v>
      </c>
      <c r="N124" s="3" t="b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</row>
    <row r="125" spans="5:37">
      <c r="E125" s="17" t="s">
        <v>25</v>
      </c>
      <c r="F125" s="17" t="s">
        <v>172</v>
      </c>
      <c r="H125" s="17" t="s">
        <v>310</v>
      </c>
      <c r="I125" s="17" t="s">
        <v>210</v>
      </c>
      <c r="J125" s="17" t="s">
        <v>303</v>
      </c>
      <c r="L125" s="3" t="s">
        <v>112</v>
      </c>
      <c r="M125" s="3" t="b">
        <v>0</v>
      </c>
      <c r="N125" s="3" t="b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</row>
    <row r="126" spans="5:37">
      <c r="E126" s="17" t="s">
        <v>25</v>
      </c>
      <c r="F126" s="17" t="s">
        <v>172</v>
      </c>
      <c r="H126" s="17" t="s">
        <v>310</v>
      </c>
      <c r="I126" s="17" t="s">
        <v>210</v>
      </c>
      <c r="J126" s="17" t="s">
        <v>303</v>
      </c>
      <c r="L126" s="3" t="s">
        <v>112</v>
      </c>
      <c r="M126" s="3" t="b">
        <v>0</v>
      </c>
      <c r="N126" s="3" t="b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</row>
    <row r="127" spans="5:37">
      <c r="E127" s="17" t="s">
        <v>25</v>
      </c>
      <c r="F127" s="17" t="s">
        <v>172</v>
      </c>
      <c r="H127" s="17" t="s">
        <v>310</v>
      </c>
      <c r="I127" s="17" t="s">
        <v>210</v>
      </c>
      <c r="J127" s="17" t="s">
        <v>303</v>
      </c>
      <c r="L127" s="3" t="s">
        <v>112</v>
      </c>
      <c r="M127" s="3" t="b">
        <v>0</v>
      </c>
      <c r="N127" s="3" t="b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</row>
    <row r="128" spans="5:37">
      <c r="E128" s="17" t="s">
        <v>25</v>
      </c>
      <c r="F128" s="17" t="s">
        <v>172</v>
      </c>
      <c r="H128" s="17" t="s">
        <v>310</v>
      </c>
      <c r="I128" s="17" t="s">
        <v>210</v>
      </c>
      <c r="J128" s="17" t="s">
        <v>303</v>
      </c>
      <c r="L128" s="3" t="s">
        <v>112</v>
      </c>
      <c r="M128" s="3" t="b">
        <v>0</v>
      </c>
      <c r="N128" s="3" t="b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</row>
    <row r="129" spans="5:37">
      <c r="E129" s="17" t="s">
        <v>25</v>
      </c>
      <c r="F129" s="17" t="s">
        <v>172</v>
      </c>
      <c r="H129" s="17" t="s">
        <v>310</v>
      </c>
      <c r="I129" s="17" t="s">
        <v>211</v>
      </c>
      <c r="J129" s="17" t="s">
        <v>303</v>
      </c>
      <c r="L129" s="3" t="s">
        <v>112</v>
      </c>
      <c r="M129" s="3" t="b">
        <v>0</v>
      </c>
      <c r="N129" s="3" t="b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</row>
    <row r="130" spans="5:37">
      <c r="E130" s="17" t="s">
        <v>25</v>
      </c>
      <c r="F130" s="17" t="s">
        <v>172</v>
      </c>
      <c r="H130" s="17" t="s">
        <v>310</v>
      </c>
      <c r="I130" s="17" t="s">
        <v>211</v>
      </c>
      <c r="J130" s="17" t="s">
        <v>303</v>
      </c>
      <c r="L130" s="3" t="s">
        <v>112</v>
      </c>
      <c r="M130" s="3" t="b">
        <v>0</v>
      </c>
      <c r="N130" s="3" t="b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</row>
    <row r="131" spans="5:37">
      <c r="E131" s="17" t="s">
        <v>25</v>
      </c>
      <c r="F131" s="17" t="s">
        <v>172</v>
      </c>
      <c r="H131" s="17" t="s">
        <v>310</v>
      </c>
      <c r="I131" s="17" t="s">
        <v>211</v>
      </c>
      <c r="J131" s="17" t="s">
        <v>303</v>
      </c>
      <c r="L131" s="3" t="s">
        <v>112</v>
      </c>
      <c r="M131" s="3" t="b">
        <v>0</v>
      </c>
      <c r="N131" s="3" t="b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</row>
    <row r="132" spans="5:37">
      <c r="E132" s="17" t="s">
        <v>25</v>
      </c>
      <c r="F132" s="17" t="s">
        <v>172</v>
      </c>
      <c r="H132" s="17" t="s">
        <v>310</v>
      </c>
      <c r="I132" s="17" t="s">
        <v>211</v>
      </c>
      <c r="J132" s="17" t="s">
        <v>303</v>
      </c>
      <c r="L132" s="3" t="s">
        <v>112</v>
      </c>
      <c r="M132" s="3" t="b">
        <v>0</v>
      </c>
      <c r="N132" s="3" t="b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</row>
    <row r="133" spans="5:37">
      <c r="E133" s="17" t="s">
        <v>25</v>
      </c>
      <c r="F133" s="17" t="s">
        <v>172</v>
      </c>
      <c r="H133" s="17" t="s">
        <v>310</v>
      </c>
      <c r="I133" s="17" t="s">
        <v>211</v>
      </c>
      <c r="J133" s="17" t="s">
        <v>303</v>
      </c>
      <c r="L133" s="3" t="s">
        <v>112</v>
      </c>
      <c r="M133" s="3" t="b">
        <v>0</v>
      </c>
      <c r="N133" s="3" t="b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</row>
    <row r="134" spans="5:37">
      <c r="E134" s="17" t="s">
        <v>25</v>
      </c>
      <c r="F134" s="17" t="s">
        <v>172</v>
      </c>
      <c r="H134" s="17" t="s">
        <v>310</v>
      </c>
      <c r="I134" s="17" t="s">
        <v>211</v>
      </c>
      <c r="J134" s="17" t="s">
        <v>303</v>
      </c>
      <c r="L134" s="3" t="s">
        <v>112</v>
      </c>
      <c r="M134" s="3" t="b">
        <v>0</v>
      </c>
      <c r="N134" s="3" t="b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</row>
    <row r="135" spans="5:37">
      <c r="E135" s="17" t="s">
        <v>25</v>
      </c>
      <c r="F135" s="17" t="s">
        <v>172</v>
      </c>
      <c r="H135" s="17" t="s">
        <v>310</v>
      </c>
      <c r="I135" s="17" t="s">
        <v>211</v>
      </c>
      <c r="J135" s="17" t="s">
        <v>303</v>
      </c>
      <c r="L135" s="3" t="s">
        <v>112</v>
      </c>
      <c r="M135" s="3" t="b">
        <v>0</v>
      </c>
      <c r="N135" s="3" t="b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</row>
    <row r="136" spans="5:37">
      <c r="E136" s="17" t="s">
        <v>25</v>
      </c>
      <c r="F136" s="17" t="s">
        <v>172</v>
      </c>
      <c r="H136" s="17" t="s">
        <v>310</v>
      </c>
      <c r="I136" s="17" t="s">
        <v>211</v>
      </c>
      <c r="J136" s="17" t="s">
        <v>303</v>
      </c>
      <c r="L136" s="3" t="s">
        <v>112</v>
      </c>
      <c r="M136" s="3" t="b">
        <v>0</v>
      </c>
      <c r="N136" s="3" t="b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</row>
    <row r="137" spans="5:37">
      <c r="E137" s="17" t="s">
        <v>25</v>
      </c>
      <c r="F137" s="17" t="s">
        <v>172</v>
      </c>
      <c r="H137" s="17" t="s">
        <v>310</v>
      </c>
      <c r="I137" s="17" t="s">
        <v>211</v>
      </c>
      <c r="J137" s="17" t="s">
        <v>303</v>
      </c>
      <c r="L137" s="3" t="s">
        <v>112</v>
      </c>
      <c r="M137" s="3" t="b">
        <v>0</v>
      </c>
      <c r="N137" s="3" t="b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</row>
    <row r="138" spans="5:37">
      <c r="E138" s="17" t="s">
        <v>25</v>
      </c>
      <c r="F138" s="17" t="s">
        <v>172</v>
      </c>
      <c r="H138" s="17" t="s">
        <v>310</v>
      </c>
      <c r="I138" s="17" t="s">
        <v>211</v>
      </c>
      <c r="J138" s="17" t="s">
        <v>303</v>
      </c>
      <c r="L138" s="3" t="s">
        <v>112</v>
      </c>
      <c r="M138" s="3" t="b">
        <v>0</v>
      </c>
      <c r="N138" s="3" t="b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</row>
    <row r="139" spans="5:37">
      <c r="E139" s="17" t="s">
        <v>25</v>
      </c>
      <c r="F139" s="17" t="s">
        <v>172</v>
      </c>
      <c r="H139" s="17" t="s">
        <v>310</v>
      </c>
      <c r="I139" s="17" t="s">
        <v>212</v>
      </c>
      <c r="J139" s="17" t="s">
        <v>303</v>
      </c>
      <c r="L139" s="3" t="s">
        <v>112</v>
      </c>
      <c r="M139" s="3" t="b">
        <v>0</v>
      </c>
      <c r="N139" s="3" t="b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</row>
    <row r="140" spans="5:37">
      <c r="E140" s="17" t="s">
        <v>25</v>
      </c>
      <c r="F140" s="17" t="s">
        <v>172</v>
      </c>
      <c r="H140" s="17" t="s">
        <v>310</v>
      </c>
      <c r="I140" s="17" t="s">
        <v>212</v>
      </c>
      <c r="J140" s="17" t="s">
        <v>303</v>
      </c>
      <c r="L140" s="3" t="s">
        <v>112</v>
      </c>
      <c r="M140" s="3" t="b">
        <v>0</v>
      </c>
      <c r="N140" s="3" t="b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</row>
    <row r="141" spans="5:37">
      <c r="E141" s="17" t="s">
        <v>25</v>
      </c>
      <c r="F141" s="17" t="s">
        <v>172</v>
      </c>
      <c r="H141" s="17" t="s">
        <v>310</v>
      </c>
      <c r="I141" s="17" t="s">
        <v>212</v>
      </c>
      <c r="J141" s="17" t="s">
        <v>303</v>
      </c>
      <c r="L141" s="3" t="s">
        <v>112</v>
      </c>
      <c r="M141" s="3" t="b">
        <v>0</v>
      </c>
      <c r="N141" s="3" t="b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</row>
    <row r="142" spans="5:37">
      <c r="E142" s="17" t="s">
        <v>25</v>
      </c>
      <c r="F142" s="17" t="s">
        <v>172</v>
      </c>
      <c r="H142" s="17" t="s">
        <v>310</v>
      </c>
      <c r="I142" s="17" t="s">
        <v>212</v>
      </c>
      <c r="J142" s="17" t="s">
        <v>303</v>
      </c>
      <c r="L142" s="3" t="s">
        <v>112</v>
      </c>
      <c r="M142" s="3" t="b">
        <v>0</v>
      </c>
      <c r="N142" s="3" t="b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</row>
    <row r="143" spans="5:37">
      <c r="E143" s="17" t="s">
        <v>25</v>
      </c>
      <c r="F143" s="17" t="s">
        <v>172</v>
      </c>
      <c r="H143" s="17" t="s">
        <v>310</v>
      </c>
      <c r="I143" s="17" t="s">
        <v>212</v>
      </c>
      <c r="J143" s="17" t="s">
        <v>303</v>
      </c>
      <c r="L143" s="3" t="s">
        <v>112</v>
      </c>
      <c r="M143" s="3" t="b">
        <v>0</v>
      </c>
      <c r="N143" s="3" t="b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</row>
    <row r="144" spans="5:37">
      <c r="E144" s="17" t="s">
        <v>25</v>
      </c>
      <c r="F144" s="17" t="s">
        <v>172</v>
      </c>
      <c r="H144" s="17" t="s">
        <v>310</v>
      </c>
      <c r="I144" s="17" t="s">
        <v>212</v>
      </c>
      <c r="J144" s="17" t="s">
        <v>303</v>
      </c>
      <c r="L144" s="3" t="s">
        <v>112</v>
      </c>
      <c r="M144" s="3" t="b">
        <v>0</v>
      </c>
      <c r="N144" s="3" t="b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</row>
    <row r="145" spans="5:41">
      <c r="E145" s="17" t="s">
        <v>25</v>
      </c>
      <c r="F145" s="17" t="s">
        <v>172</v>
      </c>
      <c r="H145" s="17" t="s">
        <v>310</v>
      </c>
      <c r="I145" s="17" t="s">
        <v>212</v>
      </c>
      <c r="J145" s="17" t="s">
        <v>303</v>
      </c>
      <c r="L145" s="3" t="s">
        <v>112</v>
      </c>
      <c r="M145" s="3" t="b">
        <v>0</v>
      </c>
      <c r="N145" s="3" t="b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</row>
    <row r="146" spans="5:41">
      <c r="E146" s="17" t="s">
        <v>25</v>
      </c>
      <c r="F146" s="17" t="s">
        <v>172</v>
      </c>
      <c r="H146" s="17" t="s">
        <v>310</v>
      </c>
      <c r="I146" s="17" t="s">
        <v>212</v>
      </c>
      <c r="J146" s="17" t="s">
        <v>303</v>
      </c>
      <c r="L146" s="3" t="s">
        <v>112</v>
      </c>
      <c r="M146" s="3" t="b">
        <v>0</v>
      </c>
      <c r="N146" s="3" t="b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</row>
    <row r="147" spans="5:41">
      <c r="E147" s="17" t="s">
        <v>25</v>
      </c>
      <c r="F147" s="17" t="s">
        <v>172</v>
      </c>
      <c r="H147" s="17" t="s">
        <v>310</v>
      </c>
      <c r="I147" s="17" t="s">
        <v>212</v>
      </c>
      <c r="J147" s="17" t="s">
        <v>303</v>
      </c>
      <c r="L147" s="3" t="s">
        <v>112</v>
      </c>
      <c r="M147" s="3" t="b">
        <v>0</v>
      </c>
      <c r="N147" s="3" t="b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</row>
    <row r="148" spans="5:41">
      <c r="E148" s="17" t="s">
        <v>25</v>
      </c>
      <c r="F148" s="17" t="s">
        <v>172</v>
      </c>
      <c r="H148" s="17" t="s">
        <v>310</v>
      </c>
      <c r="I148" s="17" t="s">
        <v>212</v>
      </c>
      <c r="J148" s="17" t="s">
        <v>303</v>
      </c>
      <c r="L148" s="3" t="s">
        <v>112</v>
      </c>
      <c r="M148" s="3" t="b">
        <v>0</v>
      </c>
      <c r="N148" s="3" t="b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</row>
    <row r="149" spans="5:41">
      <c r="E149" s="17" t="s">
        <v>25</v>
      </c>
      <c r="F149" s="17" t="s">
        <v>172</v>
      </c>
      <c r="H149" s="17" t="s">
        <v>213</v>
      </c>
      <c r="I149" s="17" t="s">
        <v>213</v>
      </c>
      <c r="J149" s="17" t="s">
        <v>303</v>
      </c>
      <c r="L149" s="3" t="s">
        <v>112</v>
      </c>
      <c r="M149" s="3" t="b">
        <v>0</v>
      </c>
      <c r="N149" s="3" t="b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</row>
    <row r="150" spans="5:41">
      <c r="E150" s="17" t="s">
        <v>25</v>
      </c>
      <c r="F150" s="17" t="s">
        <v>172</v>
      </c>
      <c r="H150" s="17" t="s">
        <v>213</v>
      </c>
      <c r="I150" s="17" t="s">
        <v>213</v>
      </c>
      <c r="J150" s="17" t="s">
        <v>303</v>
      </c>
      <c r="L150" s="3" t="s">
        <v>112</v>
      </c>
      <c r="M150" s="3" t="b">
        <v>0</v>
      </c>
      <c r="N150" s="3" t="b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</row>
    <row r="151" spans="5:41">
      <c r="E151" s="17" t="s">
        <v>25</v>
      </c>
      <c r="F151" s="17" t="s">
        <v>172</v>
      </c>
      <c r="H151" s="17" t="s">
        <v>213</v>
      </c>
      <c r="I151" s="17" t="s">
        <v>213</v>
      </c>
      <c r="J151" s="17" t="s">
        <v>303</v>
      </c>
      <c r="L151" s="3" t="s">
        <v>112</v>
      </c>
      <c r="M151" s="3" t="b">
        <v>0</v>
      </c>
      <c r="N151" s="3" t="b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</row>
    <row r="152" spans="5:41">
      <c r="E152" s="17" t="s">
        <v>25</v>
      </c>
      <c r="F152" s="17" t="s">
        <v>172</v>
      </c>
      <c r="H152" s="17" t="s">
        <v>213</v>
      </c>
      <c r="I152" s="17" t="s">
        <v>213</v>
      </c>
      <c r="J152" s="17" t="s">
        <v>303</v>
      </c>
      <c r="L152" s="3" t="s">
        <v>112</v>
      </c>
      <c r="M152" s="3" t="b">
        <v>0</v>
      </c>
      <c r="N152" s="3" t="b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</row>
    <row r="153" spans="5:41">
      <c r="E153" s="17" t="s">
        <v>25</v>
      </c>
      <c r="F153" s="17" t="s">
        <v>172</v>
      </c>
      <c r="H153" s="17" t="s">
        <v>213</v>
      </c>
      <c r="I153" s="17" t="s">
        <v>213</v>
      </c>
      <c r="J153" s="17" t="s">
        <v>303</v>
      </c>
      <c r="L153" s="3" t="s">
        <v>112</v>
      </c>
      <c r="M153" s="3" t="b">
        <v>0</v>
      </c>
      <c r="N153" s="3" t="b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</row>
    <row r="154" spans="5:41">
      <c r="E154" s="17" t="s">
        <v>25</v>
      </c>
      <c r="F154" s="17" t="s">
        <v>172</v>
      </c>
      <c r="H154" s="17" t="s">
        <v>213</v>
      </c>
      <c r="I154" s="17" t="s">
        <v>213</v>
      </c>
      <c r="J154" s="17" t="s">
        <v>303</v>
      </c>
      <c r="L154" s="3" t="s">
        <v>112</v>
      </c>
      <c r="M154" s="3" t="b">
        <v>0</v>
      </c>
      <c r="N154" s="3" t="b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</row>
    <row r="155" spans="5:41">
      <c r="E155" s="17" t="s">
        <v>25</v>
      </c>
      <c r="F155" s="17" t="s">
        <v>172</v>
      </c>
      <c r="H155" s="17" t="s">
        <v>213</v>
      </c>
      <c r="I155" s="17" t="s">
        <v>213</v>
      </c>
      <c r="J155" s="17" t="s">
        <v>303</v>
      </c>
      <c r="L155" s="3" t="s">
        <v>112</v>
      </c>
      <c r="M155" s="3" t="b">
        <v>0</v>
      </c>
      <c r="N155" s="3" t="b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</row>
    <row r="156" spans="5:41">
      <c r="E156" s="17" t="s">
        <v>25</v>
      </c>
      <c r="F156" s="17" t="s">
        <v>172</v>
      </c>
      <c r="H156" s="17" t="s">
        <v>213</v>
      </c>
      <c r="I156" s="17" t="s">
        <v>213</v>
      </c>
      <c r="J156" s="17" t="s">
        <v>303</v>
      </c>
      <c r="L156" s="3" t="s">
        <v>112</v>
      </c>
      <c r="M156" s="3" t="b">
        <v>0</v>
      </c>
      <c r="N156" s="3" t="b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</row>
    <row r="157" spans="5:41">
      <c r="E157" s="17" t="s">
        <v>25</v>
      </c>
      <c r="F157" s="17" t="s">
        <v>172</v>
      </c>
      <c r="H157" s="17" t="s">
        <v>213</v>
      </c>
      <c r="I157" s="17" t="s">
        <v>213</v>
      </c>
      <c r="J157" s="17" t="s">
        <v>303</v>
      </c>
      <c r="L157" s="3" t="s">
        <v>112</v>
      </c>
      <c r="M157" s="3" t="b">
        <v>0</v>
      </c>
      <c r="N157" s="3" t="b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</row>
    <row r="158" spans="5:41">
      <c r="E158" s="17" t="s">
        <v>25</v>
      </c>
      <c r="F158" s="17" t="s">
        <v>172</v>
      </c>
      <c r="H158" s="17" t="s">
        <v>213</v>
      </c>
      <c r="I158" s="17" t="s">
        <v>213</v>
      </c>
      <c r="J158" s="17" t="s">
        <v>303</v>
      </c>
      <c r="L158" s="3" t="s">
        <v>112</v>
      </c>
      <c r="M158" s="3" t="b">
        <v>0</v>
      </c>
      <c r="N158" s="3" t="b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</row>
    <row r="159" spans="5:41">
      <c r="E159" s="17" t="s">
        <v>25</v>
      </c>
      <c r="F159" s="17" t="s">
        <v>214</v>
      </c>
      <c r="H159" s="17" t="s">
        <v>215</v>
      </c>
      <c r="I159" s="17" t="s">
        <v>215</v>
      </c>
      <c r="J159" s="17" t="s">
        <v>312</v>
      </c>
      <c r="L159" s="3" t="s">
        <v>112</v>
      </c>
      <c r="M159" s="3" t="b">
        <v>0</v>
      </c>
      <c r="N159" s="3" t="s">
        <v>308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-1.93487383230486</v>
      </c>
      <c r="AH159" s="19">
        <v>-6.6084959676411419</v>
      </c>
      <c r="AI159" s="19">
        <v>-3.6924344029565885</v>
      </c>
      <c r="AJ159" s="19">
        <v>-1.8465768910979721</v>
      </c>
      <c r="AK159" s="19">
        <v>-1.7197892032582143</v>
      </c>
    </row>
    <row r="160" spans="5:41">
      <c r="E160" s="17" t="s">
        <v>25</v>
      </c>
      <c r="F160" s="17" t="s">
        <v>214</v>
      </c>
      <c r="H160" s="17" t="s">
        <v>215</v>
      </c>
      <c r="I160" s="17" t="s">
        <v>215</v>
      </c>
      <c r="J160" s="17" t="s">
        <v>309</v>
      </c>
      <c r="L160" s="3" t="s">
        <v>112</v>
      </c>
      <c r="M160" s="3" t="b">
        <v>0</v>
      </c>
      <c r="N160" s="3" t="b">
        <v>0</v>
      </c>
      <c r="P160" s="3" t="s">
        <v>282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-0.58880704796340566</v>
      </c>
      <c r="AC160" s="19">
        <v>-0.17883200837773894</v>
      </c>
      <c r="AD160" s="19">
        <v>-0.30084233208951905</v>
      </c>
      <c r="AE160" s="19">
        <v>-0.52708556944530527</v>
      </c>
      <c r="AF160" s="19">
        <v>-2.236156999395689E-2</v>
      </c>
      <c r="AG160" s="19">
        <v>-0.11502785522274699</v>
      </c>
      <c r="AH160" s="19">
        <v>-0.11534776703817408</v>
      </c>
      <c r="AI160" s="19">
        <v>-0.11566741358454669</v>
      </c>
      <c r="AJ160" s="19">
        <v>-0.1159744644569211</v>
      </c>
      <c r="AK160" s="19">
        <v>-0.11629360453748758</v>
      </c>
      <c r="AO160" s="3" t="s">
        <v>361</v>
      </c>
    </row>
    <row r="161" spans="5:37">
      <c r="E161" s="17" t="s">
        <v>25</v>
      </c>
      <c r="F161" s="17" t="s">
        <v>214</v>
      </c>
      <c r="H161" s="17" t="s">
        <v>215</v>
      </c>
      <c r="I161" s="17" t="s">
        <v>215</v>
      </c>
      <c r="J161" s="17" t="s">
        <v>303</v>
      </c>
      <c r="L161" s="3" t="s">
        <v>112</v>
      </c>
      <c r="M161" s="3" t="b">
        <v>0</v>
      </c>
      <c r="N161" s="3" t="b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</row>
    <row r="162" spans="5:37">
      <c r="E162" s="17" t="s">
        <v>25</v>
      </c>
      <c r="F162" s="17" t="s">
        <v>214</v>
      </c>
      <c r="H162" s="17" t="s">
        <v>215</v>
      </c>
      <c r="I162" s="17" t="s">
        <v>215</v>
      </c>
      <c r="J162" s="17" t="s">
        <v>303</v>
      </c>
      <c r="L162" s="3" t="s">
        <v>112</v>
      </c>
      <c r="M162" s="3" t="b">
        <v>0</v>
      </c>
      <c r="N162" s="3" t="b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</row>
    <row r="163" spans="5:37">
      <c r="E163" s="17" t="s">
        <v>25</v>
      </c>
      <c r="F163" s="17" t="s">
        <v>214</v>
      </c>
      <c r="H163" s="17" t="s">
        <v>215</v>
      </c>
      <c r="I163" s="17" t="s">
        <v>215</v>
      </c>
      <c r="J163" s="17" t="s">
        <v>303</v>
      </c>
      <c r="L163" s="3" t="s">
        <v>112</v>
      </c>
      <c r="M163" s="3" t="b">
        <v>0</v>
      </c>
      <c r="N163" s="3" t="b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</row>
    <row r="164" spans="5:37">
      <c r="E164" s="17" t="s">
        <v>25</v>
      </c>
      <c r="F164" s="17" t="s">
        <v>214</v>
      </c>
      <c r="H164" s="17" t="s">
        <v>215</v>
      </c>
      <c r="I164" s="17" t="s">
        <v>215</v>
      </c>
      <c r="J164" s="17" t="s">
        <v>303</v>
      </c>
      <c r="L164" s="3" t="s">
        <v>112</v>
      </c>
      <c r="M164" s="3" t="b">
        <v>0</v>
      </c>
      <c r="N164" s="3" t="b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</row>
    <row r="165" spans="5:37">
      <c r="E165" s="17" t="s">
        <v>25</v>
      </c>
      <c r="F165" s="17" t="s">
        <v>214</v>
      </c>
      <c r="H165" s="17" t="s">
        <v>215</v>
      </c>
      <c r="I165" s="17" t="s">
        <v>215</v>
      </c>
      <c r="J165" s="17" t="s">
        <v>303</v>
      </c>
      <c r="L165" s="3" t="s">
        <v>112</v>
      </c>
      <c r="M165" s="3" t="b">
        <v>0</v>
      </c>
      <c r="N165" s="3" t="b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</row>
    <row r="166" spans="5:37">
      <c r="E166" s="17" t="s">
        <v>25</v>
      </c>
      <c r="F166" s="17" t="s">
        <v>214</v>
      </c>
      <c r="H166" s="17" t="s">
        <v>215</v>
      </c>
      <c r="I166" s="17" t="s">
        <v>215</v>
      </c>
      <c r="J166" s="17" t="s">
        <v>303</v>
      </c>
      <c r="L166" s="3" t="s">
        <v>112</v>
      </c>
      <c r="M166" s="3" t="b">
        <v>0</v>
      </c>
      <c r="N166" s="3" t="b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</row>
    <row r="167" spans="5:37">
      <c r="E167" s="17" t="s">
        <v>25</v>
      </c>
      <c r="F167" s="17" t="s">
        <v>214</v>
      </c>
      <c r="H167" s="17" t="s">
        <v>215</v>
      </c>
      <c r="I167" s="17" t="s">
        <v>215</v>
      </c>
      <c r="J167" s="17" t="s">
        <v>303</v>
      </c>
      <c r="L167" s="3" t="s">
        <v>112</v>
      </c>
      <c r="M167" s="3" t="b">
        <v>0</v>
      </c>
      <c r="N167" s="3" t="b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</row>
    <row r="168" spans="5:37">
      <c r="E168" s="17" t="s">
        <v>25</v>
      </c>
      <c r="F168" s="17" t="s">
        <v>214</v>
      </c>
      <c r="H168" s="17" t="s">
        <v>215</v>
      </c>
      <c r="I168" s="17" t="s">
        <v>215</v>
      </c>
      <c r="J168" s="17" t="s">
        <v>303</v>
      </c>
      <c r="L168" s="3" t="s">
        <v>112</v>
      </c>
      <c r="M168" s="3" t="b">
        <v>0</v>
      </c>
      <c r="N168" s="3" t="b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</row>
    <row r="169" spans="5:37">
      <c r="E169" s="17" t="s">
        <v>25</v>
      </c>
      <c r="F169" s="17" t="s">
        <v>214</v>
      </c>
      <c r="H169" s="17" t="s">
        <v>216</v>
      </c>
      <c r="I169" s="17" t="s">
        <v>216</v>
      </c>
      <c r="J169" s="17" t="s">
        <v>313</v>
      </c>
      <c r="L169" s="3" t="s">
        <v>112</v>
      </c>
      <c r="M169" s="3" t="b">
        <v>0</v>
      </c>
      <c r="N169" s="3" t="b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-9.7912449999999988E-3</v>
      </c>
      <c r="Z169" s="19">
        <v>-2.7823642000000003E-2</v>
      </c>
      <c r="AA169" s="19">
        <v>-4.1992229999999998E-2</v>
      </c>
      <c r="AB169" s="19">
        <v>-4.114462E-2</v>
      </c>
      <c r="AC169" s="19">
        <v>-4.9575282999999998E-2</v>
      </c>
      <c r="AD169" s="19">
        <v>0</v>
      </c>
      <c r="AE169" s="19">
        <v>-6.4717522999999999E-2</v>
      </c>
      <c r="AF169" s="19">
        <v>-6.6485838190954771E-2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</row>
    <row r="170" spans="5:37">
      <c r="E170" s="17" t="s">
        <v>25</v>
      </c>
      <c r="F170" s="17" t="s">
        <v>214</v>
      </c>
      <c r="H170" s="17" t="s">
        <v>216</v>
      </c>
      <c r="I170" s="17" t="s">
        <v>216</v>
      </c>
      <c r="J170" s="17" t="s">
        <v>247</v>
      </c>
      <c r="L170" s="3" t="s">
        <v>112</v>
      </c>
      <c r="M170" s="3" t="b">
        <v>0</v>
      </c>
      <c r="N170" s="3" t="b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-0.56249375275884073</v>
      </c>
      <c r="Z170" s="19">
        <v>-1.4534541911259145</v>
      </c>
      <c r="AA170" s="19">
        <v>-1.7312396984270833</v>
      </c>
      <c r="AB170" s="19">
        <v>-1.6460006314308351</v>
      </c>
      <c r="AC170" s="19">
        <v>-2.9686319096713705</v>
      </c>
      <c r="AD170" s="19">
        <v>-2.8356813261666662</v>
      </c>
      <c r="AE170" s="19">
        <v>-2.8914696839475043</v>
      </c>
      <c r="AF170" s="19">
        <v>-3.5135561655450842</v>
      </c>
      <c r="AG170" s="19">
        <v>-2.8848936369151059</v>
      </c>
      <c r="AH170" s="19">
        <v>-2.8670857283139357</v>
      </c>
      <c r="AI170" s="19">
        <v>-2.8480786326513194</v>
      </c>
      <c r="AJ170" s="19">
        <v>-2.8309990001930658</v>
      </c>
      <c r="AK170" s="19">
        <v>-2.8142680928467469</v>
      </c>
    </row>
    <row r="171" spans="5:37">
      <c r="E171" s="17" t="s">
        <v>25</v>
      </c>
      <c r="F171" s="17" t="s">
        <v>214</v>
      </c>
      <c r="H171" s="17" t="s">
        <v>216</v>
      </c>
      <c r="I171" s="17" t="s">
        <v>216</v>
      </c>
      <c r="J171" s="17" t="s">
        <v>303</v>
      </c>
      <c r="L171" s="3" t="s">
        <v>112</v>
      </c>
      <c r="M171" s="3" t="b">
        <v>0</v>
      </c>
      <c r="N171" s="3" t="b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</row>
    <row r="172" spans="5:37">
      <c r="E172" s="17" t="s">
        <v>25</v>
      </c>
      <c r="F172" s="17" t="s">
        <v>214</v>
      </c>
      <c r="H172" s="17" t="s">
        <v>216</v>
      </c>
      <c r="I172" s="17" t="s">
        <v>216</v>
      </c>
      <c r="J172" s="17" t="s">
        <v>303</v>
      </c>
      <c r="L172" s="3" t="s">
        <v>112</v>
      </c>
      <c r="M172" s="3" t="b">
        <v>0</v>
      </c>
      <c r="N172" s="3" t="b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</row>
    <row r="173" spans="5:37">
      <c r="E173" s="17" t="s">
        <v>25</v>
      </c>
      <c r="F173" s="17" t="s">
        <v>214</v>
      </c>
      <c r="H173" s="17" t="s">
        <v>216</v>
      </c>
      <c r="I173" s="17" t="s">
        <v>216</v>
      </c>
      <c r="J173" s="17" t="s">
        <v>303</v>
      </c>
      <c r="L173" s="3" t="s">
        <v>112</v>
      </c>
      <c r="M173" s="3" t="b">
        <v>0</v>
      </c>
      <c r="N173" s="3" t="b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</row>
    <row r="174" spans="5:37">
      <c r="E174" s="17" t="s">
        <v>25</v>
      </c>
      <c r="F174" s="17" t="s">
        <v>214</v>
      </c>
      <c r="H174" s="17" t="s">
        <v>216</v>
      </c>
      <c r="I174" s="17" t="s">
        <v>216</v>
      </c>
      <c r="J174" s="17" t="s">
        <v>303</v>
      </c>
      <c r="L174" s="3" t="s">
        <v>112</v>
      </c>
      <c r="M174" s="3" t="b">
        <v>0</v>
      </c>
      <c r="N174" s="3" t="b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</row>
    <row r="175" spans="5:37">
      <c r="E175" s="17" t="s">
        <v>25</v>
      </c>
      <c r="F175" s="17" t="s">
        <v>214</v>
      </c>
      <c r="H175" s="17" t="s">
        <v>216</v>
      </c>
      <c r="I175" s="17" t="s">
        <v>216</v>
      </c>
      <c r="J175" s="17" t="s">
        <v>303</v>
      </c>
      <c r="L175" s="3" t="s">
        <v>112</v>
      </c>
      <c r="M175" s="3" t="b">
        <v>0</v>
      </c>
      <c r="N175" s="3" t="b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</row>
    <row r="176" spans="5:37">
      <c r="E176" s="17" t="s">
        <v>25</v>
      </c>
      <c r="F176" s="17" t="s">
        <v>214</v>
      </c>
      <c r="H176" s="17" t="s">
        <v>216</v>
      </c>
      <c r="I176" s="17" t="s">
        <v>216</v>
      </c>
      <c r="J176" s="17" t="s">
        <v>303</v>
      </c>
      <c r="L176" s="3" t="s">
        <v>112</v>
      </c>
      <c r="M176" s="3" t="b">
        <v>0</v>
      </c>
      <c r="N176" s="3" t="b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</row>
    <row r="177" spans="5:37">
      <c r="E177" s="17" t="s">
        <v>25</v>
      </c>
      <c r="F177" s="17" t="s">
        <v>214</v>
      </c>
      <c r="H177" s="17" t="s">
        <v>216</v>
      </c>
      <c r="I177" s="17" t="s">
        <v>216</v>
      </c>
      <c r="J177" s="17" t="s">
        <v>303</v>
      </c>
      <c r="L177" s="3" t="s">
        <v>112</v>
      </c>
      <c r="M177" s="3" t="b">
        <v>0</v>
      </c>
      <c r="N177" s="3" t="b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</row>
    <row r="178" spans="5:37">
      <c r="E178" s="17" t="s">
        <v>25</v>
      </c>
      <c r="F178" s="17" t="s">
        <v>214</v>
      </c>
      <c r="H178" s="17" t="s">
        <v>216</v>
      </c>
      <c r="I178" s="17" t="s">
        <v>216</v>
      </c>
      <c r="J178" s="17" t="s">
        <v>303</v>
      </c>
      <c r="L178" s="3" t="s">
        <v>112</v>
      </c>
      <c r="M178" s="3" t="b">
        <v>0</v>
      </c>
      <c r="N178" s="3" t="b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</row>
    <row r="179" spans="5:37">
      <c r="E179" s="17" t="s">
        <v>25</v>
      </c>
      <c r="F179" s="17" t="s">
        <v>214</v>
      </c>
      <c r="H179" s="17" t="s">
        <v>217</v>
      </c>
      <c r="I179" s="17" t="s">
        <v>217</v>
      </c>
      <c r="J179" s="17" t="s">
        <v>314</v>
      </c>
      <c r="L179" s="3" t="s">
        <v>112</v>
      </c>
      <c r="M179" s="3" t="b">
        <v>0</v>
      </c>
      <c r="N179" s="3" t="b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-5.0960731722896873E-3</v>
      </c>
      <c r="Z179" s="19">
        <v>-4.5145313766233763E-4</v>
      </c>
      <c r="AA179" s="19">
        <v>-8.338907619678787E-2</v>
      </c>
      <c r="AB179" s="19">
        <v>-3.6696699469870787E-2</v>
      </c>
      <c r="AC179" s="19">
        <v>0</v>
      </c>
      <c r="AD179" s="19">
        <v>0</v>
      </c>
      <c r="AE179" s="19">
        <v>0</v>
      </c>
      <c r="AF179" s="19">
        <v>-1.068487079152592E-2</v>
      </c>
      <c r="AG179" s="19">
        <v>0</v>
      </c>
      <c r="AH179" s="19">
        <v>0</v>
      </c>
      <c r="AI179" s="19">
        <v>0</v>
      </c>
      <c r="AJ179" s="19">
        <v>0</v>
      </c>
      <c r="AK179" s="19">
        <v>0</v>
      </c>
    </row>
    <row r="180" spans="5:37">
      <c r="E180" s="17" t="s">
        <v>25</v>
      </c>
      <c r="F180" s="17" t="s">
        <v>214</v>
      </c>
      <c r="H180" s="17" t="s">
        <v>217</v>
      </c>
      <c r="I180" s="17" t="s">
        <v>217</v>
      </c>
      <c r="J180" s="17" t="s">
        <v>303</v>
      </c>
      <c r="L180" s="3" t="s">
        <v>112</v>
      </c>
      <c r="M180" s="3" t="b">
        <v>0</v>
      </c>
      <c r="N180" s="3" t="b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</row>
    <row r="181" spans="5:37">
      <c r="E181" s="17" t="s">
        <v>25</v>
      </c>
      <c r="F181" s="17" t="s">
        <v>214</v>
      </c>
      <c r="H181" s="17" t="s">
        <v>217</v>
      </c>
      <c r="I181" s="17" t="s">
        <v>217</v>
      </c>
      <c r="J181" s="17" t="s">
        <v>303</v>
      </c>
      <c r="L181" s="3" t="s">
        <v>112</v>
      </c>
      <c r="M181" s="3" t="b">
        <v>0</v>
      </c>
      <c r="N181" s="3" t="b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</row>
    <row r="182" spans="5:37">
      <c r="E182" s="17" t="s">
        <v>25</v>
      </c>
      <c r="F182" s="17" t="s">
        <v>214</v>
      </c>
      <c r="H182" s="17" t="s">
        <v>217</v>
      </c>
      <c r="I182" s="17" t="s">
        <v>217</v>
      </c>
      <c r="J182" s="17" t="s">
        <v>303</v>
      </c>
      <c r="L182" s="3" t="s">
        <v>112</v>
      </c>
      <c r="M182" s="3" t="b">
        <v>0</v>
      </c>
      <c r="N182" s="3" t="b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</row>
    <row r="183" spans="5:37">
      <c r="E183" s="17" t="s">
        <v>25</v>
      </c>
      <c r="F183" s="17" t="s">
        <v>214</v>
      </c>
      <c r="H183" s="17" t="s">
        <v>217</v>
      </c>
      <c r="I183" s="17" t="s">
        <v>217</v>
      </c>
      <c r="J183" s="17" t="s">
        <v>303</v>
      </c>
      <c r="L183" s="3" t="s">
        <v>112</v>
      </c>
      <c r="M183" s="3" t="b">
        <v>0</v>
      </c>
      <c r="N183" s="3" t="b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</row>
    <row r="184" spans="5:37">
      <c r="E184" s="17" t="s">
        <v>25</v>
      </c>
      <c r="F184" s="17" t="s">
        <v>214</v>
      </c>
      <c r="H184" s="17" t="s">
        <v>217</v>
      </c>
      <c r="I184" s="17" t="s">
        <v>217</v>
      </c>
      <c r="J184" s="17" t="s">
        <v>303</v>
      </c>
      <c r="L184" s="3" t="s">
        <v>112</v>
      </c>
      <c r="M184" s="3" t="b">
        <v>0</v>
      </c>
      <c r="N184" s="3" t="b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</row>
    <row r="185" spans="5:37">
      <c r="E185" s="17" t="s">
        <v>25</v>
      </c>
      <c r="F185" s="17" t="s">
        <v>214</v>
      </c>
      <c r="H185" s="17" t="s">
        <v>217</v>
      </c>
      <c r="I185" s="17" t="s">
        <v>217</v>
      </c>
      <c r="J185" s="17" t="s">
        <v>303</v>
      </c>
      <c r="L185" s="3" t="s">
        <v>112</v>
      </c>
      <c r="M185" s="3" t="b">
        <v>0</v>
      </c>
      <c r="N185" s="3" t="b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</row>
    <row r="186" spans="5:37">
      <c r="E186" s="17" t="s">
        <v>25</v>
      </c>
      <c r="F186" s="17" t="s">
        <v>214</v>
      </c>
      <c r="H186" s="17" t="s">
        <v>217</v>
      </c>
      <c r="I186" s="17" t="s">
        <v>217</v>
      </c>
      <c r="J186" s="17" t="s">
        <v>303</v>
      </c>
      <c r="L186" s="3" t="s">
        <v>112</v>
      </c>
      <c r="M186" s="3" t="b">
        <v>0</v>
      </c>
      <c r="N186" s="3" t="b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</row>
    <row r="187" spans="5:37">
      <c r="E187" s="17" t="s">
        <v>25</v>
      </c>
      <c r="F187" s="17" t="s">
        <v>214</v>
      </c>
      <c r="H187" s="17" t="s">
        <v>217</v>
      </c>
      <c r="I187" s="17" t="s">
        <v>217</v>
      </c>
      <c r="J187" s="17" t="s">
        <v>303</v>
      </c>
      <c r="L187" s="3" t="s">
        <v>112</v>
      </c>
      <c r="M187" s="3" t="b">
        <v>0</v>
      </c>
      <c r="N187" s="3" t="b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</row>
    <row r="188" spans="5:37">
      <c r="E188" s="17" t="s">
        <v>25</v>
      </c>
      <c r="F188" s="17" t="s">
        <v>214</v>
      </c>
      <c r="H188" s="17" t="s">
        <v>217</v>
      </c>
      <c r="I188" s="17" t="s">
        <v>217</v>
      </c>
      <c r="J188" s="17" t="s">
        <v>303</v>
      </c>
      <c r="L188" s="3" t="s">
        <v>112</v>
      </c>
      <c r="M188" s="3" t="b">
        <v>0</v>
      </c>
      <c r="N188" s="3" t="b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</row>
    <row r="189" spans="5:37">
      <c r="E189" s="17" t="s">
        <v>25</v>
      </c>
      <c r="F189" s="17" t="s">
        <v>214</v>
      </c>
      <c r="H189" s="17" t="s">
        <v>219</v>
      </c>
      <c r="I189" s="17" t="s">
        <v>219</v>
      </c>
      <c r="J189" s="17" t="s">
        <v>303</v>
      </c>
      <c r="L189" s="3" t="s">
        <v>112</v>
      </c>
      <c r="M189" s="3" t="b">
        <v>0</v>
      </c>
      <c r="N189" s="3" t="b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</row>
    <row r="190" spans="5:37">
      <c r="E190" s="17" t="s">
        <v>25</v>
      </c>
      <c r="F190" s="17" t="s">
        <v>214</v>
      </c>
      <c r="H190" s="17" t="s">
        <v>219</v>
      </c>
      <c r="I190" s="17" t="s">
        <v>219</v>
      </c>
      <c r="J190" s="17" t="s">
        <v>303</v>
      </c>
      <c r="L190" s="3" t="s">
        <v>112</v>
      </c>
      <c r="M190" s="3" t="b">
        <v>0</v>
      </c>
      <c r="N190" s="3" t="b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</row>
    <row r="191" spans="5:37">
      <c r="E191" s="17" t="s">
        <v>25</v>
      </c>
      <c r="F191" s="17" t="s">
        <v>214</v>
      </c>
      <c r="H191" s="17" t="s">
        <v>219</v>
      </c>
      <c r="I191" s="17" t="s">
        <v>219</v>
      </c>
      <c r="J191" s="17" t="s">
        <v>303</v>
      </c>
      <c r="L191" s="3" t="s">
        <v>112</v>
      </c>
      <c r="M191" s="3" t="b">
        <v>0</v>
      </c>
      <c r="N191" s="3" t="b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</row>
    <row r="192" spans="5:37">
      <c r="E192" s="17" t="s">
        <v>25</v>
      </c>
      <c r="F192" s="17" t="s">
        <v>214</v>
      </c>
      <c r="H192" s="17" t="s">
        <v>219</v>
      </c>
      <c r="I192" s="17" t="s">
        <v>219</v>
      </c>
      <c r="J192" s="17" t="s">
        <v>303</v>
      </c>
      <c r="L192" s="3" t="s">
        <v>112</v>
      </c>
      <c r="M192" s="3" t="b">
        <v>0</v>
      </c>
      <c r="N192" s="3" t="b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</row>
    <row r="193" spans="5:37">
      <c r="E193" s="17" t="s">
        <v>25</v>
      </c>
      <c r="F193" s="17" t="s">
        <v>214</v>
      </c>
      <c r="H193" s="17" t="s">
        <v>219</v>
      </c>
      <c r="I193" s="17" t="s">
        <v>219</v>
      </c>
      <c r="J193" s="17" t="s">
        <v>303</v>
      </c>
      <c r="L193" s="3" t="s">
        <v>112</v>
      </c>
      <c r="M193" s="3" t="b">
        <v>0</v>
      </c>
      <c r="N193" s="3" t="b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</row>
    <row r="194" spans="5:37">
      <c r="E194" s="17" t="s">
        <v>25</v>
      </c>
      <c r="F194" s="17" t="s">
        <v>214</v>
      </c>
      <c r="H194" s="17" t="s">
        <v>219</v>
      </c>
      <c r="I194" s="17" t="s">
        <v>219</v>
      </c>
      <c r="J194" s="17" t="s">
        <v>303</v>
      </c>
      <c r="L194" s="3" t="s">
        <v>112</v>
      </c>
      <c r="M194" s="3" t="b">
        <v>0</v>
      </c>
      <c r="N194" s="3" t="b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</row>
    <row r="195" spans="5:37">
      <c r="E195" s="17" t="s">
        <v>25</v>
      </c>
      <c r="F195" s="17" t="s">
        <v>214</v>
      </c>
      <c r="H195" s="17" t="s">
        <v>219</v>
      </c>
      <c r="I195" s="17" t="s">
        <v>219</v>
      </c>
      <c r="J195" s="17" t="s">
        <v>303</v>
      </c>
      <c r="L195" s="3" t="s">
        <v>112</v>
      </c>
      <c r="M195" s="3" t="b">
        <v>0</v>
      </c>
      <c r="N195" s="3" t="b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</row>
    <row r="196" spans="5:37">
      <c r="E196" s="17" t="s">
        <v>25</v>
      </c>
      <c r="F196" s="17" t="s">
        <v>214</v>
      </c>
      <c r="H196" s="17" t="s">
        <v>219</v>
      </c>
      <c r="I196" s="17" t="s">
        <v>219</v>
      </c>
      <c r="J196" s="17" t="s">
        <v>303</v>
      </c>
      <c r="L196" s="3" t="s">
        <v>112</v>
      </c>
      <c r="M196" s="3" t="b">
        <v>0</v>
      </c>
      <c r="N196" s="3" t="b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</row>
    <row r="197" spans="5:37">
      <c r="E197" s="17" t="s">
        <v>25</v>
      </c>
      <c r="F197" s="17" t="s">
        <v>214</v>
      </c>
      <c r="H197" s="17" t="s">
        <v>219</v>
      </c>
      <c r="I197" s="17" t="s">
        <v>219</v>
      </c>
      <c r="J197" s="17" t="s">
        <v>303</v>
      </c>
      <c r="L197" s="3" t="s">
        <v>112</v>
      </c>
      <c r="M197" s="3" t="b">
        <v>0</v>
      </c>
      <c r="N197" s="3" t="b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</row>
    <row r="198" spans="5:37">
      <c r="E198" s="17" t="s">
        <v>25</v>
      </c>
      <c r="F198" s="17" t="s">
        <v>214</v>
      </c>
      <c r="H198" s="17" t="s">
        <v>219</v>
      </c>
      <c r="I198" s="17" t="s">
        <v>219</v>
      </c>
      <c r="J198" s="17" t="s">
        <v>303</v>
      </c>
      <c r="L198" s="3" t="s">
        <v>112</v>
      </c>
      <c r="M198" s="3" t="b">
        <v>0</v>
      </c>
      <c r="N198" s="3" t="b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</row>
    <row r="199" spans="5:37">
      <c r="E199" s="17" t="s">
        <v>25</v>
      </c>
      <c r="F199" s="17" t="s">
        <v>214</v>
      </c>
      <c r="H199" s="17" t="s">
        <v>220</v>
      </c>
      <c r="I199" s="17" t="s">
        <v>220</v>
      </c>
      <c r="J199" s="17" t="s">
        <v>358</v>
      </c>
      <c r="L199" s="3" t="s">
        <v>112</v>
      </c>
      <c r="M199" s="3" t="b">
        <v>0</v>
      </c>
      <c r="N199" s="3" t="s">
        <v>308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</row>
    <row r="200" spans="5:37">
      <c r="E200" s="17" t="s">
        <v>25</v>
      </c>
      <c r="F200" s="17" t="s">
        <v>214</v>
      </c>
      <c r="H200" s="17" t="s">
        <v>220</v>
      </c>
      <c r="I200" s="17" t="s">
        <v>220</v>
      </c>
      <c r="J200" s="17" t="s">
        <v>303</v>
      </c>
      <c r="L200" s="3" t="s">
        <v>112</v>
      </c>
      <c r="M200" s="3" t="b">
        <v>0</v>
      </c>
      <c r="N200" s="3" t="b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</row>
    <row r="201" spans="5:37">
      <c r="E201" s="17" t="s">
        <v>25</v>
      </c>
      <c r="F201" s="17" t="s">
        <v>214</v>
      </c>
      <c r="H201" s="17" t="s">
        <v>220</v>
      </c>
      <c r="I201" s="17" t="s">
        <v>220</v>
      </c>
      <c r="J201" s="17" t="s">
        <v>303</v>
      </c>
      <c r="L201" s="3" t="s">
        <v>112</v>
      </c>
      <c r="M201" s="3" t="b">
        <v>0</v>
      </c>
      <c r="N201" s="3" t="b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</row>
    <row r="202" spans="5:37">
      <c r="E202" s="17" t="s">
        <v>25</v>
      </c>
      <c r="F202" s="17" t="s">
        <v>214</v>
      </c>
      <c r="H202" s="17" t="s">
        <v>220</v>
      </c>
      <c r="I202" s="17" t="s">
        <v>220</v>
      </c>
      <c r="J202" s="17" t="s">
        <v>303</v>
      </c>
      <c r="L202" s="3" t="s">
        <v>112</v>
      </c>
      <c r="M202" s="3" t="b">
        <v>0</v>
      </c>
      <c r="N202" s="3" t="b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</row>
    <row r="203" spans="5:37">
      <c r="E203" s="17" t="s">
        <v>25</v>
      </c>
      <c r="F203" s="17" t="s">
        <v>214</v>
      </c>
      <c r="H203" s="17" t="s">
        <v>220</v>
      </c>
      <c r="I203" s="17" t="s">
        <v>220</v>
      </c>
      <c r="J203" s="17" t="s">
        <v>303</v>
      </c>
      <c r="L203" s="3" t="s">
        <v>112</v>
      </c>
      <c r="M203" s="3" t="b">
        <v>0</v>
      </c>
      <c r="N203" s="3" t="b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</row>
    <row r="204" spans="5:37">
      <c r="E204" s="17" t="s">
        <v>25</v>
      </c>
      <c r="F204" s="17" t="s">
        <v>214</v>
      </c>
      <c r="H204" s="17" t="s">
        <v>220</v>
      </c>
      <c r="I204" s="17" t="s">
        <v>220</v>
      </c>
      <c r="J204" s="17" t="s">
        <v>303</v>
      </c>
      <c r="L204" s="3" t="s">
        <v>112</v>
      </c>
      <c r="M204" s="3" t="b">
        <v>0</v>
      </c>
      <c r="N204" s="3" t="b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</row>
    <row r="205" spans="5:37">
      <c r="E205" s="17" t="s">
        <v>25</v>
      </c>
      <c r="F205" s="17" t="s">
        <v>214</v>
      </c>
      <c r="H205" s="17" t="s">
        <v>220</v>
      </c>
      <c r="I205" s="17" t="s">
        <v>220</v>
      </c>
      <c r="J205" s="17" t="s">
        <v>303</v>
      </c>
      <c r="L205" s="3" t="s">
        <v>112</v>
      </c>
      <c r="M205" s="3" t="b">
        <v>0</v>
      </c>
      <c r="N205" s="3" t="b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</row>
    <row r="206" spans="5:37">
      <c r="E206" s="17" t="s">
        <v>25</v>
      </c>
      <c r="F206" s="17" t="s">
        <v>214</v>
      </c>
      <c r="H206" s="17" t="s">
        <v>220</v>
      </c>
      <c r="I206" s="17" t="s">
        <v>220</v>
      </c>
      <c r="J206" s="17" t="s">
        <v>303</v>
      </c>
      <c r="L206" s="3" t="s">
        <v>112</v>
      </c>
      <c r="M206" s="3" t="b">
        <v>0</v>
      </c>
      <c r="N206" s="3" t="b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</row>
    <row r="207" spans="5:37">
      <c r="E207" s="17" t="s">
        <v>25</v>
      </c>
      <c r="F207" s="17" t="s">
        <v>214</v>
      </c>
      <c r="H207" s="17" t="s">
        <v>220</v>
      </c>
      <c r="I207" s="17" t="s">
        <v>220</v>
      </c>
      <c r="J207" s="17" t="s">
        <v>303</v>
      </c>
      <c r="L207" s="3" t="s">
        <v>112</v>
      </c>
      <c r="M207" s="3" t="b">
        <v>0</v>
      </c>
      <c r="N207" s="3" t="b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</row>
    <row r="208" spans="5:37">
      <c r="E208" s="17" t="s">
        <v>25</v>
      </c>
      <c r="F208" s="17" t="s">
        <v>214</v>
      </c>
      <c r="H208" s="17" t="s">
        <v>220</v>
      </c>
      <c r="I208" s="17" t="s">
        <v>220</v>
      </c>
      <c r="J208" s="17" t="s">
        <v>303</v>
      </c>
      <c r="L208" s="3" t="s">
        <v>112</v>
      </c>
      <c r="M208" s="3" t="b">
        <v>0</v>
      </c>
      <c r="N208" s="3" t="b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</row>
    <row r="209" spans="5:37">
      <c r="E209" s="17" t="s">
        <v>25</v>
      </c>
      <c r="F209" s="17" t="s">
        <v>214</v>
      </c>
      <c r="H209" s="17" t="s">
        <v>315</v>
      </c>
      <c r="I209" s="17" t="s">
        <v>221</v>
      </c>
      <c r="J209" s="17" t="s">
        <v>303</v>
      </c>
      <c r="L209" s="3" t="s">
        <v>112</v>
      </c>
      <c r="M209" s="3" t="b">
        <v>0</v>
      </c>
      <c r="N209" s="3" t="b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</row>
    <row r="210" spans="5:37">
      <c r="E210" s="17" t="s">
        <v>25</v>
      </c>
      <c r="F210" s="17" t="s">
        <v>214</v>
      </c>
      <c r="H210" s="17" t="s">
        <v>315</v>
      </c>
      <c r="I210" s="17" t="s">
        <v>221</v>
      </c>
      <c r="J210" s="17" t="s">
        <v>302</v>
      </c>
      <c r="L210" s="3" t="s">
        <v>112</v>
      </c>
      <c r="M210" s="3" t="b">
        <v>0</v>
      </c>
      <c r="N210" s="3" t="b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-1.8231974353779601E-2</v>
      </c>
      <c r="Z210" s="19">
        <v>-1.7881517922077917E-2</v>
      </c>
      <c r="AA210" s="19">
        <v>-3.736252367496521E-2</v>
      </c>
      <c r="AB210" s="19">
        <v>-7.2117374654079719E-2</v>
      </c>
      <c r="AC210" s="19">
        <v>0</v>
      </c>
      <c r="AD210" s="19">
        <v>0</v>
      </c>
      <c r="AE210" s="19">
        <v>-2.9816531354034493E-2</v>
      </c>
      <c r="AF210" s="19">
        <v>-1.3319155353369812E-2</v>
      </c>
      <c r="AG210" s="19">
        <v>-1.7844236374815685E-2</v>
      </c>
      <c r="AH210" s="19">
        <v>-1.7155187601280347E-2</v>
      </c>
      <c r="AI210" s="19">
        <v>-1.4303588792023392E-2</v>
      </c>
      <c r="AJ210" s="19">
        <v>-2.8580864292458517E-3</v>
      </c>
      <c r="AK210" s="19">
        <v>-1.3887458458481028E-3</v>
      </c>
    </row>
    <row r="211" spans="5:37">
      <c r="E211" s="17" t="s">
        <v>25</v>
      </c>
      <c r="F211" s="17" t="s">
        <v>214</v>
      </c>
      <c r="H211" s="17" t="s">
        <v>315</v>
      </c>
      <c r="I211" s="17" t="s">
        <v>221</v>
      </c>
      <c r="J211" s="17" t="s">
        <v>360</v>
      </c>
      <c r="L211" s="3" t="s">
        <v>112</v>
      </c>
      <c r="M211" s="3" t="b">
        <v>0</v>
      </c>
      <c r="N211" s="3" t="s">
        <v>308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-6.7705178509719993E-2</v>
      </c>
      <c r="AF211" s="19">
        <v>-0.96342394849756785</v>
      </c>
      <c r="AG211" s="19">
        <v>-1.3255097192470593</v>
      </c>
      <c r="AH211" s="19">
        <v>-1.3321705721075974</v>
      </c>
      <c r="AI211" s="19">
        <v>-1.3388648965905501</v>
      </c>
      <c r="AJ211" s="19">
        <v>-1.3455928608950252</v>
      </c>
      <c r="AK211" s="19">
        <v>-1.3523546340653518</v>
      </c>
    </row>
    <row r="212" spans="5:37">
      <c r="E212" s="17" t="s">
        <v>25</v>
      </c>
      <c r="F212" s="17" t="s">
        <v>214</v>
      </c>
      <c r="H212" s="17" t="s">
        <v>315</v>
      </c>
      <c r="I212" s="17" t="s">
        <v>221</v>
      </c>
      <c r="J212" s="17" t="s">
        <v>316</v>
      </c>
      <c r="L212" s="3" t="s">
        <v>112</v>
      </c>
      <c r="M212" s="3" t="b">
        <v>0</v>
      </c>
      <c r="N212" s="3" t="s">
        <v>308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</row>
    <row r="213" spans="5:37">
      <c r="E213" s="17" t="s">
        <v>25</v>
      </c>
      <c r="F213" s="17" t="s">
        <v>214</v>
      </c>
      <c r="H213" s="17" t="s">
        <v>315</v>
      </c>
      <c r="I213" s="17" t="s">
        <v>221</v>
      </c>
      <c r="J213" s="17" t="s">
        <v>303</v>
      </c>
      <c r="L213" s="3" t="s">
        <v>112</v>
      </c>
      <c r="M213" s="3" t="b">
        <v>0</v>
      </c>
      <c r="N213" s="3" t="b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</row>
    <row r="214" spans="5:37">
      <c r="E214" s="17" t="s">
        <v>25</v>
      </c>
      <c r="F214" s="17" t="s">
        <v>214</v>
      </c>
      <c r="H214" s="17" t="s">
        <v>315</v>
      </c>
      <c r="I214" s="17" t="s">
        <v>221</v>
      </c>
      <c r="J214" s="17" t="s">
        <v>303</v>
      </c>
      <c r="L214" s="3" t="s">
        <v>112</v>
      </c>
      <c r="M214" s="3" t="b">
        <v>0</v>
      </c>
      <c r="N214" s="3" t="b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</row>
    <row r="215" spans="5:37">
      <c r="E215" s="17" t="s">
        <v>25</v>
      </c>
      <c r="F215" s="17" t="s">
        <v>214</v>
      </c>
      <c r="H215" s="17" t="s">
        <v>315</v>
      </c>
      <c r="I215" s="17" t="s">
        <v>221</v>
      </c>
      <c r="J215" s="17" t="s">
        <v>303</v>
      </c>
      <c r="L215" s="3" t="s">
        <v>112</v>
      </c>
      <c r="M215" s="3" t="b">
        <v>0</v>
      </c>
      <c r="N215" s="3" t="b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</row>
    <row r="216" spans="5:37">
      <c r="E216" s="17" t="s">
        <v>25</v>
      </c>
      <c r="F216" s="17" t="s">
        <v>214</v>
      </c>
      <c r="H216" s="17" t="s">
        <v>315</v>
      </c>
      <c r="I216" s="17" t="s">
        <v>221</v>
      </c>
      <c r="J216" s="17" t="s">
        <v>303</v>
      </c>
      <c r="L216" s="3" t="s">
        <v>112</v>
      </c>
      <c r="M216" s="3" t="b">
        <v>0</v>
      </c>
      <c r="N216" s="3" t="b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</row>
    <row r="217" spans="5:37">
      <c r="E217" s="17" t="s">
        <v>25</v>
      </c>
      <c r="F217" s="17" t="s">
        <v>214</v>
      </c>
      <c r="H217" s="17" t="s">
        <v>315</v>
      </c>
      <c r="I217" s="17" t="s">
        <v>221</v>
      </c>
      <c r="J217" s="17" t="s">
        <v>303</v>
      </c>
      <c r="L217" s="3" t="s">
        <v>112</v>
      </c>
      <c r="M217" s="3" t="b">
        <v>0</v>
      </c>
      <c r="N217" s="3" t="b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</row>
    <row r="218" spans="5:37">
      <c r="E218" s="17" t="s">
        <v>25</v>
      </c>
      <c r="F218" s="17" t="s">
        <v>214</v>
      </c>
      <c r="H218" s="17" t="s">
        <v>315</v>
      </c>
      <c r="I218" s="17" t="s">
        <v>221</v>
      </c>
      <c r="J218" s="17" t="s">
        <v>303</v>
      </c>
      <c r="L218" s="3" t="s">
        <v>112</v>
      </c>
      <c r="M218" s="3" t="b">
        <v>0</v>
      </c>
      <c r="N218" s="3" t="b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</row>
    <row r="219" spans="5:37">
      <c r="E219" s="17" t="s">
        <v>25</v>
      </c>
      <c r="F219" s="17" t="s">
        <v>222</v>
      </c>
      <c r="H219" s="17">
        <v>0</v>
      </c>
      <c r="I219" s="17" t="s">
        <v>222</v>
      </c>
      <c r="J219" s="17" t="s">
        <v>317</v>
      </c>
      <c r="L219" s="3" t="s">
        <v>112</v>
      </c>
      <c r="M219" s="3" t="b">
        <v>0</v>
      </c>
      <c r="N219" s="3" t="b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-0.63313758777660523</v>
      </c>
      <c r="Z219" s="19">
        <v>-3.1858094242964947</v>
      </c>
      <c r="AA219" s="19">
        <v>-2.067841022566228</v>
      </c>
      <c r="AB219" s="19">
        <v>-1.1204213592650785</v>
      </c>
      <c r="AC219" s="19">
        <v>-1.3890975345152832</v>
      </c>
      <c r="AD219" s="19">
        <v>-1.0366711887260436</v>
      </c>
      <c r="AE219" s="19">
        <v>-2.4134611441846454</v>
      </c>
      <c r="AF219" s="19">
        <v>-2.5030108436317886</v>
      </c>
      <c r="AG219" s="19">
        <v>-2.97403151975749</v>
      </c>
      <c r="AH219" s="19">
        <v>-2.9305747745097803</v>
      </c>
      <c r="AI219" s="19">
        <v>-2.9044394767613357</v>
      </c>
      <c r="AJ219" s="19">
        <v>-2.9089975205044896</v>
      </c>
      <c r="AK219" s="19">
        <v>-2.9140343190990898</v>
      </c>
    </row>
    <row r="220" spans="5:37">
      <c r="E220" s="17" t="s">
        <v>25</v>
      </c>
      <c r="F220" s="17" t="s">
        <v>222</v>
      </c>
      <c r="H220" s="17">
        <v>0</v>
      </c>
      <c r="I220" s="17" t="s">
        <v>222</v>
      </c>
      <c r="J220" s="17" t="s">
        <v>247</v>
      </c>
      <c r="L220" s="3" t="s">
        <v>112</v>
      </c>
      <c r="M220" s="3" t="b">
        <v>0</v>
      </c>
      <c r="N220" s="3" t="b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-1.414327733633588</v>
      </c>
      <c r="Z220" s="19">
        <v>-3.2293885845526686</v>
      </c>
      <c r="AA220" s="19">
        <v>-4.481165629588503</v>
      </c>
      <c r="AB220" s="19">
        <v>-2.771478940276328</v>
      </c>
      <c r="AC220" s="19">
        <v>-4.9585243861721624</v>
      </c>
      <c r="AD220" s="19">
        <v>-6.8889682865238102</v>
      </c>
      <c r="AE220" s="19">
        <v>-6.5634618453202851</v>
      </c>
      <c r="AF220" s="19">
        <v>-10.399092315608614</v>
      </c>
      <c r="AG220" s="19">
        <v>-8.5859159154805713</v>
      </c>
      <c r="AH220" s="19">
        <v>-8.7128357821072679</v>
      </c>
      <c r="AI220" s="19">
        <v>-8.8936123109792415</v>
      </c>
      <c r="AJ220" s="19">
        <v>-8.8830999571313178</v>
      </c>
      <c r="AK220" s="19">
        <v>-8.8463967936766448</v>
      </c>
    </row>
    <row r="221" spans="5:37">
      <c r="E221" s="17" t="s">
        <v>25</v>
      </c>
      <c r="F221" s="17" t="s">
        <v>222</v>
      </c>
      <c r="H221" s="17">
        <v>0</v>
      </c>
      <c r="I221" s="17" t="s">
        <v>222</v>
      </c>
      <c r="J221" s="17" t="s">
        <v>218</v>
      </c>
      <c r="L221" s="3" t="s">
        <v>112</v>
      </c>
      <c r="M221" s="3" t="b">
        <v>0</v>
      </c>
      <c r="N221" s="3" t="b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-3.9410830042341369</v>
      </c>
      <c r="Z221" s="19">
        <v>-7.5202162443884966</v>
      </c>
      <c r="AA221" s="19">
        <v>-5.2980214421632876</v>
      </c>
      <c r="AB221" s="19">
        <v>-6.9781017930890892</v>
      </c>
      <c r="AC221" s="19">
        <v>-15.097180441842085</v>
      </c>
      <c r="AD221" s="19">
        <v>-17.983063502495007</v>
      </c>
      <c r="AE221" s="19">
        <v>-23.918205174909026</v>
      </c>
      <c r="AF221" s="19">
        <v>-15.82976001018725</v>
      </c>
      <c r="AG221" s="19">
        <v>-3.9125135573891132</v>
      </c>
      <c r="AH221" s="19">
        <v>-3.8477818740859462</v>
      </c>
      <c r="AI221" s="19">
        <v>-3.8080706122758943</v>
      </c>
      <c r="AJ221" s="19">
        <v>-3.8127026145667759</v>
      </c>
      <c r="AK221" s="19">
        <v>-3.8180166138622988</v>
      </c>
    </row>
    <row r="222" spans="5:37">
      <c r="E222" s="17" t="s">
        <v>25</v>
      </c>
      <c r="F222" s="17" t="s">
        <v>222</v>
      </c>
      <c r="H222" s="17">
        <v>0</v>
      </c>
      <c r="I222" s="17" t="s">
        <v>222</v>
      </c>
      <c r="J222" s="17" t="s">
        <v>302</v>
      </c>
      <c r="L222" s="3" t="s">
        <v>112</v>
      </c>
      <c r="M222" s="3" t="b">
        <v>0</v>
      </c>
      <c r="N222" s="3" t="b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-4.1493387297814109E-4</v>
      </c>
      <c r="AA222" s="19">
        <v>-1.0363776321251199E-2</v>
      </c>
      <c r="AB222" s="19">
        <v>-2.5586979065234758E-2</v>
      </c>
      <c r="AC222" s="19">
        <v>-5.9065627837127661E-2</v>
      </c>
      <c r="AD222" s="19">
        <v>-3.4977499999999996E-3</v>
      </c>
      <c r="AE222" s="19">
        <v>-3.4977499999999996E-3</v>
      </c>
      <c r="AF222" s="19">
        <v>-3.5153266331658288E-3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</row>
    <row r="223" spans="5:37">
      <c r="E223" s="17" t="s">
        <v>25</v>
      </c>
      <c r="F223" s="17" t="s">
        <v>222</v>
      </c>
      <c r="H223" s="17">
        <v>0</v>
      </c>
      <c r="I223" s="17" t="s">
        <v>222</v>
      </c>
      <c r="J223" s="17" t="s">
        <v>303</v>
      </c>
      <c r="L223" s="3" t="s">
        <v>112</v>
      </c>
      <c r="M223" s="3" t="b">
        <v>0</v>
      </c>
      <c r="N223" s="3" t="b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</row>
    <row r="224" spans="5:37">
      <c r="E224" s="17" t="s">
        <v>25</v>
      </c>
      <c r="F224" s="17" t="s">
        <v>222</v>
      </c>
      <c r="H224" s="17">
        <v>0</v>
      </c>
      <c r="I224" s="17" t="s">
        <v>222</v>
      </c>
      <c r="J224" s="17" t="s">
        <v>303</v>
      </c>
      <c r="L224" s="3" t="s">
        <v>112</v>
      </c>
      <c r="M224" s="3" t="b">
        <v>0</v>
      </c>
      <c r="N224" s="3" t="b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</row>
    <row r="225" spans="5:53">
      <c r="E225" s="17" t="s">
        <v>25</v>
      </c>
      <c r="F225" s="17" t="s">
        <v>222</v>
      </c>
      <c r="H225" s="17">
        <v>0</v>
      </c>
      <c r="I225" s="17" t="s">
        <v>222</v>
      </c>
      <c r="J225" s="17" t="s">
        <v>303</v>
      </c>
      <c r="L225" s="3" t="s">
        <v>112</v>
      </c>
      <c r="M225" s="3" t="b">
        <v>0</v>
      </c>
      <c r="N225" s="3" t="b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</row>
    <row r="226" spans="5:53">
      <c r="E226" s="17" t="s">
        <v>25</v>
      </c>
      <c r="F226" s="17" t="s">
        <v>222</v>
      </c>
      <c r="H226" s="17">
        <v>0</v>
      </c>
      <c r="I226" s="17" t="s">
        <v>222</v>
      </c>
      <c r="J226" s="17" t="s">
        <v>318</v>
      </c>
      <c r="L226" s="3" t="s">
        <v>112</v>
      </c>
      <c r="M226" s="3" t="b">
        <v>0</v>
      </c>
      <c r="N226" s="3" t="s">
        <v>308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-2.2928713921365622</v>
      </c>
      <c r="AH226" s="19">
        <v>0</v>
      </c>
      <c r="AI226" s="19">
        <v>0</v>
      </c>
      <c r="AJ226" s="19">
        <v>0</v>
      </c>
      <c r="AK226" s="19">
        <v>0</v>
      </c>
    </row>
    <row r="227" spans="5:53">
      <c r="E227" s="17" t="s">
        <v>25</v>
      </c>
      <c r="F227" s="17" t="s">
        <v>222</v>
      </c>
      <c r="H227" s="17">
        <v>0</v>
      </c>
      <c r="I227" s="17" t="s">
        <v>222</v>
      </c>
      <c r="J227" s="17" t="s">
        <v>303</v>
      </c>
      <c r="L227" s="3" t="s">
        <v>112</v>
      </c>
      <c r="M227" s="3" t="b">
        <v>0</v>
      </c>
      <c r="N227" s="3" t="b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</row>
    <row r="228" spans="5:53">
      <c r="E228" s="17" t="s">
        <v>25</v>
      </c>
      <c r="F228" s="17" t="s">
        <v>222</v>
      </c>
      <c r="H228" s="17">
        <v>0</v>
      </c>
      <c r="I228" s="17" t="s">
        <v>222</v>
      </c>
      <c r="J228" s="17" t="s">
        <v>303</v>
      </c>
      <c r="L228" s="3" t="s">
        <v>112</v>
      </c>
      <c r="M228" s="3" t="b">
        <v>0</v>
      </c>
      <c r="N228" s="3" t="b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</row>
    <row r="229" spans="5:53">
      <c r="G229" s="93"/>
    </row>
    <row r="230" spans="5:53" ht="15">
      <c r="E230" s="10" t="s">
        <v>121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41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5:53">
      <c r="F231" s="30" t="s">
        <v>125</v>
      </c>
    </row>
    <row r="233" spans="5:53">
      <c r="H233" s="3" t="s">
        <v>291</v>
      </c>
      <c r="R233" s="29">
        <v>0</v>
      </c>
      <c r="T233" s="103" t="b">
        <v>1</v>
      </c>
      <c r="U233" s="103" t="b">
        <v>1</v>
      </c>
      <c r="V233" s="103" t="b">
        <v>1</v>
      </c>
      <c r="W233" s="103" t="b">
        <v>1</v>
      </c>
      <c r="X233" s="103" t="b">
        <v>1</v>
      </c>
      <c r="Y233" s="103" t="b">
        <v>1</v>
      </c>
      <c r="Z233" s="103" t="b">
        <v>1</v>
      </c>
      <c r="AA233" s="103" t="b">
        <v>1</v>
      </c>
      <c r="AB233" s="103" t="b">
        <v>1</v>
      </c>
      <c r="AC233" s="103" t="b">
        <v>1</v>
      </c>
      <c r="AD233" s="103" t="b">
        <v>1</v>
      </c>
      <c r="AE233" s="103" t="b">
        <v>1</v>
      </c>
      <c r="AF233" s="103" t="b">
        <v>1</v>
      </c>
      <c r="AG233" s="103" t="b">
        <v>1</v>
      </c>
      <c r="AH233" s="103" t="b">
        <v>1</v>
      </c>
      <c r="AI233" s="103" t="b">
        <v>1</v>
      </c>
      <c r="AJ233" s="103" t="b">
        <v>1</v>
      </c>
      <c r="AK233" s="103" t="b">
        <v>1</v>
      </c>
    </row>
    <row r="235" spans="5:53">
      <c r="H235" s="3" t="s">
        <v>123</v>
      </c>
      <c r="R235" s="29">
        <v>0</v>
      </c>
    </row>
  </sheetData>
  <mergeCells count="1">
    <mergeCell ref="AM6:AO6"/>
  </mergeCells>
  <conditionalFormatting sqref="T233:AK233">
    <cfRule type="cellIs" dxfId="55" priority="4" operator="equal">
      <formula>FALSE</formula>
    </cfRule>
  </conditionalFormatting>
  <conditionalFormatting sqref="R233">
    <cfRule type="cellIs" dxfId="54" priority="3" operator="greaterThan">
      <formula>0</formula>
    </cfRule>
  </conditionalFormatting>
  <conditionalFormatting sqref="R235">
    <cfRule type="cellIs" dxfId="53" priority="2" operator="greaterThan">
      <formula>0</formula>
    </cfRule>
  </conditionalFormatting>
  <conditionalFormatting sqref="R4">
    <cfRule type="cellIs" dxfId="52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</sheetPr>
  <dimension ref="A1:BC235"/>
  <sheetViews>
    <sheetView zoomScale="70" zoomScaleNormal="70" workbookViewId="0">
      <pane xSplit="19" ySplit="7" topLeftCell="T8" activePane="bottomRight" state="frozen"/>
      <selection activeCell="AO213" sqref="AO213"/>
      <selection pane="topRight" activeCell="AO213" sqref="AO213"/>
      <selection pane="bottomLeft" activeCell="AO213" sqref="AO213"/>
      <selection pane="bottomRight" activeCell="A2" sqref="A2"/>
    </sheetView>
  </sheetViews>
  <sheetFormatPr defaultColWidth="0" defaultRowHeight="12.75"/>
  <cols>
    <col min="1" max="4" width="1.75" style="3" customWidth="1"/>
    <col min="5" max="5" width="4.875" style="3" customWidth="1"/>
    <col min="6" max="6" width="8.125" style="3" customWidth="1"/>
    <col min="7" max="7" width="13.875" style="3" customWidth="1"/>
    <col min="8" max="8" width="17.875" style="3" customWidth="1"/>
    <col min="9" max="9" width="18.5" style="3" customWidth="1"/>
    <col min="10" max="10" width="13.625" style="3" customWidth="1"/>
    <col min="11" max="11" width="1.75" style="3" customWidth="1"/>
    <col min="12" max="12" width="5.625" style="3" bestFit="1" customWidth="1"/>
    <col min="13" max="13" width="7.375" style="3" customWidth="1"/>
    <col min="14" max="14" width="7.875" style="3" customWidth="1"/>
    <col min="15" max="15" width="3.75" style="3" customWidth="1"/>
    <col min="16" max="16" width="5.75" style="3" customWidth="1"/>
    <col min="17" max="17" width="1.75" style="3" customWidth="1"/>
    <col min="18" max="18" width="9.125" style="3" customWidth="1"/>
    <col min="19" max="19" width="1.75" style="3" customWidth="1"/>
    <col min="20" max="37" width="9.125" style="3" customWidth="1"/>
    <col min="38" max="38" width="1.75" style="3" customWidth="1"/>
    <col min="39" max="39" width="9.125" style="3" customWidth="1"/>
    <col min="40" max="40" width="9.125" style="42" customWidth="1"/>
    <col min="41" max="41" width="60.875" style="3" bestFit="1" customWidth="1"/>
    <col min="42" max="53" width="1.75" style="3" customWidth="1"/>
    <col min="54" max="55" width="0" style="3" hidden="1" customWidth="1"/>
    <col min="56" max="16384" width="9.125" style="3" hidden="1"/>
  </cols>
  <sheetData>
    <row r="1" spans="1:53" ht="22.5">
      <c r="A1" s="9" t="s">
        <v>286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19" t="s">
        <v>370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287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/>
      <c r="H4" s="10"/>
      <c r="I4" s="10" t="s">
        <v>288</v>
      </c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110">
        <v>44170.817800925928</v>
      </c>
      <c r="O5" s="11" t="s">
        <v>144</v>
      </c>
      <c r="R5" s="17"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179</v>
      </c>
      <c r="F7" s="4" t="s">
        <v>178</v>
      </c>
      <c r="G7" s="4"/>
      <c r="H7" s="4" t="s">
        <v>292</v>
      </c>
      <c r="I7" s="4" t="s">
        <v>293</v>
      </c>
      <c r="J7" s="4" t="s">
        <v>294</v>
      </c>
      <c r="K7" s="4"/>
      <c r="L7" s="4" t="s">
        <v>110</v>
      </c>
      <c r="M7" s="4" t="s">
        <v>289</v>
      </c>
      <c r="N7" s="4" t="s">
        <v>290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4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>
      <c r="E9" s="17" t="s">
        <v>28</v>
      </c>
      <c r="F9" s="17" t="s">
        <v>172</v>
      </c>
      <c r="H9" s="17" t="s">
        <v>295</v>
      </c>
      <c r="I9" s="17" t="s">
        <v>192</v>
      </c>
      <c r="J9" s="17" t="s">
        <v>296</v>
      </c>
      <c r="L9" s="3" t="s">
        <v>112</v>
      </c>
      <c r="M9" s="3" t="b">
        <v>0</v>
      </c>
      <c r="N9" s="3" t="b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-21.62</v>
      </c>
      <c r="Z9" s="19">
        <v>-6.05</v>
      </c>
      <c r="AA9" s="19">
        <v>-1.47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</row>
    <row r="10" spans="1:53">
      <c r="E10" s="17" t="s">
        <v>28</v>
      </c>
      <c r="F10" s="17" t="s">
        <v>172</v>
      </c>
      <c r="H10" s="17" t="s">
        <v>295</v>
      </c>
      <c r="I10" s="17" t="s">
        <v>192</v>
      </c>
      <c r="J10" s="17" t="s">
        <v>297</v>
      </c>
      <c r="L10" s="3" t="s">
        <v>112</v>
      </c>
      <c r="M10" s="3" t="b">
        <v>0</v>
      </c>
      <c r="N10" s="3" t="b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-3.35</v>
      </c>
      <c r="Z10" s="19">
        <v>-2.37</v>
      </c>
      <c r="AA10" s="19">
        <v>-0.25</v>
      </c>
      <c r="AB10" s="19">
        <v>-0.22</v>
      </c>
      <c r="AC10" s="19">
        <v>-7.0000000000000007E-2</v>
      </c>
      <c r="AD10" s="19">
        <v>-0.28999999999999998</v>
      </c>
      <c r="AE10" s="19">
        <v>-0.39</v>
      </c>
      <c r="AF10" s="19">
        <v>-0.2613065326633166</v>
      </c>
      <c r="AG10" s="19">
        <v>-0.23231736572308778</v>
      </c>
      <c r="AH10" s="19">
        <v>-0.22333327707703435</v>
      </c>
      <c r="AI10" s="19">
        <v>-0.21425302963077761</v>
      </c>
      <c r="AJ10" s="19">
        <v>-0.21532967802088201</v>
      </c>
      <c r="AK10" s="19">
        <v>-0.2061064159089562</v>
      </c>
    </row>
    <row r="11" spans="1:53">
      <c r="E11" s="17" t="s">
        <v>28</v>
      </c>
      <c r="F11" s="17" t="s">
        <v>172</v>
      </c>
      <c r="H11" s="17" t="s">
        <v>295</v>
      </c>
      <c r="I11" s="17" t="s">
        <v>192</v>
      </c>
      <c r="J11" s="17" t="s">
        <v>301</v>
      </c>
      <c r="L11" s="3" t="s">
        <v>112</v>
      </c>
      <c r="M11" s="3" t="s">
        <v>299</v>
      </c>
      <c r="N11" s="3" t="b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-1.8787404358475797</v>
      </c>
      <c r="AH11" s="19">
        <v>-1.8881813425603815</v>
      </c>
      <c r="AI11" s="19">
        <v>-1.8976696910154589</v>
      </c>
      <c r="AJ11" s="19">
        <v>-1.9072057196135264</v>
      </c>
      <c r="AK11" s="19">
        <v>-1.9167896679532928</v>
      </c>
    </row>
    <row r="12" spans="1:53">
      <c r="E12" s="17" t="s">
        <v>28</v>
      </c>
      <c r="F12" s="17" t="s">
        <v>172</v>
      </c>
      <c r="H12" s="17" t="s">
        <v>295</v>
      </c>
      <c r="I12" s="17" t="s">
        <v>192</v>
      </c>
      <c r="J12" s="17" t="s">
        <v>320</v>
      </c>
      <c r="L12" s="3" t="s">
        <v>112</v>
      </c>
      <c r="M12" s="3" t="s">
        <v>299</v>
      </c>
      <c r="N12" s="3" t="b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-0.34226222316281907</v>
      </c>
      <c r="AH12" s="19">
        <v>-0.34122699393730138</v>
      </c>
      <c r="AI12" s="19">
        <v>-0.34164130887301281</v>
      </c>
      <c r="AJ12" s="19">
        <v>-0.34237570279346036</v>
      </c>
      <c r="AK12" s="19">
        <v>-0.34285887397908038</v>
      </c>
    </row>
    <row r="13" spans="1:53">
      <c r="E13" s="17" t="s">
        <v>28</v>
      </c>
      <c r="F13" s="17" t="s">
        <v>172</v>
      </c>
      <c r="H13" s="17" t="s">
        <v>295</v>
      </c>
      <c r="I13" s="17" t="s">
        <v>192</v>
      </c>
      <c r="J13" s="17" t="s">
        <v>300</v>
      </c>
      <c r="L13" s="3" t="s">
        <v>112</v>
      </c>
      <c r="M13" s="3" t="s">
        <v>299</v>
      </c>
      <c r="N13" s="3" t="b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-1.4782482225738671</v>
      </c>
      <c r="AH13" s="19">
        <v>-1.4856766056018764</v>
      </c>
      <c r="AI13" s="19">
        <v>-1.4931423171878155</v>
      </c>
      <c r="AJ13" s="19">
        <v>-1.5006455449123774</v>
      </c>
      <c r="AK13" s="19">
        <v>-1.5081864772988716</v>
      </c>
    </row>
    <row r="14" spans="1:53">
      <c r="E14" s="17" t="s">
        <v>28</v>
      </c>
      <c r="F14" s="17" t="s">
        <v>172</v>
      </c>
      <c r="H14" s="17" t="s">
        <v>295</v>
      </c>
      <c r="I14" s="17" t="s">
        <v>192</v>
      </c>
      <c r="J14" s="17" t="s">
        <v>303</v>
      </c>
      <c r="L14" s="3" t="s">
        <v>112</v>
      </c>
      <c r="M14" s="3" t="b">
        <v>0</v>
      </c>
      <c r="N14" s="3" t="b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</row>
    <row r="15" spans="1:53">
      <c r="E15" s="17" t="s">
        <v>28</v>
      </c>
      <c r="F15" s="17" t="s">
        <v>172</v>
      </c>
      <c r="H15" s="17" t="s">
        <v>295</v>
      </c>
      <c r="I15" s="17" t="s">
        <v>192</v>
      </c>
      <c r="J15" s="17" t="s">
        <v>302</v>
      </c>
      <c r="L15" s="3" t="s">
        <v>112</v>
      </c>
      <c r="M15" s="3" t="b">
        <v>0</v>
      </c>
      <c r="N15" s="3" t="b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-1.800688825064652E-2</v>
      </c>
      <c r="Z15" s="19">
        <v>-9.4105433285206375E-2</v>
      </c>
      <c r="AA15" s="19">
        <v>-0.16573464097586224</v>
      </c>
      <c r="AB15" s="19">
        <v>-0.1957895399595003</v>
      </c>
      <c r="AC15" s="19">
        <v>-0.1935725784471897</v>
      </c>
      <c r="AD15" s="19">
        <v>-0.17954315882827171</v>
      </c>
      <c r="AE15" s="19">
        <v>-0.23523781701540875</v>
      </c>
      <c r="AF15" s="19">
        <v>-0.55103886256473611</v>
      </c>
      <c r="AG15" s="19">
        <v>-0.64881753979504919</v>
      </c>
      <c r="AH15" s="19">
        <v>-0.64878527174966172</v>
      </c>
      <c r="AI15" s="19">
        <v>-0.56269699904471848</v>
      </c>
      <c r="AJ15" s="19">
        <v>-0.13223511513116043</v>
      </c>
      <c r="AK15" s="19">
        <v>-8.7708396637150771E-2</v>
      </c>
    </row>
    <row r="16" spans="1:53">
      <c r="E16" s="17" t="s">
        <v>28</v>
      </c>
      <c r="F16" s="17" t="s">
        <v>172</v>
      </c>
      <c r="H16" s="17" t="s">
        <v>295</v>
      </c>
      <c r="I16" s="17" t="s">
        <v>192</v>
      </c>
      <c r="J16" s="17" t="s">
        <v>303</v>
      </c>
      <c r="L16" s="3" t="s">
        <v>112</v>
      </c>
      <c r="M16" s="3" t="b">
        <v>0</v>
      </c>
      <c r="N16" s="3" t="b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</row>
    <row r="17" spans="5:37">
      <c r="E17" s="17" t="s">
        <v>28</v>
      </c>
      <c r="F17" s="17" t="s">
        <v>172</v>
      </c>
      <c r="H17" s="17" t="s">
        <v>295</v>
      </c>
      <c r="I17" s="17" t="s">
        <v>192</v>
      </c>
      <c r="J17" s="17" t="s">
        <v>303</v>
      </c>
      <c r="L17" s="3" t="s">
        <v>112</v>
      </c>
      <c r="M17" s="3" t="b">
        <v>0</v>
      </c>
      <c r="N17" s="3" t="b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</row>
    <row r="18" spans="5:37">
      <c r="E18" s="17" t="s">
        <v>28</v>
      </c>
      <c r="F18" s="17" t="s">
        <v>172</v>
      </c>
      <c r="H18" s="17" t="s">
        <v>295</v>
      </c>
      <c r="I18" s="17" t="s">
        <v>192</v>
      </c>
      <c r="J18" s="17" t="s">
        <v>303</v>
      </c>
      <c r="L18" s="3" t="s">
        <v>112</v>
      </c>
      <c r="M18" s="3" t="b">
        <v>0</v>
      </c>
      <c r="N18" s="3" t="b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</row>
    <row r="19" spans="5:37">
      <c r="E19" s="17" t="s">
        <v>28</v>
      </c>
      <c r="F19" s="17" t="s">
        <v>172</v>
      </c>
      <c r="H19" s="17" t="s">
        <v>304</v>
      </c>
      <c r="I19" s="17" t="s">
        <v>195</v>
      </c>
      <c r="J19" s="17" t="s">
        <v>305</v>
      </c>
      <c r="L19" s="3" t="s">
        <v>112</v>
      </c>
      <c r="M19" s="3" t="s">
        <v>299</v>
      </c>
      <c r="N19" s="3" t="b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-1.0922155414551582</v>
      </c>
      <c r="AH19" s="19">
        <v>-1.3673020045810274</v>
      </c>
      <c r="AI19" s="19">
        <v>-1.5679059458896223</v>
      </c>
      <c r="AJ19" s="19">
        <v>-1.7707746131560587</v>
      </c>
      <c r="AK19" s="19">
        <v>-2.0546412803867553</v>
      </c>
    </row>
    <row r="20" spans="5:37">
      <c r="E20" s="17" t="s">
        <v>28</v>
      </c>
      <c r="F20" s="17" t="s">
        <v>172</v>
      </c>
      <c r="H20" s="17" t="s">
        <v>304</v>
      </c>
      <c r="I20" s="17" t="s">
        <v>195</v>
      </c>
      <c r="J20" s="17" t="s">
        <v>302</v>
      </c>
      <c r="L20" s="3" t="s">
        <v>112</v>
      </c>
      <c r="M20" s="3" t="b">
        <v>0</v>
      </c>
      <c r="N20" s="3" t="b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-1.1254305156654074E-2</v>
      </c>
      <c r="Z20" s="19">
        <v>-1.9432987956233768E-2</v>
      </c>
      <c r="AA20" s="19">
        <v>-0.10955309052928178</v>
      </c>
      <c r="AB20" s="19">
        <v>-0.16251932885424525</v>
      </c>
      <c r="AC20" s="19">
        <v>-0.91878322164631721</v>
      </c>
      <c r="AD20" s="19">
        <v>-0.19207034183834618</v>
      </c>
      <c r="AE20" s="19">
        <v>-0.52652958484807255</v>
      </c>
      <c r="AF20" s="19">
        <v>-1.4831206972919926</v>
      </c>
      <c r="AG20" s="19">
        <v>-1.7462919358488265</v>
      </c>
      <c r="AH20" s="19">
        <v>-1.7462050864281657</v>
      </c>
      <c r="AI20" s="19">
        <v>-1.5144985631376804</v>
      </c>
      <c r="AJ20" s="19">
        <v>-0.35591071607362956</v>
      </c>
      <c r="AK20" s="19">
        <v>-0.23606708567414636</v>
      </c>
    </row>
    <row r="21" spans="5:37">
      <c r="E21" s="17" t="s">
        <v>28</v>
      </c>
      <c r="F21" s="17" t="s">
        <v>172</v>
      </c>
      <c r="H21" s="17" t="s">
        <v>304</v>
      </c>
      <c r="I21" s="17" t="s">
        <v>195</v>
      </c>
      <c r="J21" s="17" t="s">
        <v>303</v>
      </c>
      <c r="L21" s="3" t="s">
        <v>112</v>
      </c>
      <c r="M21" s="3" t="b">
        <v>0</v>
      </c>
      <c r="N21" s="3" t="b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</row>
    <row r="22" spans="5:37">
      <c r="E22" s="17" t="s">
        <v>28</v>
      </c>
      <c r="F22" s="17" t="s">
        <v>172</v>
      </c>
      <c r="H22" s="17" t="s">
        <v>304</v>
      </c>
      <c r="I22" s="17" t="s">
        <v>195</v>
      </c>
      <c r="J22" s="17" t="s">
        <v>303</v>
      </c>
      <c r="L22" s="3" t="s">
        <v>112</v>
      </c>
      <c r="M22" s="3" t="b">
        <v>0</v>
      </c>
      <c r="N22" s="3" t="b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</row>
    <row r="23" spans="5:37">
      <c r="E23" s="17" t="s">
        <v>28</v>
      </c>
      <c r="F23" s="17" t="s">
        <v>172</v>
      </c>
      <c r="H23" s="17" t="s">
        <v>304</v>
      </c>
      <c r="I23" s="17" t="s">
        <v>195</v>
      </c>
      <c r="J23" s="17" t="s">
        <v>303</v>
      </c>
      <c r="L23" s="3" t="s">
        <v>112</v>
      </c>
      <c r="M23" s="3" t="b">
        <v>0</v>
      </c>
      <c r="N23" s="3" t="b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</row>
    <row r="24" spans="5:37">
      <c r="E24" s="17" t="s">
        <v>28</v>
      </c>
      <c r="F24" s="17" t="s">
        <v>172</v>
      </c>
      <c r="H24" s="17" t="s">
        <v>304</v>
      </c>
      <c r="I24" s="17" t="s">
        <v>195</v>
      </c>
      <c r="J24" s="17" t="s">
        <v>303</v>
      </c>
      <c r="L24" s="3" t="s">
        <v>112</v>
      </c>
      <c r="M24" s="3" t="b">
        <v>0</v>
      </c>
      <c r="N24" s="3" t="b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</row>
    <row r="25" spans="5:37">
      <c r="E25" s="17" t="s">
        <v>28</v>
      </c>
      <c r="F25" s="17" t="s">
        <v>172</v>
      </c>
      <c r="H25" s="17" t="s">
        <v>304</v>
      </c>
      <c r="I25" s="17" t="s">
        <v>195</v>
      </c>
      <c r="J25" s="17" t="s">
        <v>303</v>
      </c>
      <c r="L25" s="3" t="s">
        <v>112</v>
      </c>
      <c r="M25" s="3" t="b">
        <v>0</v>
      </c>
      <c r="N25" s="3" t="b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</row>
    <row r="26" spans="5:37">
      <c r="E26" s="17" t="s">
        <v>28</v>
      </c>
      <c r="F26" s="17" t="s">
        <v>172</v>
      </c>
      <c r="H26" s="17" t="s">
        <v>304</v>
      </c>
      <c r="I26" s="17" t="s">
        <v>195</v>
      </c>
      <c r="J26" s="17" t="s">
        <v>303</v>
      </c>
      <c r="L26" s="3" t="s">
        <v>112</v>
      </c>
      <c r="M26" s="3" t="b">
        <v>0</v>
      </c>
      <c r="N26" s="3" t="b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</row>
    <row r="27" spans="5:37">
      <c r="E27" s="17" t="s">
        <v>28</v>
      </c>
      <c r="F27" s="17" t="s">
        <v>172</v>
      </c>
      <c r="H27" s="17" t="s">
        <v>304</v>
      </c>
      <c r="I27" s="17" t="s">
        <v>195</v>
      </c>
      <c r="J27" s="17" t="s">
        <v>303</v>
      </c>
      <c r="L27" s="3" t="s">
        <v>112</v>
      </c>
      <c r="M27" s="3" t="b">
        <v>0</v>
      </c>
      <c r="N27" s="3" t="b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</row>
    <row r="28" spans="5:37">
      <c r="E28" s="17" t="s">
        <v>28</v>
      </c>
      <c r="F28" s="17" t="s">
        <v>172</v>
      </c>
      <c r="H28" s="17" t="s">
        <v>304</v>
      </c>
      <c r="I28" s="17" t="s">
        <v>195</v>
      </c>
      <c r="J28" s="17" t="s">
        <v>303</v>
      </c>
      <c r="L28" s="3" t="s">
        <v>112</v>
      </c>
      <c r="M28" s="3" t="b">
        <v>0</v>
      </c>
      <c r="N28" s="3" t="b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</row>
    <row r="29" spans="5:37">
      <c r="E29" s="17" t="s">
        <v>28</v>
      </c>
      <c r="F29" s="17" t="s">
        <v>172</v>
      </c>
      <c r="H29" s="17" t="s">
        <v>304</v>
      </c>
      <c r="I29" s="17" t="s">
        <v>197</v>
      </c>
      <c r="J29" s="17" t="s">
        <v>247</v>
      </c>
      <c r="L29" s="3" t="s">
        <v>112</v>
      </c>
      <c r="M29" s="3" t="b">
        <v>0</v>
      </c>
      <c r="N29" s="3" t="b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-1.5693050000000002</v>
      </c>
      <c r="Z29" s="19">
        <v>-2.1409670000000003</v>
      </c>
      <c r="AA29" s="19">
        <v>-2.3875999999999999</v>
      </c>
      <c r="AB29" s="19">
        <v>-2.3606410000000002</v>
      </c>
      <c r="AC29" s="19">
        <v>-2.4468200000000002</v>
      </c>
      <c r="AD29" s="19">
        <v>-3.1223330000000002</v>
      </c>
      <c r="AE29" s="19">
        <v>-1.6415003400740462</v>
      </c>
      <c r="AF29" s="19">
        <v>-2.938558793969849</v>
      </c>
      <c r="AG29" s="19">
        <v>-2.8495846064493318</v>
      </c>
      <c r="AH29" s="19">
        <v>-2.7624823950565176</v>
      </c>
      <c r="AI29" s="19">
        <v>-2.6786270852822534</v>
      </c>
      <c r="AJ29" s="19">
        <v>-2.5969497442500153</v>
      </c>
      <c r="AK29" s="19">
        <v>-2.5176671602338656</v>
      </c>
    </row>
    <row r="30" spans="5:37">
      <c r="E30" s="17" t="s">
        <v>28</v>
      </c>
      <c r="F30" s="17" t="s">
        <v>172</v>
      </c>
      <c r="H30" s="17" t="s">
        <v>304</v>
      </c>
      <c r="I30" s="17" t="s">
        <v>197</v>
      </c>
      <c r="J30" s="17" t="s">
        <v>302</v>
      </c>
      <c r="L30" s="3" t="s">
        <v>112</v>
      </c>
      <c r="M30" s="3" t="b">
        <v>0</v>
      </c>
      <c r="N30" s="3" t="b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-2.1383179797642739E-2</v>
      </c>
      <c r="Z30" s="19">
        <v>-3.0814491328831168E-3</v>
      </c>
      <c r="AA30" s="19">
        <v>-1.7086910826529619E-2</v>
      </c>
      <c r="AB30" s="19">
        <v>-3.3888862965748771E-2</v>
      </c>
      <c r="AC30" s="19">
        <v>-3.6916568069665055E-2</v>
      </c>
      <c r="AD30" s="19">
        <v>-0.10060672441597711</v>
      </c>
      <c r="AE30" s="19">
        <v>-7.0877565865217998E-2</v>
      </c>
      <c r="AF30" s="19">
        <v>-0.18876682996786767</v>
      </c>
      <c r="AG30" s="19">
        <v>-0.22226241837938218</v>
      </c>
      <c r="AH30" s="19">
        <v>-0.22225136446458441</v>
      </c>
      <c r="AI30" s="19">
        <v>-0.19276050376505921</v>
      </c>
      <c r="AJ30" s="19">
        <v>-4.5299170692906746E-2</v>
      </c>
      <c r="AK30" s="19">
        <v>-3.0045859048306752E-2</v>
      </c>
    </row>
    <row r="31" spans="5:37">
      <c r="E31" s="17" t="s">
        <v>28</v>
      </c>
      <c r="F31" s="17" t="s">
        <v>172</v>
      </c>
      <c r="H31" s="17" t="s">
        <v>304</v>
      </c>
      <c r="I31" s="17" t="s">
        <v>197</v>
      </c>
      <c r="J31" s="17" t="s">
        <v>303</v>
      </c>
      <c r="L31" s="3" t="s">
        <v>112</v>
      </c>
      <c r="M31" s="3" t="b">
        <v>0</v>
      </c>
      <c r="N31" s="3" t="b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</row>
    <row r="32" spans="5:37">
      <c r="E32" s="17" t="s">
        <v>28</v>
      </c>
      <c r="F32" s="17" t="s">
        <v>172</v>
      </c>
      <c r="H32" s="17" t="s">
        <v>304</v>
      </c>
      <c r="I32" s="17" t="s">
        <v>197</v>
      </c>
      <c r="J32" s="17" t="s">
        <v>303</v>
      </c>
      <c r="L32" s="3" t="s">
        <v>112</v>
      </c>
      <c r="M32" s="3" t="b">
        <v>0</v>
      </c>
      <c r="N32" s="3" t="b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</row>
    <row r="33" spans="5:37">
      <c r="E33" s="17" t="s">
        <v>28</v>
      </c>
      <c r="F33" s="17" t="s">
        <v>172</v>
      </c>
      <c r="H33" s="17" t="s">
        <v>304</v>
      </c>
      <c r="I33" s="17" t="s">
        <v>197</v>
      </c>
      <c r="J33" s="17" t="s">
        <v>303</v>
      </c>
      <c r="L33" s="3" t="s">
        <v>112</v>
      </c>
      <c r="M33" s="3" t="b">
        <v>0</v>
      </c>
      <c r="N33" s="3" t="b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</row>
    <row r="34" spans="5:37">
      <c r="E34" s="17" t="s">
        <v>28</v>
      </c>
      <c r="F34" s="17" t="s">
        <v>172</v>
      </c>
      <c r="H34" s="17" t="s">
        <v>304</v>
      </c>
      <c r="I34" s="17" t="s">
        <v>197</v>
      </c>
      <c r="J34" s="17" t="s">
        <v>303</v>
      </c>
      <c r="L34" s="3" t="s">
        <v>112</v>
      </c>
      <c r="M34" s="3" t="b">
        <v>0</v>
      </c>
      <c r="N34" s="3" t="b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</row>
    <row r="35" spans="5:37">
      <c r="E35" s="17" t="s">
        <v>28</v>
      </c>
      <c r="F35" s="17" t="s">
        <v>172</v>
      </c>
      <c r="H35" s="17" t="s">
        <v>304</v>
      </c>
      <c r="I35" s="17" t="s">
        <v>197</v>
      </c>
      <c r="J35" s="17" t="s">
        <v>303</v>
      </c>
      <c r="L35" s="3" t="s">
        <v>112</v>
      </c>
      <c r="M35" s="3" t="b">
        <v>0</v>
      </c>
      <c r="N35" s="3" t="b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</row>
    <row r="36" spans="5:37">
      <c r="E36" s="17" t="s">
        <v>28</v>
      </c>
      <c r="F36" s="17" t="s">
        <v>172</v>
      </c>
      <c r="H36" s="17" t="s">
        <v>304</v>
      </c>
      <c r="I36" s="17" t="s">
        <v>197</v>
      </c>
      <c r="J36" s="17" t="s">
        <v>303</v>
      </c>
      <c r="L36" s="3" t="s">
        <v>112</v>
      </c>
      <c r="M36" s="3" t="b">
        <v>0</v>
      </c>
      <c r="N36" s="3" t="b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</row>
    <row r="37" spans="5:37">
      <c r="E37" s="17" t="s">
        <v>28</v>
      </c>
      <c r="F37" s="17" t="s">
        <v>172</v>
      </c>
      <c r="H37" s="17" t="s">
        <v>304</v>
      </c>
      <c r="I37" s="17" t="s">
        <v>197</v>
      </c>
      <c r="J37" s="17" t="s">
        <v>303</v>
      </c>
      <c r="L37" s="3" t="s">
        <v>112</v>
      </c>
      <c r="M37" s="3" t="b">
        <v>0</v>
      </c>
      <c r="N37" s="3" t="b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</row>
    <row r="38" spans="5:37">
      <c r="E38" s="17" t="s">
        <v>28</v>
      </c>
      <c r="F38" s="17" t="s">
        <v>172</v>
      </c>
      <c r="H38" s="17" t="s">
        <v>304</v>
      </c>
      <c r="I38" s="17" t="s">
        <v>197</v>
      </c>
      <c r="J38" s="17" t="s">
        <v>303</v>
      </c>
      <c r="L38" s="3" t="s">
        <v>112</v>
      </c>
      <c r="M38" s="3" t="b">
        <v>0</v>
      </c>
      <c r="N38" s="3" t="b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</row>
    <row r="39" spans="5:37">
      <c r="E39" s="17" t="s">
        <v>28</v>
      </c>
      <c r="F39" s="17" t="s">
        <v>172</v>
      </c>
      <c r="H39" s="17" t="s">
        <v>304</v>
      </c>
      <c r="I39" s="17" t="s">
        <v>199</v>
      </c>
      <c r="J39" s="17" t="s">
        <v>306</v>
      </c>
      <c r="L39" s="3" t="s">
        <v>112</v>
      </c>
      <c r="M39" s="3" t="b">
        <v>0</v>
      </c>
      <c r="N39" s="3" t="b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-2.2429963864896304E-3</v>
      </c>
      <c r="AA39" s="19">
        <v>-0.92858938749715281</v>
      </c>
      <c r="AB39" s="19">
        <v>-1.1126851394680366</v>
      </c>
      <c r="AC39" s="19">
        <v>-1.2380558828531436</v>
      </c>
      <c r="AD39" s="19">
        <v>-1.178568085144283</v>
      </c>
      <c r="AE39" s="19">
        <v>-5.2497341047241504</v>
      </c>
      <c r="AF39" s="19">
        <v>-5.2113780827792979</v>
      </c>
      <c r="AG39" s="19">
        <v>-11.704423321238211</v>
      </c>
      <c r="AH39" s="19">
        <v>-11.967817472330529</v>
      </c>
      <c r="AI39" s="19">
        <v>-12.76965895343028</v>
      </c>
      <c r="AJ39" s="19">
        <v>-12.380708532243526</v>
      </c>
      <c r="AK39" s="19">
        <v>-12.69326430573501</v>
      </c>
    </row>
    <row r="40" spans="5:37">
      <c r="E40" s="17" t="s">
        <v>28</v>
      </c>
      <c r="F40" s="17" t="s">
        <v>172</v>
      </c>
      <c r="H40" s="17" t="s">
        <v>304</v>
      </c>
      <c r="I40" s="17" t="s">
        <v>199</v>
      </c>
      <c r="J40" s="17" t="s">
        <v>307</v>
      </c>
      <c r="L40" s="3" t="s">
        <v>112</v>
      </c>
      <c r="M40" s="3" t="b">
        <v>0</v>
      </c>
      <c r="N40" s="3" t="s">
        <v>308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-6.2125560895239261E-2</v>
      </c>
      <c r="Z40" s="19">
        <v>-8.464327090077961E-2</v>
      </c>
      <c r="AA40" s="19">
        <v>-8.9358289460754387E-2</v>
      </c>
      <c r="AB40" s="19">
        <v>-6.6623925701709941E-2</v>
      </c>
      <c r="AC40" s="19">
        <v>-3.4708179576110609E-2</v>
      </c>
      <c r="AD40" s="19">
        <v>-3.3679337142857139E-2</v>
      </c>
      <c r="AE40" s="19">
        <v>-8.6661720224516639E-2</v>
      </c>
      <c r="AF40" s="19">
        <v>-7.8574141846153106E-2</v>
      </c>
      <c r="AG40" s="19">
        <v>-6.0045890862878273E-2</v>
      </c>
      <c r="AH40" s="19">
        <v>-6.5504918850373586E-2</v>
      </c>
      <c r="AI40" s="19">
        <v>-6.1151830538253786E-2</v>
      </c>
      <c r="AJ40" s="19">
        <v>-5.9390155432332316E-2</v>
      </c>
      <c r="AK40" s="19">
        <v>-6.1863409771778177E-2</v>
      </c>
    </row>
    <row r="41" spans="5:37">
      <c r="E41" s="17" t="s">
        <v>28</v>
      </c>
      <c r="F41" s="17" t="s">
        <v>172</v>
      </c>
      <c r="H41" s="17" t="s">
        <v>304</v>
      </c>
      <c r="I41" s="17" t="s">
        <v>199</v>
      </c>
      <c r="J41" s="17" t="s">
        <v>247</v>
      </c>
      <c r="L41" s="3" t="s">
        <v>112</v>
      </c>
      <c r="M41" s="3" t="b">
        <v>0</v>
      </c>
      <c r="N41" s="3" t="b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-0.1703764294153145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</row>
    <row r="42" spans="5:37">
      <c r="E42" s="17" t="s">
        <v>28</v>
      </c>
      <c r="F42" s="17" t="s">
        <v>172</v>
      </c>
      <c r="H42" s="17" t="s">
        <v>304</v>
      </c>
      <c r="I42" s="17" t="s">
        <v>199</v>
      </c>
      <c r="J42" s="17" t="s">
        <v>303</v>
      </c>
      <c r="L42" s="3" t="s">
        <v>112</v>
      </c>
      <c r="M42" s="3" t="b">
        <v>0</v>
      </c>
      <c r="N42" s="3" t="b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</row>
    <row r="43" spans="5:37">
      <c r="E43" s="17" t="s">
        <v>28</v>
      </c>
      <c r="F43" s="17" t="s">
        <v>172</v>
      </c>
      <c r="H43" s="17" t="s">
        <v>304</v>
      </c>
      <c r="I43" s="17" t="s">
        <v>199</v>
      </c>
      <c r="J43" s="17" t="s">
        <v>303</v>
      </c>
      <c r="L43" s="3" t="s">
        <v>112</v>
      </c>
      <c r="M43" s="3" t="b">
        <v>0</v>
      </c>
      <c r="N43" s="3" t="b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</row>
    <row r="44" spans="5:37">
      <c r="E44" s="17" t="s">
        <v>28</v>
      </c>
      <c r="F44" s="17" t="s">
        <v>172</v>
      </c>
      <c r="H44" s="17" t="s">
        <v>304</v>
      </c>
      <c r="I44" s="17" t="s">
        <v>199</v>
      </c>
      <c r="J44" s="17" t="s">
        <v>303</v>
      </c>
      <c r="L44" s="3" t="s">
        <v>112</v>
      </c>
      <c r="M44" s="3" t="b">
        <v>0</v>
      </c>
      <c r="N44" s="3" t="b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</row>
    <row r="45" spans="5:37">
      <c r="E45" s="17" t="s">
        <v>28</v>
      </c>
      <c r="F45" s="17" t="s">
        <v>172</v>
      </c>
      <c r="H45" s="17" t="s">
        <v>304</v>
      </c>
      <c r="I45" s="17" t="s">
        <v>199</v>
      </c>
      <c r="J45" s="17" t="s">
        <v>303</v>
      </c>
      <c r="L45" s="3" t="s">
        <v>112</v>
      </c>
      <c r="M45" s="3" t="b">
        <v>0</v>
      </c>
      <c r="N45" s="3" t="b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</row>
    <row r="46" spans="5:37">
      <c r="E46" s="17" t="s">
        <v>28</v>
      </c>
      <c r="F46" s="17" t="s">
        <v>172</v>
      </c>
      <c r="H46" s="17" t="s">
        <v>304</v>
      </c>
      <c r="I46" s="17" t="s">
        <v>199</v>
      </c>
      <c r="J46" s="17" t="s">
        <v>303</v>
      </c>
      <c r="L46" s="3" t="s">
        <v>112</v>
      </c>
      <c r="M46" s="3" t="b">
        <v>0</v>
      </c>
      <c r="N46" s="3" t="b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5:37">
      <c r="E47" s="17" t="s">
        <v>28</v>
      </c>
      <c r="F47" s="17" t="s">
        <v>172</v>
      </c>
      <c r="H47" s="17" t="s">
        <v>304</v>
      </c>
      <c r="I47" s="17" t="s">
        <v>199</v>
      </c>
      <c r="J47" s="17" t="s">
        <v>303</v>
      </c>
      <c r="L47" s="3" t="s">
        <v>112</v>
      </c>
      <c r="M47" s="3" t="b">
        <v>0</v>
      </c>
      <c r="N47" s="3" t="b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5:37">
      <c r="E48" s="17" t="s">
        <v>28</v>
      </c>
      <c r="F48" s="17" t="s">
        <v>172</v>
      </c>
      <c r="H48" s="17" t="s">
        <v>304</v>
      </c>
      <c r="I48" s="17" t="s">
        <v>199</v>
      </c>
      <c r="J48" s="17" t="s">
        <v>303</v>
      </c>
      <c r="L48" s="3" t="s">
        <v>112</v>
      </c>
      <c r="M48" s="3" t="b">
        <v>0</v>
      </c>
      <c r="N48" s="3" t="b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</row>
    <row r="49" spans="5:37">
      <c r="E49" s="17" t="s">
        <v>28</v>
      </c>
      <c r="F49" s="17" t="s">
        <v>172</v>
      </c>
      <c r="H49" s="17" t="s">
        <v>304</v>
      </c>
      <c r="I49" s="17" t="s">
        <v>201</v>
      </c>
      <c r="J49" s="17" t="s">
        <v>303</v>
      </c>
      <c r="L49" s="3" t="s">
        <v>112</v>
      </c>
      <c r="M49" s="3" t="b">
        <v>0</v>
      </c>
      <c r="N49" s="3" t="b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</row>
    <row r="50" spans="5:37">
      <c r="E50" s="17" t="s">
        <v>28</v>
      </c>
      <c r="F50" s="17" t="s">
        <v>172</v>
      </c>
      <c r="H50" s="17" t="s">
        <v>304</v>
      </c>
      <c r="I50" s="17" t="s">
        <v>201</v>
      </c>
      <c r="J50" s="17" t="s">
        <v>303</v>
      </c>
      <c r="L50" s="3" t="s">
        <v>112</v>
      </c>
      <c r="M50" s="3" t="b">
        <v>0</v>
      </c>
      <c r="N50" s="3" t="b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5:37">
      <c r="E51" s="17" t="s">
        <v>28</v>
      </c>
      <c r="F51" s="17" t="s">
        <v>172</v>
      </c>
      <c r="H51" s="17" t="s">
        <v>304</v>
      </c>
      <c r="I51" s="17" t="s">
        <v>201</v>
      </c>
      <c r="J51" s="17" t="s">
        <v>303</v>
      </c>
      <c r="L51" s="3" t="s">
        <v>112</v>
      </c>
      <c r="M51" s="3" t="b">
        <v>0</v>
      </c>
      <c r="N51" s="3" t="b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</row>
    <row r="52" spans="5:37">
      <c r="E52" s="17" t="s">
        <v>28</v>
      </c>
      <c r="F52" s="17" t="s">
        <v>172</v>
      </c>
      <c r="H52" s="17" t="s">
        <v>304</v>
      </c>
      <c r="I52" s="17" t="s">
        <v>201</v>
      </c>
      <c r="J52" s="17" t="s">
        <v>303</v>
      </c>
      <c r="L52" s="3" t="s">
        <v>112</v>
      </c>
      <c r="M52" s="3" t="b">
        <v>0</v>
      </c>
      <c r="N52" s="3" t="b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</row>
    <row r="53" spans="5:37">
      <c r="E53" s="17" t="s">
        <v>28</v>
      </c>
      <c r="F53" s="17" t="s">
        <v>172</v>
      </c>
      <c r="H53" s="17" t="s">
        <v>304</v>
      </c>
      <c r="I53" s="17" t="s">
        <v>201</v>
      </c>
      <c r="J53" s="17" t="s">
        <v>303</v>
      </c>
      <c r="L53" s="3" t="s">
        <v>112</v>
      </c>
      <c r="M53" s="3" t="b">
        <v>0</v>
      </c>
      <c r="N53" s="3" t="b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</row>
    <row r="54" spans="5:37">
      <c r="E54" s="17" t="s">
        <v>28</v>
      </c>
      <c r="F54" s="17" t="s">
        <v>172</v>
      </c>
      <c r="H54" s="17" t="s">
        <v>304</v>
      </c>
      <c r="I54" s="17" t="s">
        <v>201</v>
      </c>
      <c r="J54" s="17" t="s">
        <v>303</v>
      </c>
      <c r="L54" s="3" t="s">
        <v>112</v>
      </c>
      <c r="M54" s="3" t="b">
        <v>0</v>
      </c>
      <c r="N54" s="3" t="b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</row>
    <row r="55" spans="5:37">
      <c r="E55" s="17" t="s">
        <v>28</v>
      </c>
      <c r="F55" s="17" t="s">
        <v>172</v>
      </c>
      <c r="H55" s="17" t="s">
        <v>304</v>
      </c>
      <c r="I55" s="17" t="s">
        <v>201</v>
      </c>
      <c r="J55" s="17" t="s">
        <v>303</v>
      </c>
      <c r="L55" s="3" t="s">
        <v>112</v>
      </c>
      <c r="M55" s="3" t="b">
        <v>0</v>
      </c>
      <c r="N55" s="3" t="b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</row>
    <row r="56" spans="5:37">
      <c r="E56" s="17" t="s">
        <v>28</v>
      </c>
      <c r="F56" s="17" t="s">
        <v>172</v>
      </c>
      <c r="H56" s="17" t="s">
        <v>304</v>
      </c>
      <c r="I56" s="17" t="s">
        <v>201</v>
      </c>
      <c r="J56" s="17" t="s">
        <v>303</v>
      </c>
      <c r="L56" s="3" t="s">
        <v>112</v>
      </c>
      <c r="M56" s="3" t="b">
        <v>0</v>
      </c>
      <c r="N56" s="3" t="b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</row>
    <row r="57" spans="5:37">
      <c r="E57" s="17" t="s">
        <v>28</v>
      </c>
      <c r="F57" s="17" t="s">
        <v>172</v>
      </c>
      <c r="H57" s="17" t="s">
        <v>304</v>
      </c>
      <c r="I57" s="17" t="s">
        <v>201</v>
      </c>
      <c r="J57" s="17" t="s">
        <v>303</v>
      </c>
      <c r="L57" s="3" t="s">
        <v>112</v>
      </c>
      <c r="M57" s="3" t="b">
        <v>0</v>
      </c>
      <c r="N57" s="3" t="b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</row>
    <row r="58" spans="5:37">
      <c r="E58" s="17" t="s">
        <v>28</v>
      </c>
      <c r="F58" s="17" t="s">
        <v>172</v>
      </c>
      <c r="H58" s="17" t="s">
        <v>304</v>
      </c>
      <c r="I58" s="17" t="s">
        <v>201</v>
      </c>
      <c r="J58" s="17" t="s">
        <v>303</v>
      </c>
      <c r="L58" s="3" t="s">
        <v>112</v>
      </c>
      <c r="M58" s="3" t="b">
        <v>0</v>
      </c>
      <c r="N58" s="3" t="b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</row>
    <row r="59" spans="5:37">
      <c r="E59" s="17" t="s">
        <v>28</v>
      </c>
      <c r="F59" s="17" t="s">
        <v>172</v>
      </c>
      <c r="H59" s="17" t="s">
        <v>304</v>
      </c>
      <c r="I59" s="17" t="s">
        <v>173</v>
      </c>
      <c r="J59" s="17" t="s">
        <v>247</v>
      </c>
      <c r="L59" s="3" t="s">
        <v>112</v>
      </c>
      <c r="M59" s="3" t="b">
        <v>0</v>
      </c>
      <c r="N59" s="3" t="b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-0.6381720490520395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</row>
    <row r="60" spans="5:37">
      <c r="E60" s="17" t="s">
        <v>28</v>
      </c>
      <c r="F60" s="17" t="s">
        <v>172</v>
      </c>
      <c r="H60" s="17" t="s">
        <v>304</v>
      </c>
      <c r="I60" s="17" t="s">
        <v>173</v>
      </c>
      <c r="J60" s="17" t="s">
        <v>303</v>
      </c>
      <c r="L60" s="3" t="s">
        <v>112</v>
      </c>
      <c r="M60" s="3" t="b">
        <v>0</v>
      </c>
      <c r="N60" s="3" t="b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</row>
    <row r="61" spans="5:37">
      <c r="E61" s="17" t="s">
        <v>28</v>
      </c>
      <c r="F61" s="17" t="s">
        <v>172</v>
      </c>
      <c r="H61" s="17" t="s">
        <v>304</v>
      </c>
      <c r="I61" s="17" t="s">
        <v>173</v>
      </c>
      <c r="J61" s="17" t="s">
        <v>303</v>
      </c>
      <c r="L61" s="3" t="s">
        <v>112</v>
      </c>
      <c r="M61" s="3" t="b">
        <v>0</v>
      </c>
      <c r="N61" s="3" t="b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</row>
    <row r="62" spans="5:37">
      <c r="E62" s="17" t="s">
        <v>28</v>
      </c>
      <c r="F62" s="17" t="s">
        <v>172</v>
      </c>
      <c r="H62" s="17" t="s">
        <v>304</v>
      </c>
      <c r="I62" s="17" t="s">
        <v>173</v>
      </c>
      <c r="J62" s="17" t="s">
        <v>303</v>
      </c>
      <c r="L62" s="3" t="s">
        <v>112</v>
      </c>
      <c r="M62" s="3" t="b">
        <v>0</v>
      </c>
      <c r="N62" s="3" t="b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</row>
    <row r="63" spans="5:37">
      <c r="E63" s="17" t="s">
        <v>28</v>
      </c>
      <c r="F63" s="17" t="s">
        <v>172</v>
      </c>
      <c r="H63" s="17" t="s">
        <v>304</v>
      </c>
      <c r="I63" s="17" t="s">
        <v>173</v>
      </c>
      <c r="J63" s="17" t="s">
        <v>303</v>
      </c>
      <c r="L63" s="3" t="s">
        <v>112</v>
      </c>
      <c r="M63" s="3" t="b">
        <v>0</v>
      </c>
      <c r="N63" s="3" t="b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</row>
    <row r="64" spans="5:37">
      <c r="E64" s="17" t="s">
        <v>28</v>
      </c>
      <c r="F64" s="17" t="s">
        <v>172</v>
      </c>
      <c r="H64" s="17" t="s">
        <v>304</v>
      </c>
      <c r="I64" s="17" t="s">
        <v>173</v>
      </c>
      <c r="J64" s="17" t="s">
        <v>303</v>
      </c>
      <c r="L64" s="3" t="s">
        <v>112</v>
      </c>
      <c r="M64" s="3" t="b">
        <v>0</v>
      </c>
      <c r="N64" s="3" t="b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</row>
    <row r="65" spans="5:37">
      <c r="E65" s="17" t="s">
        <v>28</v>
      </c>
      <c r="F65" s="17" t="s">
        <v>172</v>
      </c>
      <c r="H65" s="17" t="s">
        <v>304</v>
      </c>
      <c r="I65" s="17" t="s">
        <v>173</v>
      </c>
      <c r="J65" s="17" t="s">
        <v>303</v>
      </c>
      <c r="L65" s="3" t="s">
        <v>112</v>
      </c>
      <c r="M65" s="3" t="b">
        <v>0</v>
      </c>
      <c r="N65" s="3" t="b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</row>
    <row r="66" spans="5:37">
      <c r="E66" s="17" t="s">
        <v>28</v>
      </c>
      <c r="F66" s="17" t="s">
        <v>172</v>
      </c>
      <c r="H66" s="17" t="s">
        <v>304</v>
      </c>
      <c r="I66" s="17" t="s">
        <v>173</v>
      </c>
      <c r="J66" s="17" t="s">
        <v>303</v>
      </c>
      <c r="L66" s="3" t="s">
        <v>112</v>
      </c>
      <c r="M66" s="3" t="b">
        <v>0</v>
      </c>
      <c r="N66" s="3" t="b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</row>
    <row r="67" spans="5:37">
      <c r="E67" s="17" t="s">
        <v>28</v>
      </c>
      <c r="F67" s="17" t="s">
        <v>172</v>
      </c>
      <c r="H67" s="17" t="s">
        <v>304</v>
      </c>
      <c r="I67" s="17" t="s">
        <v>173</v>
      </c>
      <c r="J67" s="17" t="s">
        <v>303</v>
      </c>
      <c r="L67" s="3" t="s">
        <v>112</v>
      </c>
      <c r="M67" s="3" t="b">
        <v>0</v>
      </c>
      <c r="N67" s="3" t="b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</row>
    <row r="68" spans="5:37">
      <c r="E68" s="17" t="s">
        <v>28</v>
      </c>
      <c r="F68" s="17" t="s">
        <v>172</v>
      </c>
      <c r="H68" s="17" t="s">
        <v>304</v>
      </c>
      <c r="I68" s="17" t="s">
        <v>173</v>
      </c>
      <c r="J68" s="17" t="s">
        <v>303</v>
      </c>
      <c r="L68" s="3" t="s">
        <v>112</v>
      </c>
      <c r="M68" s="3" t="b">
        <v>0</v>
      </c>
      <c r="N68" s="3" t="b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</row>
    <row r="69" spans="5:37">
      <c r="E69" s="17" t="s">
        <v>28</v>
      </c>
      <c r="F69" s="17" t="s">
        <v>172</v>
      </c>
      <c r="H69" s="17" t="s">
        <v>310</v>
      </c>
      <c r="I69" s="17" t="s">
        <v>246</v>
      </c>
      <c r="J69" s="17" t="s">
        <v>303</v>
      </c>
      <c r="L69" s="3" t="s">
        <v>112</v>
      </c>
      <c r="M69" s="3" t="b">
        <v>0</v>
      </c>
      <c r="N69" s="3" t="b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</row>
    <row r="70" spans="5:37">
      <c r="E70" s="17" t="s">
        <v>28</v>
      </c>
      <c r="F70" s="17" t="s">
        <v>172</v>
      </c>
      <c r="H70" s="17" t="s">
        <v>310</v>
      </c>
      <c r="I70" s="17" t="s">
        <v>246</v>
      </c>
      <c r="J70" s="17" t="s">
        <v>359</v>
      </c>
      <c r="L70" s="3" t="s">
        <v>112</v>
      </c>
      <c r="M70" s="3" t="b">
        <v>0</v>
      </c>
      <c r="N70" s="3" t="s">
        <v>308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-0.71258553020246496</v>
      </c>
      <c r="AE70" s="19">
        <v>-0.91572318148299203</v>
      </c>
      <c r="AF70" s="19">
        <v>-0.85376300018790852</v>
      </c>
      <c r="AG70" s="19">
        <v>-1.0441300486172067</v>
      </c>
      <c r="AH70" s="19">
        <v>-1.2853552754323776</v>
      </c>
      <c r="AI70" s="19">
        <v>-1.6595587786100443</v>
      </c>
      <c r="AJ70" s="19">
        <v>-2.1685261394440674</v>
      </c>
      <c r="AK70" s="19">
        <v>-2.8142607889483866</v>
      </c>
    </row>
    <row r="71" spans="5:37">
      <c r="E71" s="17" t="s">
        <v>28</v>
      </c>
      <c r="F71" s="17" t="s">
        <v>172</v>
      </c>
      <c r="H71" s="17" t="s">
        <v>310</v>
      </c>
      <c r="I71" s="17" t="s">
        <v>246</v>
      </c>
      <c r="J71" s="17" t="s">
        <v>302</v>
      </c>
      <c r="L71" s="3" t="s">
        <v>112</v>
      </c>
      <c r="M71" s="3" t="b">
        <v>0</v>
      </c>
      <c r="N71" s="3" t="b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-5.6271525783270371E-3</v>
      </c>
      <c r="Z71" s="19">
        <v>-5.6271525783270371E-3</v>
      </c>
      <c r="AA71" s="19">
        <v>-5.6271525783270371E-3</v>
      </c>
      <c r="AB71" s="19">
        <v>-5.6271525783270371E-3</v>
      </c>
      <c r="AC71" s="19">
        <v>-5.6271525783270371E-3</v>
      </c>
      <c r="AD71" s="19">
        <v>-5.6271525783270371E-3</v>
      </c>
      <c r="AE71" s="19">
        <v>-5.6271525783270371E-3</v>
      </c>
      <c r="AF71" s="19">
        <v>-5.6554297269618466E-3</v>
      </c>
      <c r="AG71" s="19">
        <v>-5.683848971820951E-3</v>
      </c>
      <c r="AH71" s="19">
        <v>-5.7124110269557299E-3</v>
      </c>
      <c r="AI71" s="19">
        <v>-5.7411166100057578E-3</v>
      </c>
      <c r="AJ71" s="19">
        <v>-5.7699664422168426E-3</v>
      </c>
      <c r="AK71" s="19">
        <v>-5.7989612484591379E-3</v>
      </c>
    </row>
    <row r="72" spans="5:37">
      <c r="E72" s="17" t="s">
        <v>28</v>
      </c>
      <c r="F72" s="17" t="s">
        <v>172</v>
      </c>
      <c r="H72" s="17" t="s">
        <v>310</v>
      </c>
      <c r="I72" s="17" t="s">
        <v>246</v>
      </c>
      <c r="J72" s="17" t="s">
        <v>303</v>
      </c>
      <c r="L72" s="3" t="s">
        <v>112</v>
      </c>
      <c r="M72" s="3" t="b">
        <v>0</v>
      </c>
      <c r="N72" s="3" t="b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</row>
    <row r="73" spans="5:37">
      <c r="E73" s="17" t="s">
        <v>28</v>
      </c>
      <c r="F73" s="17" t="s">
        <v>172</v>
      </c>
      <c r="H73" s="17" t="s">
        <v>310</v>
      </c>
      <c r="I73" s="17" t="s">
        <v>246</v>
      </c>
      <c r="J73" s="17" t="s">
        <v>303</v>
      </c>
      <c r="L73" s="3" t="s">
        <v>112</v>
      </c>
      <c r="M73" s="3" t="b">
        <v>0</v>
      </c>
      <c r="N73" s="3" t="b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</row>
    <row r="74" spans="5:37">
      <c r="E74" s="17" t="s">
        <v>28</v>
      </c>
      <c r="F74" s="17" t="s">
        <v>172</v>
      </c>
      <c r="H74" s="17" t="s">
        <v>310</v>
      </c>
      <c r="I74" s="17" t="s">
        <v>246</v>
      </c>
      <c r="J74" s="17" t="s">
        <v>303</v>
      </c>
      <c r="L74" s="3" t="s">
        <v>112</v>
      </c>
      <c r="M74" s="3" t="b">
        <v>0</v>
      </c>
      <c r="N74" s="3" t="b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</row>
    <row r="75" spans="5:37">
      <c r="E75" s="17" t="s">
        <v>28</v>
      </c>
      <c r="F75" s="17" t="s">
        <v>172</v>
      </c>
      <c r="H75" s="17" t="s">
        <v>310</v>
      </c>
      <c r="I75" s="17" t="s">
        <v>246</v>
      </c>
      <c r="J75" s="17" t="s">
        <v>303</v>
      </c>
      <c r="L75" s="3" t="s">
        <v>112</v>
      </c>
      <c r="M75" s="3" t="b">
        <v>0</v>
      </c>
      <c r="N75" s="3" t="b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</row>
    <row r="76" spans="5:37">
      <c r="E76" s="17" t="s">
        <v>28</v>
      </c>
      <c r="F76" s="17" t="s">
        <v>172</v>
      </c>
      <c r="H76" s="17" t="s">
        <v>310</v>
      </c>
      <c r="I76" s="17" t="s">
        <v>246</v>
      </c>
      <c r="J76" s="17" t="s">
        <v>303</v>
      </c>
      <c r="L76" s="3" t="s">
        <v>112</v>
      </c>
      <c r="M76" s="3" t="b">
        <v>0</v>
      </c>
      <c r="N76" s="3" t="b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</row>
    <row r="77" spans="5:37">
      <c r="E77" s="17" t="s">
        <v>28</v>
      </c>
      <c r="F77" s="17" t="s">
        <v>172</v>
      </c>
      <c r="H77" s="17" t="s">
        <v>310</v>
      </c>
      <c r="I77" s="17" t="s">
        <v>246</v>
      </c>
      <c r="J77" s="17" t="s">
        <v>303</v>
      </c>
      <c r="L77" s="3" t="s">
        <v>112</v>
      </c>
      <c r="M77" s="3" t="b">
        <v>0</v>
      </c>
      <c r="N77" s="3" t="b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</row>
    <row r="78" spans="5:37">
      <c r="E78" s="17" t="s">
        <v>28</v>
      </c>
      <c r="F78" s="17" t="s">
        <v>172</v>
      </c>
      <c r="H78" s="17" t="s">
        <v>310</v>
      </c>
      <c r="I78" s="17" t="s">
        <v>246</v>
      </c>
      <c r="J78" s="17" t="s">
        <v>303</v>
      </c>
      <c r="L78" s="3" t="s">
        <v>112</v>
      </c>
      <c r="M78" s="3" t="b">
        <v>0</v>
      </c>
      <c r="N78" s="3" t="b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</row>
    <row r="79" spans="5:37">
      <c r="E79" s="17" t="s">
        <v>28</v>
      </c>
      <c r="F79" s="17" t="s">
        <v>172</v>
      </c>
      <c r="H79" s="17" t="s">
        <v>310</v>
      </c>
      <c r="I79" s="17" t="s">
        <v>205</v>
      </c>
      <c r="J79" s="17" t="s">
        <v>303</v>
      </c>
      <c r="L79" s="3" t="s">
        <v>112</v>
      </c>
      <c r="M79" s="3" t="b">
        <v>0</v>
      </c>
      <c r="N79" s="3" t="b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</row>
    <row r="80" spans="5:37">
      <c r="E80" s="17" t="s">
        <v>28</v>
      </c>
      <c r="F80" s="17" t="s">
        <v>172</v>
      </c>
      <c r="H80" s="17" t="s">
        <v>310</v>
      </c>
      <c r="I80" s="17" t="s">
        <v>205</v>
      </c>
      <c r="J80" s="17" t="s">
        <v>303</v>
      </c>
      <c r="L80" s="3" t="s">
        <v>112</v>
      </c>
      <c r="M80" s="3" t="b">
        <v>0</v>
      </c>
      <c r="N80" s="3" t="b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</row>
    <row r="81" spans="5:37">
      <c r="E81" s="17" t="s">
        <v>28</v>
      </c>
      <c r="F81" s="17" t="s">
        <v>172</v>
      </c>
      <c r="H81" s="17" t="s">
        <v>310</v>
      </c>
      <c r="I81" s="17" t="s">
        <v>205</v>
      </c>
      <c r="J81" s="17" t="s">
        <v>303</v>
      </c>
      <c r="L81" s="3" t="s">
        <v>112</v>
      </c>
      <c r="M81" s="3" t="b">
        <v>0</v>
      </c>
      <c r="N81" s="3" t="b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</row>
    <row r="82" spans="5:37">
      <c r="E82" s="17" t="s">
        <v>28</v>
      </c>
      <c r="F82" s="17" t="s">
        <v>172</v>
      </c>
      <c r="H82" s="17" t="s">
        <v>310</v>
      </c>
      <c r="I82" s="17" t="s">
        <v>205</v>
      </c>
      <c r="J82" s="17" t="s">
        <v>303</v>
      </c>
      <c r="L82" s="3" t="s">
        <v>112</v>
      </c>
      <c r="M82" s="3" t="b">
        <v>0</v>
      </c>
      <c r="N82" s="3" t="b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</row>
    <row r="83" spans="5:37">
      <c r="E83" s="17" t="s">
        <v>28</v>
      </c>
      <c r="F83" s="17" t="s">
        <v>172</v>
      </c>
      <c r="H83" s="17" t="s">
        <v>310</v>
      </c>
      <c r="I83" s="17" t="s">
        <v>205</v>
      </c>
      <c r="J83" s="17" t="s">
        <v>303</v>
      </c>
      <c r="L83" s="3" t="s">
        <v>112</v>
      </c>
      <c r="M83" s="3" t="b">
        <v>0</v>
      </c>
      <c r="N83" s="3" t="b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</row>
    <row r="84" spans="5:37">
      <c r="E84" s="17" t="s">
        <v>28</v>
      </c>
      <c r="F84" s="17" t="s">
        <v>172</v>
      </c>
      <c r="H84" s="17" t="s">
        <v>310</v>
      </c>
      <c r="I84" s="17" t="s">
        <v>205</v>
      </c>
      <c r="J84" s="17" t="s">
        <v>303</v>
      </c>
      <c r="L84" s="3" t="s">
        <v>112</v>
      </c>
      <c r="M84" s="3" t="b">
        <v>0</v>
      </c>
      <c r="N84" s="3" t="b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</row>
    <row r="85" spans="5:37">
      <c r="E85" s="17" t="s">
        <v>28</v>
      </c>
      <c r="F85" s="17" t="s">
        <v>172</v>
      </c>
      <c r="H85" s="17" t="s">
        <v>310</v>
      </c>
      <c r="I85" s="17" t="s">
        <v>205</v>
      </c>
      <c r="J85" s="17" t="s">
        <v>303</v>
      </c>
      <c r="L85" s="3" t="s">
        <v>112</v>
      </c>
      <c r="M85" s="3" t="b">
        <v>0</v>
      </c>
      <c r="N85" s="3" t="b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</row>
    <row r="86" spans="5:37">
      <c r="E86" s="17" t="s">
        <v>28</v>
      </c>
      <c r="F86" s="17" t="s">
        <v>172</v>
      </c>
      <c r="H86" s="17" t="s">
        <v>310</v>
      </c>
      <c r="I86" s="17" t="s">
        <v>205</v>
      </c>
      <c r="J86" s="17" t="s">
        <v>303</v>
      </c>
      <c r="L86" s="3" t="s">
        <v>112</v>
      </c>
      <c r="M86" s="3" t="b">
        <v>0</v>
      </c>
      <c r="N86" s="3" t="b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</row>
    <row r="87" spans="5:37">
      <c r="E87" s="17" t="s">
        <v>28</v>
      </c>
      <c r="F87" s="17" t="s">
        <v>172</v>
      </c>
      <c r="H87" s="17" t="s">
        <v>310</v>
      </c>
      <c r="I87" s="17" t="s">
        <v>205</v>
      </c>
      <c r="J87" s="17" t="s">
        <v>303</v>
      </c>
      <c r="L87" s="3" t="s">
        <v>112</v>
      </c>
      <c r="M87" s="3" t="b">
        <v>0</v>
      </c>
      <c r="N87" s="3" t="b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</row>
    <row r="88" spans="5:37">
      <c r="E88" s="17" t="s">
        <v>28</v>
      </c>
      <c r="F88" s="17" t="s">
        <v>172</v>
      </c>
      <c r="H88" s="17" t="s">
        <v>310</v>
      </c>
      <c r="I88" s="17" t="s">
        <v>205</v>
      </c>
      <c r="J88" s="17" t="s">
        <v>303</v>
      </c>
      <c r="L88" s="3" t="s">
        <v>112</v>
      </c>
      <c r="M88" s="3" t="b">
        <v>0</v>
      </c>
      <c r="N88" s="3" t="b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</row>
    <row r="89" spans="5:37">
      <c r="E89" s="17" t="s">
        <v>28</v>
      </c>
      <c r="F89" s="17" t="s">
        <v>172</v>
      </c>
      <c r="H89" s="17" t="s">
        <v>310</v>
      </c>
      <c r="I89" s="17" t="s">
        <v>311</v>
      </c>
      <c r="J89" s="17" t="s">
        <v>303</v>
      </c>
      <c r="L89" s="3" t="s">
        <v>112</v>
      </c>
      <c r="M89" s="3" t="b">
        <v>0</v>
      </c>
      <c r="N89" s="3" t="b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</row>
    <row r="90" spans="5:37">
      <c r="E90" s="17" t="s">
        <v>28</v>
      </c>
      <c r="F90" s="17" t="s">
        <v>172</v>
      </c>
      <c r="H90" s="17" t="s">
        <v>310</v>
      </c>
      <c r="I90" s="17" t="s">
        <v>311</v>
      </c>
      <c r="J90" s="17" t="s">
        <v>303</v>
      </c>
      <c r="L90" s="3" t="s">
        <v>112</v>
      </c>
      <c r="M90" s="3" t="b">
        <v>0</v>
      </c>
      <c r="N90" s="3" t="b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</row>
    <row r="91" spans="5:37">
      <c r="E91" s="17" t="s">
        <v>28</v>
      </c>
      <c r="F91" s="17" t="s">
        <v>172</v>
      </c>
      <c r="H91" s="17" t="s">
        <v>310</v>
      </c>
      <c r="I91" s="17" t="s">
        <v>311</v>
      </c>
      <c r="J91" s="17" t="s">
        <v>303</v>
      </c>
      <c r="L91" s="3" t="s">
        <v>112</v>
      </c>
      <c r="M91" s="3" t="b">
        <v>0</v>
      </c>
      <c r="N91" s="3" t="b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</row>
    <row r="92" spans="5:37">
      <c r="E92" s="17" t="s">
        <v>28</v>
      </c>
      <c r="F92" s="17" t="s">
        <v>172</v>
      </c>
      <c r="H92" s="17" t="s">
        <v>310</v>
      </c>
      <c r="I92" s="17" t="s">
        <v>311</v>
      </c>
      <c r="J92" s="17" t="s">
        <v>303</v>
      </c>
      <c r="L92" s="3" t="s">
        <v>112</v>
      </c>
      <c r="M92" s="3" t="b">
        <v>0</v>
      </c>
      <c r="N92" s="3" t="b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</row>
    <row r="93" spans="5:37">
      <c r="E93" s="17" t="s">
        <v>28</v>
      </c>
      <c r="F93" s="17" t="s">
        <v>172</v>
      </c>
      <c r="H93" s="17" t="s">
        <v>310</v>
      </c>
      <c r="I93" s="17" t="s">
        <v>311</v>
      </c>
      <c r="J93" s="17" t="s">
        <v>303</v>
      </c>
      <c r="L93" s="3" t="s">
        <v>112</v>
      </c>
      <c r="M93" s="3" t="b">
        <v>0</v>
      </c>
      <c r="N93" s="3" t="b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</row>
    <row r="94" spans="5:37">
      <c r="E94" s="17" t="s">
        <v>28</v>
      </c>
      <c r="F94" s="17" t="s">
        <v>172</v>
      </c>
      <c r="H94" s="17" t="s">
        <v>310</v>
      </c>
      <c r="I94" s="17" t="s">
        <v>311</v>
      </c>
      <c r="J94" s="17" t="s">
        <v>303</v>
      </c>
      <c r="L94" s="3" t="s">
        <v>112</v>
      </c>
      <c r="M94" s="3" t="b">
        <v>0</v>
      </c>
      <c r="N94" s="3" t="b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</row>
    <row r="95" spans="5:37">
      <c r="E95" s="17" t="s">
        <v>28</v>
      </c>
      <c r="F95" s="17" t="s">
        <v>172</v>
      </c>
      <c r="H95" s="17" t="s">
        <v>310</v>
      </c>
      <c r="I95" s="17" t="s">
        <v>311</v>
      </c>
      <c r="J95" s="17" t="s">
        <v>303</v>
      </c>
      <c r="L95" s="3" t="s">
        <v>112</v>
      </c>
      <c r="M95" s="3" t="b">
        <v>0</v>
      </c>
      <c r="N95" s="3" t="b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</row>
    <row r="96" spans="5:37">
      <c r="E96" s="17" t="s">
        <v>28</v>
      </c>
      <c r="F96" s="17" t="s">
        <v>172</v>
      </c>
      <c r="H96" s="17" t="s">
        <v>310</v>
      </c>
      <c r="I96" s="17" t="s">
        <v>311</v>
      </c>
      <c r="J96" s="17" t="s">
        <v>303</v>
      </c>
      <c r="L96" s="3" t="s">
        <v>112</v>
      </c>
      <c r="M96" s="3" t="b">
        <v>0</v>
      </c>
      <c r="N96" s="3" t="b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</row>
    <row r="97" spans="5:37">
      <c r="E97" s="17" t="s">
        <v>28</v>
      </c>
      <c r="F97" s="17" t="s">
        <v>172</v>
      </c>
      <c r="H97" s="17" t="s">
        <v>310</v>
      </c>
      <c r="I97" s="17" t="s">
        <v>311</v>
      </c>
      <c r="J97" s="17" t="s">
        <v>303</v>
      </c>
      <c r="L97" s="3" t="s">
        <v>112</v>
      </c>
      <c r="M97" s="3" t="b">
        <v>0</v>
      </c>
      <c r="N97" s="3" t="b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</row>
    <row r="98" spans="5:37">
      <c r="E98" s="17" t="s">
        <v>28</v>
      </c>
      <c r="F98" s="17" t="s">
        <v>172</v>
      </c>
      <c r="H98" s="17" t="s">
        <v>310</v>
      </c>
      <c r="I98" s="17" t="s">
        <v>311</v>
      </c>
      <c r="J98" s="17" t="s">
        <v>303</v>
      </c>
      <c r="L98" s="3" t="s">
        <v>112</v>
      </c>
      <c r="M98" s="3" t="b">
        <v>0</v>
      </c>
      <c r="N98" s="3" t="b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</row>
    <row r="99" spans="5:37">
      <c r="E99" s="17" t="s">
        <v>28</v>
      </c>
      <c r="F99" s="17" t="s">
        <v>172</v>
      </c>
      <c r="H99" s="17" t="s">
        <v>310</v>
      </c>
      <c r="I99" s="17" t="s">
        <v>208</v>
      </c>
      <c r="J99" s="17" t="s">
        <v>303</v>
      </c>
      <c r="L99" s="3" t="s">
        <v>112</v>
      </c>
      <c r="M99" s="3" t="b">
        <v>0</v>
      </c>
      <c r="N99" s="3" t="b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</row>
    <row r="100" spans="5:37">
      <c r="E100" s="17" t="s">
        <v>28</v>
      </c>
      <c r="F100" s="17" t="s">
        <v>172</v>
      </c>
      <c r="H100" s="17" t="s">
        <v>310</v>
      </c>
      <c r="I100" s="17" t="s">
        <v>208</v>
      </c>
      <c r="J100" s="17" t="s">
        <v>303</v>
      </c>
      <c r="L100" s="3" t="s">
        <v>112</v>
      </c>
      <c r="M100" s="3" t="b">
        <v>0</v>
      </c>
      <c r="N100" s="3" t="b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</row>
    <row r="101" spans="5:37">
      <c r="E101" s="17" t="s">
        <v>28</v>
      </c>
      <c r="F101" s="17" t="s">
        <v>172</v>
      </c>
      <c r="H101" s="17" t="s">
        <v>310</v>
      </c>
      <c r="I101" s="17" t="s">
        <v>208</v>
      </c>
      <c r="J101" s="17" t="s">
        <v>303</v>
      </c>
      <c r="L101" s="3" t="s">
        <v>112</v>
      </c>
      <c r="M101" s="3" t="b">
        <v>0</v>
      </c>
      <c r="N101" s="3" t="b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</row>
    <row r="102" spans="5:37">
      <c r="E102" s="17" t="s">
        <v>28</v>
      </c>
      <c r="F102" s="17" t="s">
        <v>172</v>
      </c>
      <c r="H102" s="17" t="s">
        <v>310</v>
      </c>
      <c r="I102" s="17" t="s">
        <v>208</v>
      </c>
      <c r="J102" s="17" t="s">
        <v>303</v>
      </c>
      <c r="L102" s="3" t="s">
        <v>112</v>
      </c>
      <c r="M102" s="3" t="b">
        <v>0</v>
      </c>
      <c r="N102" s="3" t="b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</row>
    <row r="103" spans="5:37">
      <c r="E103" s="17" t="s">
        <v>28</v>
      </c>
      <c r="F103" s="17" t="s">
        <v>172</v>
      </c>
      <c r="H103" s="17" t="s">
        <v>310</v>
      </c>
      <c r="I103" s="17" t="s">
        <v>208</v>
      </c>
      <c r="J103" s="17" t="s">
        <v>303</v>
      </c>
      <c r="L103" s="3" t="s">
        <v>112</v>
      </c>
      <c r="M103" s="3" t="b">
        <v>0</v>
      </c>
      <c r="N103" s="3" t="b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</row>
    <row r="104" spans="5:37">
      <c r="E104" s="17" t="s">
        <v>28</v>
      </c>
      <c r="F104" s="17" t="s">
        <v>172</v>
      </c>
      <c r="H104" s="17" t="s">
        <v>310</v>
      </c>
      <c r="I104" s="17" t="s">
        <v>208</v>
      </c>
      <c r="J104" s="17" t="s">
        <v>303</v>
      </c>
      <c r="L104" s="3" t="s">
        <v>112</v>
      </c>
      <c r="M104" s="3" t="b">
        <v>0</v>
      </c>
      <c r="N104" s="3" t="b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</row>
    <row r="105" spans="5:37">
      <c r="E105" s="17" t="s">
        <v>28</v>
      </c>
      <c r="F105" s="17" t="s">
        <v>172</v>
      </c>
      <c r="H105" s="17" t="s">
        <v>310</v>
      </c>
      <c r="I105" s="17" t="s">
        <v>208</v>
      </c>
      <c r="J105" s="17" t="s">
        <v>303</v>
      </c>
      <c r="L105" s="3" t="s">
        <v>112</v>
      </c>
      <c r="M105" s="3" t="b">
        <v>0</v>
      </c>
      <c r="N105" s="3" t="b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</row>
    <row r="106" spans="5:37">
      <c r="E106" s="17" t="s">
        <v>28</v>
      </c>
      <c r="F106" s="17" t="s">
        <v>172</v>
      </c>
      <c r="H106" s="17" t="s">
        <v>310</v>
      </c>
      <c r="I106" s="17" t="s">
        <v>208</v>
      </c>
      <c r="J106" s="17" t="s">
        <v>303</v>
      </c>
      <c r="L106" s="3" t="s">
        <v>112</v>
      </c>
      <c r="M106" s="3" t="b">
        <v>0</v>
      </c>
      <c r="N106" s="3" t="b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</row>
    <row r="107" spans="5:37">
      <c r="E107" s="17" t="s">
        <v>28</v>
      </c>
      <c r="F107" s="17" t="s">
        <v>172</v>
      </c>
      <c r="H107" s="17" t="s">
        <v>310</v>
      </c>
      <c r="I107" s="17" t="s">
        <v>208</v>
      </c>
      <c r="J107" s="17" t="s">
        <v>303</v>
      </c>
      <c r="L107" s="3" t="s">
        <v>112</v>
      </c>
      <c r="M107" s="3" t="b">
        <v>0</v>
      </c>
      <c r="N107" s="3" t="b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</row>
    <row r="108" spans="5:37">
      <c r="E108" s="17" t="s">
        <v>28</v>
      </c>
      <c r="F108" s="17" t="s">
        <v>172</v>
      </c>
      <c r="H108" s="17" t="s">
        <v>310</v>
      </c>
      <c r="I108" s="17" t="s">
        <v>208</v>
      </c>
      <c r="J108" s="17" t="s">
        <v>303</v>
      </c>
      <c r="L108" s="3" t="s">
        <v>112</v>
      </c>
      <c r="M108" s="3" t="b">
        <v>0</v>
      </c>
      <c r="N108" s="3" t="b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</row>
    <row r="109" spans="5:37">
      <c r="E109" s="17" t="s">
        <v>28</v>
      </c>
      <c r="F109" s="17" t="s">
        <v>172</v>
      </c>
      <c r="H109" s="17" t="s">
        <v>310</v>
      </c>
      <c r="I109" s="17" t="s">
        <v>174</v>
      </c>
      <c r="J109" s="17" t="s">
        <v>303</v>
      </c>
      <c r="L109" s="3" t="s">
        <v>112</v>
      </c>
      <c r="M109" s="3" t="b">
        <v>0</v>
      </c>
      <c r="N109" s="3" t="b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</row>
    <row r="110" spans="5:37">
      <c r="E110" s="17" t="s">
        <v>28</v>
      </c>
      <c r="F110" s="17" t="s">
        <v>172</v>
      </c>
      <c r="H110" s="17" t="s">
        <v>310</v>
      </c>
      <c r="I110" s="17" t="s">
        <v>174</v>
      </c>
      <c r="J110" s="17" t="s">
        <v>303</v>
      </c>
      <c r="L110" s="3" t="s">
        <v>112</v>
      </c>
      <c r="M110" s="3" t="b">
        <v>0</v>
      </c>
      <c r="N110" s="3" t="b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</row>
    <row r="111" spans="5:37">
      <c r="E111" s="17" t="s">
        <v>28</v>
      </c>
      <c r="F111" s="17" t="s">
        <v>172</v>
      </c>
      <c r="H111" s="17" t="s">
        <v>310</v>
      </c>
      <c r="I111" s="17" t="s">
        <v>174</v>
      </c>
      <c r="J111" s="17" t="s">
        <v>303</v>
      </c>
      <c r="L111" s="3" t="s">
        <v>112</v>
      </c>
      <c r="M111" s="3" t="b">
        <v>0</v>
      </c>
      <c r="N111" s="3" t="b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</row>
    <row r="112" spans="5:37">
      <c r="E112" s="17" t="s">
        <v>28</v>
      </c>
      <c r="F112" s="17" t="s">
        <v>172</v>
      </c>
      <c r="H112" s="17" t="s">
        <v>310</v>
      </c>
      <c r="I112" s="17" t="s">
        <v>174</v>
      </c>
      <c r="J112" s="17" t="s">
        <v>303</v>
      </c>
      <c r="L112" s="3" t="s">
        <v>112</v>
      </c>
      <c r="M112" s="3" t="b">
        <v>0</v>
      </c>
      <c r="N112" s="3" t="b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</row>
    <row r="113" spans="5:37">
      <c r="E113" s="17" t="s">
        <v>28</v>
      </c>
      <c r="F113" s="17" t="s">
        <v>172</v>
      </c>
      <c r="H113" s="17" t="s">
        <v>310</v>
      </c>
      <c r="I113" s="17" t="s">
        <v>174</v>
      </c>
      <c r="J113" s="17" t="s">
        <v>303</v>
      </c>
      <c r="L113" s="3" t="s">
        <v>112</v>
      </c>
      <c r="M113" s="3" t="b">
        <v>0</v>
      </c>
      <c r="N113" s="3" t="b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</row>
    <row r="114" spans="5:37">
      <c r="E114" s="17" t="s">
        <v>28</v>
      </c>
      <c r="F114" s="17" t="s">
        <v>172</v>
      </c>
      <c r="H114" s="17" t="s">
        <v>310</v>
      </c>
      <c r="I114" s="17" t="s">
        <v>174</v>
      </c>
      <c r="J114" s="17" t="s">
        <v>303</v>
      </c>
      <c r="L114" s="3" t="s">
        <v>112</v>
      </c>
      <c r="M114" s="3" t="b">
        <v>0</v>
      </c>
      <c r="N114" s="3" t="b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</row>
    <row r="115" spans="5:37">
      <c r="E115" s="17" t="s">
        <v>28</v>
      </c>
      <c r="F115" s="17" t="s">
        <v>172</v>
      </c>
      <c r="H115" s="17" t="s">
        <v>310</v>
      </c>
      <c r="I115" s="17" t="s">
        <v>174</v>
      </c>
      <c r="J115" s="17" t="s">
        <v>303</v>
      </c>
      <c r="L115" s="3" t="s">
        <v>112</v>
      </c>
      <c r="M115" s="3" t="b">
        <v>0</v>
      </c>
      <c r="N115" s="3" t="b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</row>
    <row r="116" spans="5:37">
      <c r="E116" s="17" t="s">
        <v>28</v>
      </c>
      <c r="F116" s="17" t="s">
        <v>172</v>
      </c>
      <c r="H116" s="17" t="s">
        <v>310</v>
      </c>
      <c r="I116" s="17" t="s">
        <v>174</v>
      </c>
      <c r="J116" s="17" t="s">
        <v>303</v>
      </c>
      <c r="L116" s="3" t="s">
        <v>112</v>
      </c>
      <c r="M116" s="3" t="b">
        <v>0</v>
      </c>
      <c r="N116" s="3" t="b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</row>
    <row r="117" spans="5:37">
      <c r="E117" s="17" t="s">
        <v>28</v>
      </c>
      <c r="F117" s="17" t="s">
        <v>172</v>
      </c>
      <c r="H117" s="17" t="s">
        <v>310</v>
      </c>
      <c r="I117" s="17" t="s">
        <v>174</v>
      </c>
      <c r="J117" s="17" t="s">
        <v>303</v>
      </c>
      <c r="L117" s="3" t="s">
        <v>112</v>
      </c>
      <c r="M117" s="3" t="b">
        <v>0</v>
      </c>
      <c r="N117" s="3" t="b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</row>
    <row r="118" spans="5:37">
      <c r="E118" s="17" t="s">
        <v>28</v>
      </c>
      <c r="F118" s="17" t="s">
        <v>172</v>
      </c>
      <c r="H118" s="17" t="s">
        <v>310</v>
      </c>
      <c r="I118" s="17" t="s">
        <v>174</v>
      </c>
      <c r="J118" s="17" t="s">
        <v>303</v>
      </c>
      <c r="L118" s="3" t="s">
        <v>112</v>
      </c>
      <c r="M118" s="3" t="b">
        <v>0</v>
      </c>
      <c r="N118" s="3" t="b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</row>
    <row r="119" spans="5:37">
      <c r="E119" s="17" t="s">
        <v>28</v>
      </c>
      <c r="F119" s="17" t="s">
        <v>172</v>
      </c>
      <c r="H119" s="17" t="s">
        <v>310</v>
      </c>
      <c r="I119" s="17" t="s">
        <v>210</v>
      </c>
      <c r="J119" s="17" t="s">
        <v>303</v>
      </c>
      <c r="L119" s="3" t="s">
        <v>112</v>
      </c>
      <c r="M119" s="3" t="b">
        <v>0</v>
      </c>
      <c r="N119" s="3" t="b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</row>
    <row r="120" spans="5:37">
      <c r="E120" s="17" t="s">
        <v>28</v>
      </c>
      <c r="F120" s="17" t="s">
        <v>172</v>
      </c>
      <c r="H120" s="17" t="s">
        <v>310</v>
      </c>
      <c r="I120" s="17" t="s">
        <v>210</v>
      </c>
      <c r="J120" s="17" t="s">
        <v>303</v>
      </c>
      <c r="L120" s="3" t="s">
        <v>112</v>
      </c>
      <c r="M120" s="3" t="b">
        <v>0</v>
      </c>
      <c r="N120" s="3" t="b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</row>
    <row r="121" spans="5:37">
      <c r="E121" s="17" t="s">
        <v>28</v>
      </c>
      <c r="F121" s="17" t="s">
        <v>172</v>
      </c>
      <c r="H121" s="17" t="s">
        <v>310</v>
      </c>
      <c r="I121" s="17" t="s">
        <v>210</v>
      </c>
      <c r="J121" s="17" t="s">
        <v>303</v>
      </c>
      <c r="L121" s="3" t="s">
        <v>112</v>
      </c>
      <c r="M121" s="3" t="b">
        <v>0</v>
      </c>
      <c r="N121" s="3" t="b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</row>
    <row r="122" spans="5:37">
      <c r="E122" s="17" t="s">
        <v>28</v>
      </c>
      <c r="F122" s="17" t="s">
        <v>172</v>
      </c>
      <c r="H122" s="17" t="s">
        <v>310</v>
      </c>
      <c r="I122" s="17" t="s">
        <v>210</v>
      </c>
      <c r="J122" s="17" t="s">
        <v>303</v>
      </c>
      <c r="L122" s="3" t="s">
        <v>112</v>
      </c>
      <c r="M122" s="3" t="b">
        <v>0</v>
      </c>
      <c r="N122" s="3" t="b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</row>
    <row r="123" spans="5:37">
      <c r="E123" s="17" t="s">
        <v>28</v>
      </c>
      <c r="F123" s="17" t="s">
        <v>172</v>
      </c>
      <c r="H123" s="17" t="s">
        <v>310</v>
      </c>
      <c r="I123" s="17" t="s">
        <v>210</v>
      </c>
      <c r="J123" s="17" t="s">
        <v>303</v>
      </c>
      <c r="L123" s="3" t="s">
        <v>112</v>
      </c>
      <c r="M123" s="3" t="b">
        <v>0</v>
      </c>
      <c r="N123" s="3" t="b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</row>
    <row r="124" spans="5:37">
      <c r="E124" s="17" t="s">
        <v>28</v>
      </c>
      <c r="F124" s="17" t="s">
        <v>172</v>
      </c>
      <c r="H124" s="17" t="s">
        <v>310</v>
      </c>
      <c r="I124" s="17" t="s">
        <v>210</v>
      </c>
      <c r="J124" s="17" t="s">
        <v>303</v>
      </c>
      <c r="L124" s="3" t="s">
        <v>112</v>
      </c>
      <c r="M124" s="3" t="b">
        <v>0</v>
      </c>
      <c r="N124" s="3" t="b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</row>
    <row r="125" spans="5:37">
      <c r="E125" s="17" t="s">
        <v>28</v>
      </c>
      <c r="F125" s="17" t="s">
        <v>172</v>
      </c>
      <c r="H125" s="17" t="s">
        <v>310</v>
      </c>
      <c r="I125" s="17" t="s">
        <v>210</v>
      </c>
      <c r="J125" s="17" t="s">
        <v>303</v>
      </c>
      <c r="L125" s="3" t="s">
        <v>112</v>
      </c>
      <c r="M125" s="3" t="b">
        <v>0</v>
      </c>
      <c r="N125" s="3" t="b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</row>
    <row r="126" spans="5:37">
      <c r="E126" s="17" t="s">
        <v>28</v>
      </c>
      <c r="F126" s="17" t="s">
        <v>172</v>
      </c>
      <c r="H126" s="17" t="s">
        <v>310</v>
      </c>
      <c r="I126" s="17" t="s">
        <v>210</v>
      </c>
      <c r="J126" s="17" t="s">
        <v>303</v>
      </c>
      <c r="L126" s="3" t="s">
        <v>112</v>
      </c>
      <c r="M126" s="3" t="b">
        <v>0</v>
      </c>
      <c r="N126" s="3" t="b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</row>
    <row r="127" spans="5:37">
      <c r="E127" s="17" t="s">
        <v>28</v>
      </c>
      <c r="F127" s="17" t="s">
        <v>172</v>
      </c>
      <c r="H127" s="17" t="s">
        <v>310</v>
      </c>
      <c r="I127" s="17" t="s">
        <v>210</v>
      </c>
      <c r="J127" s="17" t="s">
        <v>303</v>
      </c>
      <c r="L127" s="3" t="s">
        <v>112</v>
      </c>
      <c r="M127" s="3" t="b">
        <v>0</v>
      </c>
      <c r="N127" s="3" t="b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</row>
    <row r="128" spans="5:37">
      <c r="E128" s="17" t="s">
        <v>28</v>
      </c>
      <c r="F128" s="17" t="s">
        <v>172</v>
      </c>
      <c r="H128" s="17" t="s">
        <v>310</v>
      </c>
      <c r="I128" s="17" t="s">
        <v>210</v>
      </c>
      <c r="J128" s="17" t="s">
        <v>303</v>
      </c>
      <c r="L128" s="3" t="s">
        <v>112</v>
      </c>
      <c r="M128" s="3" t="b">
        <v>0</v>
      </c>
      <c r="N128" s="3" t="b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</row>
    <row r="129" spans="5:37">
      <c r="E129" s="17" t="s">
        <v>28</v>
      </c>
      <c r="F129" s="17" t="s">
        <v>172</v>
      </c>
      <c r="H129" s="17" t="s">
        <v>310</v>
      </c>
      <c r="I129" s="17" t="s">
        <v>211</v>
      </c>
      <c r="J129" s="17" t="s">
        <v>303</v>
      </c>
      <c r="L129" s="3" t="s">
        <v>112</v>
      </c>
      <c r="M129" s="3" t="b">
        <v>0</v>
      </c>
      <c r="N129" s="3" t="b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</row>
    <row r="130" spans="5:37">
      <c r="E130" s="17" t="s">
        <v>28</v>
      </c>
      <c r="F130" s="17" t="s">
        <v>172</v>
      </c>
      <c r="H130" s="17" t="s">
        <v>310</v>
      </c>
      <c r="I130" s="17" t="s">
        <v>211</v>
      </c>
      <c r="J130" s="17" t="s">
        <v>303</v>
      </c>
      <c r="L130" s="3" t="s">
        <v>112</v>
      </c>
      <c r="M130" s="3" t="b">
        <v>0</v>
      </c>
      <c r="N130" s="3" t="b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</row>
    <row r="131" spans="5:37">
      <c r="E131" s="17" t="s">
        <v>28</v>
      </c>
      <c r="F131" s="17" t="s">
        <v>172</v>
      </c>
      <c r="H131" s="17" t="s">
        <v>310</v>
      </c>
      <c r="I131" s="17" t="s">
        <v>211</v>
      </c>
      <c r="J131" s="17" t="s">
        <v>303</v>
      </c>
      <c r="L131" s="3" t="s">
        <v>112</v>
      </c>
      <c r="M131" s="3" t="b">
        <v>0</v>
      </c>
      <c r="N131" s="3" t="b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</row>
    <row r="132" spans="5:37">
      <c r="E132" s="17" t="s">
        <v>28</v>
      </c>
      <c r="F132" s="17" t="s">
        <v>172</v>
      </c>
      <c r="H132" s="17" t="s">
        <v>310</v>
      </c>
      <c r="I132" s="17" t="s">
        <v>211</v>
      </c>
      <c r="J132" s="17" t="s">
        <v>303</v>
      </c>
      <c r="L132" s="3" t="s">
        <v>112</v>
      </c>
      <c r="M132" s="3" t="b">
        <v>0</v>
      </c>
      <c r="N132" s="3" t="b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</row>
    <row r="133" spans="5:37">
      <c r="E133" s="17" t="s">
        <v>28</v>
      </c>
      <c r="F133" s="17" t="s">
        <v>172</v>
      </c>
      <c r="H133" s="17" t="s">
        <v>310</v>
      </c>
      <c r="I133" s="17" t="s">
        <v>211</v>
      </c>
      <c r="J133" s="17" t="s">
        <v>303</v>
      </c>
      <c r="L133" s="3" t="s">
        <v>112</v>
      </c>
      <c r="M133" s="3" t="b">
        <v>0</v>
      </c>
      <c r="N133" s="3" t="b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</row>
    <row r="134" spans="5:37">
      <c r="E134" s="17" t="s">
        <v>28</v>
      </c>
      <c r="F134" s="17" t="s">
        <v>172</v>
      </c>
      <c r="H134" s="17" t="s">
        <v>310</v>
      </c>
      <c r="I134" s="17" t="s">
        <v>211</v>
      </c>
      <c r="J134" s="17" t="s">
        <v>303</v>
      </c>
      <c r="L134" s="3" t="s">
        <v>112</v>
      </c>
      <c r="M134" s="3" t="b">
        <v>0</v>
      </c>
      <c r="N134" s="3" t="b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</row>
    <row r="135" spans="5:37">
      <c r="E135" s="17" t="s">
        <v>28</v>
      </c>
      <c r="F135" s="17" t="s">
        <v>172</v>
      </c>
      <c r="H135" s="17" t="s">
        <v>310</v>
      </c>
      <c r="I135" s="17" t="s">
        <v>211</v>
      </c>
      <c r="J135" s="17" t="s">
        <v>303</v>
      </c>
      <c r="L135" s="3" t="s">
        <v>112</v>
      </c>
      <c r="M135" s="3" t="b">
        <v>0</v>
      </c>
      <c r="N135" s="3" t="b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</row>
    <row r="136" spans="5:37">
      <c r="E136" s="17" t="s">
        <v>28</v>
      </c>
      <c r="F136" s="17" t="s">
        <v>172</v>
      </c>
      <c r="H136" s="17" t="s">
        <v>310</v>
      </c>
      <c r="I136" s="17" t="s">
        <v>211</v>
      </c>
      <c r="J136" s="17" t="s">
        <v>303</v>
      </c>
      <c r="L136" s="3" t="s">
        <v>112</v>
      </c>
      <c r="M136" s="3" t="b">
        <v>0</v>
      </c>
      <c r="N136" s="3" t="b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</row>
    <row r="137" spans="5:37">
      <c r="E137" s="17" t="s">
        <v>28</v>
      </c>
      <c r="F137" s="17" t="s">
        <v>172</v>
      </c>
      <c r="H137" s="17" t="s">
        <v>310</v>
      </c>
      <c r="I137" s="17" t="s">
        <v>211</v>
      </c>
      <c r="J137" s="17" t="s">
        <v>303</v>
      </c>
      <c r="L137" s="3" t="s">
        <v>112</v>
      </c>
      <c r="M137" s="3" t="b">
        <v>0</v>
      </c>
      <c r="N137" s="3" t="b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</row>
    <row r="138" spans="5:37">
      <c r="E138" s="17" t="s">
        <v>28</v>
      </c>
      <c r="F138" s="17" t="s">
        <v>172</v>
      </c>
      <c r="H138" s="17" t="s">
        <v>310</v>
      </c>
      <c r="I138" s="17" t="s">
        <v>211</v>
      </c>
      <c r="J138" s="17" t="s">
        <v>303</v>
      </c>
      <c r="L138" s="3" t="s">
        <v>112</v>
      </c>
      <c r="M138" s="3" t="b">
        <v>0</v>
      </c>
      <c r="N138" s="3" t="b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</row>
    <row r="139" spans="5:37">
      <c r="E139" s="17" t="s">
        <v>28</v>
      </c>
      <c r="F139" s="17" t="s">
        <v>172</v>
      </c>
      <c r="H139" s="17" t="s">
        <v>310</v>
      </c>
      <c r="I139" s="17" t="s">
        <v>212</v>
      </c>
      <c r="J139" s="17" t="s">
        <v>303</v>
      </c>
      <c r="L139" s="3" t="s">
        <v>112</v>
      </c>
      <c r="M139" s="3" t="b">
        <v>0</v>
      </c>
      <c r="N139" s="3" t="b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</row>
    <row r="140" spans="5:37">
      <c r="E140" s="17" t="s">
        <v>28</v>
      </c>
      <c r="F140" s="17" t="s">
        <v>172</v>
      </c>
      <c r="H140" s="17" t="s">
        <v>310</v>
      </c>
      <c r="I140" s="17" t="s">
        <v>212</v>
      </c>
      <c r="J140" s="17" t="s">
        <v>303</v>
      </c>
      <c r="L140" s="3" t="s">
        <v>112</v>
      </c>
      <c r="M140" s="3" t="b">
        <v>0</v>
      </c>
      <c r="N140" s="3" t="b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</row>
    <row r="141" spans="5:37">
      <c r="E141" s="17" t="s">
        <v>28</v>
      </c>
      <c r="F141" s="17" t="s">
        <v>172</v>
      </c>
      <c r="H141" s="17" t="s">
        <v>310</v>
      </c>
      <c r="I141" s="17" t="s">
        <v>212</v>
      </c>
      <c r="J141" s="17" t="s">
        <v>303</v>
      </c>
      <c r="L141" s="3" t="s">
        <v>112</v>
      </c>
      <c r="M141" s="3" t="b">
        <v>0</v>
      </c>
      <c r="N141" s="3" t="b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</row>
    <row r="142" spans="5:37">
      <c r="E142" s="17" t="s">
        <v>28</v>
      </c>
      <c r="F142" s="17" t="s">
        <v>172</v>
      </c>
      <c r="H142" s="17" t="s">
        <v>310</v>
      </c>
      <c r="I142" s="17" t="s">
        <v>212</v>
      </c>
      <c r="J142" s="17" t="s">
        <v>303</v>
      </c>
      <c r="L142" s="3" t="s">
        <v>112</v>
      </c>
      <c r="M142" s="3" t="b">
        <v>0</v>
      </c>
      <c r="N142" s="3" t="b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</row>
    <row r="143" spans="5:37">
      <c r="E143" s="17" t="s">
        <v>28</v>
      </c>
      <c r="F143" s="17" t="s">
        <v>172</v>
      </c>
      <c r="H143" s="17" t="s">
        <v>310</v>
      </c>
      <c r="I143" s="17" t="s">
        <v>212</v>
      </c>
      <c r="J143" s="17" t="s">
        <v>303</v>
      </c>
      <c r="L143" s="3" t="s">
        <v>112</v>
      </c>
      <c r="M143" s="3" t="b">
        <v>0</v>
      </c>
      <c r="N143" s="3" t="b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</row>
    <row r="144" spans="5:37">
      <c r="E144" s="17" t="s">
        <v>28</v>
      </c>
      <c r="F144" s="17" t="s">
        <v>172</v>
      </c>
      <c r="H144" s="17" t="s">
        <v>310</v>
      </c>
      <c r="I144" s="17" t="s">
        <v>212</v>
      </c>
      <c r="J144" s="17" t="s">
        <v>303</v>
      </c>
      <c r="L144" s="3" t="s">
        <v>112</v>
      </c>
      <c r="M144" s="3" t="b">
        <v>0</v>
      </c>
      <c r="N144" s="3" t="b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</row>
    <row r="145" spans="5:37">
      <c r="E145" s="17" t="s">
        <v>28</v>
      </c>
      <c r="F145" s="17" t="s">
        <v>172</v>
      </c>
      <c r="H145" s="17" t="s">
        <v>310</v>
      </c>
      <c r="I145" s="17" t="s">
        <v>212</v>
      </c>
      <c r="J145" s="17" t="s">
        <v>303</v>
      </c>
      <c r="L145" s="3" t="s">
        <v>112</v>
      </c>
      <c r="M145" s="3" t="b">
        <v>0</v>
      </c>
      <c r="N145" s="3" t="b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</row>
    <row r="146" spans="5:37">
      <c r="E146" s="17" t="s">
        <v>28</v>
      </c>
      <c r="F146" s="17" t="s">
        <v>172</v>
      </c>
      <c r="H146" s="17" t="s">
        <v>310</v>
      </c>
      <c r="I146" s="17" t="s">
        <v>212</v>
      </c>
      <c r="J146" s="17" t="s">
        <v>303</v>
      </c>
      <c r="L146" s="3" t="s">
        <v>112</v>
      </c>
      <c r="M146" s="3" t="b">
        <v>0</v>
      </c>
      <c r="N146" s="3" t="b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</row>
    <row r="147" spans="5:37">
      <c r="E147" s="17" t="s">
        <v>28</v>
      </c>
      <c r="F147" s="17" t="s">
        <v>172</v>
      </c>
      <c r="H147" s="17" t="s">
        <v>310</v>
      </c>
      <c r="I147" s="17" t="s">
        <v>212</v>
      </c>
      <c r="J147" s="17" t="s">
        <v>303</v>
      </c>
      <c r="L147" s="3" t="s">
        <v>112</v>
      </c>
      <c r="M147" s="3" t="b">
        <v>0</v>
      </c>
      <c r="N147" s="3" t="b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</row>
    <row r="148" spans="5:37">
      <c r="E148" s="17" t="s">
        <v>28</v>
      </c>
      <c r="F148" s="17" t="s">
        <v>172</v>
      </c>
      <c r="H148" s="17" t="s">
        <v>310</v>
      </c>
      <c r="I148" s="17" t="s">
        <v>212</v>
      </c>
      <c r="J148" s="17" t="s">
        <v>303</v>
      </c>
      <c r="L148" s="3" t="s">
        <v>112</v>
      </c>
      <c r="M148" s="3" t="b">
        <v>0</v>
      </c>
      <c r="N148" s="3" t="b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</row>
    <row r="149" spans="5:37">
      <c r="E149" s="17" t="s">
        <v>28</v>
      </c>
      <c r="F149" s="17" t="s">
        <v>172</v>
      </c>
      <c r="H149" s="17" t="s">
        <v>213</v>
      </c>
      <c r="I149" s="17" t="s">
        <v>213</v>
      </c>
      <c r="J149" s="17" t="s">
        <v>303</v>
      </c>
      <c r="L149" s="3" t="s">
        <v>112</v>
      </c>
      <c r="M149" s="3" t="b">
        <v>0</v>
      </c>
      <c r="N149" s="3" t="b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</row>
    <row r="150" spans="5:37">
      <c r="E150" s="17" t="s">
        <v>28</v>
      </c>
      <c r="F150" s="17" t="s">
        <v>172</v>
      </c>
      <c r="H150" s="17" t="s">
        <v>213</v>
      </c>
      <c r="I150" s="17" t="s">
        <v>213</v>
      </c>
      <c r="J150" s="17" t="s">
        <v>303</v>
      </c>
      <c r="L150" s="3" t="s">
        <v>112</v>
      </c>
      <c r="M150" s="3" t="b">
        <v>0</v>
      </c>
      <c r="N150" s="3" t="b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</row>
    <row r="151" spans="5:37">
      <c r="E151" s="17" t="s">
        <v>28</v>
      </c>
      <c r="F151" s="17" t="s">
        <v>172</v>
      </c>
      <c r="H151" s="17" t="s">
        <v>213</v>
      </c>
      <c r="I151" s="17" t="s">
        <v>213</v>
      </c>
      <c r="J151" s="17" t="s">
        <v>303</v>
      </c>
      <c r="L151" s="3" t="s">
        <v>112</v>
      </c>
      <c r="M151" s="3" t="b">
        <v>0</v>
      </c>
      <c r="N151" s="3" t="b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</row>
    <row r="152" spans="5:37">
      <c r="E152" s="17" t="s">
        <v>28</v>
      </c>
      <c r="F152" s="17" t="s">
        <v>172</v>
      </c>
      <c r="H152" s="17" t="s">
        <v>213</v>
      </c>
      <c r="I152" s="17" t="s">
        <v>213</v>
      </c>
      <c r="J152" s="17" t="s">
        <v>303</v>
      </c>
      <c r="L152" s="3" t="s">
        <v>112</v>
      </c>
      <c r="M152" s="3" t="b">
        <v>0</v>
      </c>
      <c r="N152" s="3" t="b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</row>
    <row r="153" spans="5:37">
      <c r="E153" s="17" t="s">
        <v>28</v>
      </c>
      <c r="F153" s="17" t="s">
        <v>172</v>
      </c>
      <c r="H153" s="17" t="s">
        <v>213</v>
      </c>
      <c r="I153" s="17" t="s">
        <v>213</v>
      </c>
      <c r="J153" s="17" t="s">
        <v>303</v>
      </c>
      <c r="L153" s="3" t="s">
        <v>112</v>
      </c>
      <c r="M153" s="3" t="b">
        <v>0</v>
      </c>
      <c r="N153" s="3" t="b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</row>
    <row r="154" spans="5:37">
      <c r="E154" s="17" t="s">
        <v>28</v>
      </c>
      <c r="F154" s="17" t="s">
        <v>172</v>
      </c>
      <c r="H154" s="17" t="s">
        <v>213</v>
      </c>
      <c r="I154" s="17" t="s">
        <v>213</v>
      </c>
      <c r="J154" s="17" t="s">
        <v>303</v>
      </c>
      <c r="L154" s="3" t="s">
        <v>112</v>
      </c>
      <c r="M154" s="3" t="b">
        <v>0</v>
      </c>
      <c r="N154" s="3" t="b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</row>
    <row r="155" spans="5:37">
      <c r="E155" s="17" t="s">
        <v>28</v>
      </c>
      <c r="F155" s="17" t="s">
        <v>172</v>
      </c>
      <c r="H155" s="17" t="s">
        <v>213</v>
      </c>
      <c r="I155" s="17" t="s">
        <v>213</v>
      </c>
      <c r="J155" s="17" t="s">
        <v>303</v>
      </c>
      <c r="L155" s="3" t="s">
        <v>112</v>
      </c>
      <c r="M155" s="3" t="b">
        <v>0</v>
      </c>
      <c r="N155" s="3" t="b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</row>
    <row r="156" spans="5:37">
      <c r="E156" s="17" t="s">
        <v>28</v>
      </c>
      <c r="F156" s="17" t="s">
        <v>172</v>
      </c>
      <c r="H156" s="17" t="s">
        <v>213</v>
      </c>
      <c r="I156" s="17" t="s">
        <v>213</v>
      </c>
      <c r="J156" s="17" t="s">
        <v>303</v>
      </c>
      <c r="L156" s="3" t="s">
        <v>112</v>
      </c>
      <c r="M156" s="3" t="b">
        <v>0</v>
      </c>
      <c r="N156" s="3" t="b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</row>
    <row r="157" spans="5:37">
      <c r="E157" s="17" t="s">
        <v>28</v>
      </c>
      <c r="F157" s="17" t="s">
        <v>172</v>
      </c>
      <c r="H157" s="17" t="s">
        <v>213</v>
      </c>
      <c r="I157" s="17" t="s">
        <v>213</v>
      </c>
      <c r="J157" s="17" t="s">
        <v>303</v>
      </c>
      <c r="L157" s="3" t="s">
        <v>112</v>
      </c>
      <c r="M157" s="3" t="b">
        <v>0</v>
      </c>
      <c r="N157" s="3" t="b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</row>
    <row r="158" spans="5:37">
      <c r="E158" s="17" t="s">
        <v>28</v>
      </c>
      <c r="F158" s="17" t="s">
        <v>172</v>
      </c>
      <c r="H158" s="17" t="s">
        <v>213</v>
      </c>
      <c r="I158" s="17" t="s">
        <v>213</v>
      </c>
      <c r="J158" s="17" t="s">
        <v>303</v>
      </c>
      <c r="L158" s="3" t="s">
        <v>112</v>
      </c>
      <c r="M158" s="3" t="b">
        <v>0</v>
      </c>
      <c r="N158" s="3" t="b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</row>
    <row r="159" spans="5:37">
      <c r="E159" s="17" t="s">
        <v>28</v>
      </c>
      <c r="F159" s="17" t="s">
        <v>214</v>
      </c>
      <c r="H159" s="17" t="s">
        <v>215</v>
      </c>
      <c r="I159" s="17" t="s">
        <v>215</v>
      </c>
      <c r="J159" s="17" t="s">
        <v>312</v>
      </c>
      <c r="L159" s="3" t="s">
        <v>112</v>
      </c>
      <c r="M159" s="3" t="b">
        <v>0</v>
      </c>
      <c r="N159" s="3" t="s">
        <v>308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-8.0119720808740691E-2</v>
      </c>
      <c r="AI159" s="19">
        <v>-1.0608781954160202</v>
      </c>
      <c r="AJ159" s="19">
        <v>-0.88349254184331738</v>
      </c>
      <c r="AK159" s="19">
        <v>-1.7075680982672252E-2</v>
      </c>
    </row>
    <row r="160" spans="5:37">
      <c r="E160" s="17" t="s">
        <v>28</v>
      </c>
      <c r="F160" s="17" t="s">
        <v>214</v>
      </c>
      <c r="H160" s="17" t="s">
        <v>215</v>
      </c>
      <c r="I160" s="17" t="s">
        <v>215</v>
      </c>
      <c r="J160" s="17" t="s">
        <v>303</v>
      </c>
      <c r="L160" s="3" t="s">
        <v>112</v>
      </c>
      <c r="M160" s="3" t="b">
        <v>0</v>
      </c>
      <c r="N160" s="3" t="b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</row>
    <row r="161" spans="5:37">
      <c r="E161" s="17" t="s">
        <v>28</v>
      </c>
      <c r="F161" s="17" t="s">
        <v>214</v>
      </c>
      <c r="H161" s="17" t="s">
        <v>215</v>
      </c>
      <c r="I161" s="17" t="s">
        <v>215</v>
      </c>
      <c r="J161" s="17" t="s">
        <v>303</v>
      </c>
      <c r="L161" s="3" t="s">
        <v>112</v>
      </c>
      <c r="M161" s="3" t="b">
        <v>0</v>
      </c>
      <c r="N161" s="3" t="b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</row>
    <row r="162" spans="5:37">
      <c r="E162" s="17" t="s">
        <v>28</v>
      </c>
      <c r="F162" s="17" t="s">
        <v>214</v>
      </c>
      <c r="H162" s="17" t="s">
        <v>215</v>
      </c>
      <c r="I162" s="17" t="s">
        <v>215</v>
      </c>
      <c r="J162" s="17" t="s">
        <v>303</v>
      </c>
      <c r="L162" s="3" t="s">
        <v>112</v>
      </c>
      <c r="M162" s="3" t="b">
        <v>0</v>
      </c>
      <c r="N162" s="3" t="b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</row>
    <row r="163" spans="5:37">
      <c r="E163" s="17" t="s">
        <v>28</v>
      </c>
      <c r="F163" s="17" t="s">
        <v>214</v>
      </c>
      <c r="H163" s="17" t="s">
        <v>215</v>
      </c>
      <c r="I163" s="17" t="s">
        <v>215</v>
      </c>
      <c r="J163" s="17" t="s">
        <v>303</v>
      </c>
      <c r="L163" s="3" t="s">
        <v>112</v>
      </c>
      <c r="M163" s="3" t="b">
        <v>0</v>
      </c>
      <c r="N163" s="3" t="b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</row>
    <row r="164" spans="5:37">
      <c r="E164" s="17" t="s">
        <v>28</v>
      </c>
      <c r="F164" s="17" t="s">
        <v>214</v>
      </c>
      <c r="H164" s="17" t="s">
        <v>215</v>
      </c>
      <c r="I164" s="17" t="s">
        <v>215</v>
      </c>
      <c r="J164" s="17" t="s">
        <v>303</v>
      </c>
      <c r="L164" s="3" t="s">
        <v>112</v>
      </c>
      <c r="M164" s="3" t="b">
        <v>0</v>
      </c>
      <c r="N164" s="3" t="b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</row>
    <row r="165" spans="5:37">
      <c r="E165" s="17" t="s">
        <v>28</v>
      </c>
      <c r="F165" s="17" t="s">
        <v>214</v>
      </c>
      <c r="H165" s="17" t="s">
        <v>215</v>
      </c>
      <c r="I165" s="17" t="s">
        <v>215</v>
      </c>
      <c r="J165" s="17" t="s">
        <v>303</v>
      </c>
      <c r="L165" s="3" t="s">
        <v>112</v>
      </c>
      <c r="M165" s="3" t="b">
        <v>0</v>
      </c>
      <c r="N165" s="3" t="b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</row>
    <row r="166" spans="5:37">
      <c r="E166" s="17" t="s">
        <v>28</v>
      </c>
      <c r="F166" s="17" t="s">
        <v>214</v>
      </c>
      <c r="H166" s="17" t="s">
        <v>215</v>
      </c>
      <c r="I166" s="17" t="s">
        <v>215</v>
      </c>
      <c r="J166" s="17" t="s">
        <v>303</v>
      </c>
      <c r="L166" s="3" t="s">
        <v>112</v>
      </c>
      <c r="M166" s="3" t="b">
        <v>0</v>
      </c>
      <c r="N166" s="3" t="b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</row>
    <row r="167" spans="5:37">
      <c r="E167" s="17" t="s">
        <v>28</v>
      </c>
      <c r="F167" s="17" t="s">
        <v>214</v>
      </c>
      <c r="H167" s="17" t="s">
        <v>215</v>
      </c>
      <c r="I167" s="17" t="s">
        <v>215</v>
      </c>
      <c r="J167" s="17" t="s">
        <v>303</v>
      </c>
      <c r="L167" s="3" t="s">
        <v>112</v>
      </c>
      <c r="M167" s="3" t="b">
        <v>0</v>
      </c>
      <c r="N167" s="3" t="b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</row>
    <row r="168" spans="5:37">
      <c r="E168" s="17" t="s">
        <v>28</v>
      </c>
      <c r="F168" s="17" t="s">
        <v>214</v>
      </c>
      <c r="H168" s="17" t="s">
        <v>215</v>
      </c>
      <c r="I168" s="17" t="s">
        <v>215</v>
      </c>
      <c r="J168" s="17" t="s">
        <v>303</v>
      </c>
      <c r="L168" s="3" t="s">
        <v>112</v>
      </c>
      <c r="M168" s="3" t="b">
        <v>0</v>
      </c>
      <c r="N168" s="3" t="b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</row>
    <row r="169" spans="5:37">
      <c r="E169" s="17" t="s">
        <v>28</v>
      </c>
      <c r="F169" s="17" t="s">
        <v>214</v>
      </c>
      <c r="H169" s="17" t="s">
        <v>216</v>
      </c>
      <c r="I169" s="17" t="s">
        <v>216</v>
      </c>
      <c r="J169" s="17" t="s">
        <v>313</v>
      </c>
      <c r="L169" s="3" t="s">
        <v>112</v>
      </c>
      <c r="M169" s="3" t="b">
        <v>0</v>
      </c>
      <c r="N169" s="3" t="b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-0.140943291</v>
      </c>
      <c r="Z169" s="19">
        <v>-0.23658404999999999</v>
      </c>
      <c r="AA169" s="19">
        <v>-0.30863957600000003</v>
      </c>
      <c r="AB169" s="19">
        <v>-5.600252E-2</v>
      </c>
      <c r="AC169" s="19">
        <v>-0.143997607</v>
      </c>
      <c r="AD169" s="19">
        <v>-7.55826E-2</v>
      </c>
      <c r="AE169" s="19">
        <v>-0.21054214799999998</v>
      </c>
      <c r="AF169" s="19">
        <v>-0.21629491557788946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</row>
    <row r="170" spans="5:37">
      <c r="E170" s="17" t="s">
        <v>28</v>
      </c>
      <c r="F170" s="17" t="s">
        <v>214</v>
      </c>
      <c r="H170" s="17" t="s">
        <v>216</v>
      </c>
      <c r="I170" s="17" t="s">
        <v>216</v>
      </c>
      <c r="J170" s="17" t="s">
        <v>247</v>
      </c>
      <c r="L170" s="3" t="s">
        <v>112</v>
      </c>
      <c r="M170" s="3" t="b">
        <v>0</v>
      </c>
      <c r="N170" s="3" t="b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-0.61992730483559866</v>
      </c>
      <c r="Z170" s="19">
        <v>-0.65429229783381249</v>
      </c>
      <c r="AA170" s="19">
        <v>-1.4921815316999554</v>
      </c>
      <c r="AB170" s="19">
        <v>-1.1231761119461714</v>
      </c>
      <c r="AC170" s="19">
        <v>-2.0430073007212144</v>
      </c>
      <c r="AD170" s="19">
        <v>-2.399878096833334</v>
      </c>
      <c r="AE170" s="19">
        <v>-2.0744288840706315</v>
      </c>
      <c r="AF170" s="19">
        <v>-2.4966138247669858</v>
      </c>
      <c r="AG170" s="19">
        <v>-2.2879709685489851</v>
      </c>
      <c r="AH170" s="19">
        <v>-2.2886676475346412</v>
      </c>
      <c r="AI170" s="19">
        <v>-2.2890656628344632</v>
      </c>
      <c r="AJ170" s="19">
        <v>-2.2901773113272612</v>
      </c>
      <c r="AK170" s="19">
        <v>-2.2915621822776835</v>
      </c>
    </row>
    <row r="171" spans="5:37">
      <c r="E171" s="17" t="s">
        <v>28</v>
      </c>
      <c r="F171" s="17" t="s">
        <v>214</v>
      </c>
      <c r="H171" s="17" t="s">
        <v>216</v>
      </c>
      <c r="I171" s="17" t="s">
        <v>216</v>
      </c>
      <c r="J171" s="17" t="s">
        <v>303</v>
      </c>
      <c r="L171" s="3" t="s">
        <v>112</v>
      </c>
      <c r="M171" s="3" t="b">
        <v>0</v>
      </c>
      <c r="N171" s="3" t="b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</row>
    <row r="172" spans="5:37">
      <c r="E172" s="17" t="s">
        <v>28</v>
      </c>
      <c r="F172" s="17" t="s">
        <v>214</v>
      </c>
      <c r="H172" s="17" t="s">
        <v>216</v>
      </c>
      <c r="I172" s="17" t="s">
        <v>216</v>
      </c>
      <c r="J172" s="17" t="s">
        <v>303</v>
      </c>
      <c r="L172" s="3" t="s">
        <v>112</v>
      </c>
      <c r="M172" s="3" t="b">
        <v>0</v>
      </c>
      <c r="N172" s="3" t="b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</row>
    <row r="173" spans="5:37">
      <c r="E173" s="17" t="s">
        <v>28</v>
      </c>
      <c r="F173" s="17" t="s">
        <v>214</v>
      </c>
      <c r="H173" s="17" t="s">
        <v>216</v>
      </c>
      <c r="I173" s="17" t="s">
        <v>216</v>
      </c>
      <c r="J173" s="17" t="s">
        <v>303</v>
      </c>
      <c r="L173" s="3" t="s">
        <v>112</v>
      </c>
      <c r="M173" s="3" t="b">
        <v>0</v>
      </c>
      <c r="N173" s="3" t="b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</row>
    <row r="174" spans="5:37">
      <c r="E174" s="17" t="s">
        <v>28</v>
      </c>
      <c r="F174" s="17" t="s">
        <v>214</v>
      </c>
      <c r="H174" s="17" t="s">
        <v>216</v>
      </c>
      <c r="I174" s="17" t="s">
        <v>216</v>
      </c>
      <c r="J174" s="17" t="s">
        <v>303</v>
      </c>
      <c r="L174" s="3" t="s">
        <v>112</v>
      </c>
      <c r="M174" s="3" t="b">
        <v>0</v>
      </c>
      <c r="N174" s="3" t="b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</row>
    <row r="175" spans="5:37">
      <c r="E175" s="17" t="s">
        <v>28</v>
      </c>
      <c r="F175" s="17" t="s">
        <v>214</v>
      </c>
      <c r="H175" s="17" t="s">
        <v>216</v>
      </c>
      <c r="I175" s="17" t="s">
        <v>216</v>
      </c>
      <c r="J175" s="17" t="s">
        <v>303</v>
      </c>
      <c r="L175" s="3" t="s">
        <v>112</v>
      </c>
      <c r="M175" s="3" t="b">
        <v>0</v>
      </c>
      <c r="N175" s="3" t="b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</row>
    <row r="176" spans="5:37">
      <c r="E176" s="17" t="s">
        <v>28</v>
      </c>
      <c r="F176" s="17" t="s">
        <v>214</v>
      </c>
      <c r="H176" s="17" t="s">
        <v>216</v>
      </c>
      <c r="I176" s="17" t="s">
        <v>216</v>
      </c>
      <c r="J176" s="17" t="s">
        <v>303</v>
      </c>
      <c r="L176" s="3" t="s">
        <v>112</v>
      </c>
      <c r="M176" s="3" t="b">
        <v>0</v>
      </c>
      <c r="N176" s="3" t="b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</row>
    <row r="177" spans="5:37">
      <c r="E177" s="17" t="s">
        <v>28</v>
      </c>
      <c r="F177" s="17" t="s">
        <v>214</v>
      </c>
      <c r="H177" s="17" t="s">
        <v>216</v>
      </c>
      <c r="I177" s="17" t="s">
        <v>216</v>
      </c>
      <c r="J177" s="17" t="s">
        <v>303</v>
      </c>
      <c r="L177" s="3" t="s">
        <v>112</v>
      </c>
      <c r="M177" s="3" t="b">
        <v>0</v>
      </c>
      <c r="N177" s="3" t="b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</row>
    <row r="178" spans="5:37">
      <c r="E178" s="17" t="s">
        <v>28</v>
      </c>
      <c r="F178" s="17" t="s">
        <v>214</v>
      </c>
      <c r="H178" s="17" t="s">
        <v>216</v>
      </c>
      <c r="I178" s="17" t="s">
        <v>216</v>
      </c>
      <c r="J178" s="17" t="s">
        <v>303</v>
      </c>
      <c r="L178" s="3" t="s">
        <v>112</v>
      </c>
      <c r="M178" s="3" t="b">
        <v>0</v>
      </c>
      <c r="N178" s="3" t="b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</row>
    <row r="179" spans="5:37">
      <c r="E179" s="17" t="s">
        <v>28</v>
      </c>
      <c r="F179" s="17" t="s">
        <v>214</v>
      </c>
      <c r="H179" s="17" t="s">
        <v>217</v>
      </c>
      <c r="I179" s="17" t="s">
        <v>217</v>
      </c>
      <c r="J179" s="17" t="s">
        <v>303</v>
      </c>
      <c r="L179" s="3" t="s">
        <v>112</v>
      </c>
      <c r="M179" s="3" t="b">
        <v>0</v>
      </c>
      <c r="N179" s="3" t="b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0</v>
      </c>
      <c r="AG179" s="19">
        <v>0</v>
      </c>
      <c r="AH179" s="19">
        <v>0</v>
      </c>
      <c r="AI179" s="19">
        <v>0</v>
      </c>
      <c r="AJ179" s="19">
        <v>0</v>
      </c>
      <c r="AK179" s="19">
        <v>0</v>
      </c>
    </row>
    <row r="180" spans="5:37">
      <c r="E180" s="17" t="s">
        <v>28</v>
      </c>
      <c r="F180" s="17" t="s">
        <v>214</v>
      </c>
      <c r="H180" s="17" t="s">
        <v>217</v>
      </c>
      <c r="I180" s="17" t="s">
        <v>217</v>
      </c>
      <c r="J180" s="17" t="s">
        <v>314</v>
      </c>
      <c r="L180" s="3" t="s">
        <v>112</v>
      </c>
      <c r="M180" s="3" t="b">
        <v>0</v>
      </c>
      <c r="N180" s="3" t="b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-5.8359818376613373E-2</v>
      </c>
      <c r="Z180" s="19">
        <v>0</v>
      </c>
      <c r="AA180" s="19">
        <v>-2.1346928372093024E-3</v>
      </c>
      <c r="AB180" s="19">
        <v>-0.56670275045939511</v>
      </c>
      <c r="AC180" s="19">
        <v>-0.52473901618007757</v>
      </c>
      <c r="AD180" s="19">
        <v>-0.44331855400000009</v>
      </c>
      <c r="AE180" s="19">
        <v>5.63E-5</v>
      </c>
      <c r="AF180" s="19">
        <v>-4.2739483166103681E-2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</row>
    <row r="181" spans="5:37">
      <c r="E181" s="17" t="s">
        <v>28</v>
      </c>
      <c r="F181" s="17" t="s">
        <v>214</v>
      </c>
      <c r="H181" s="17" t="s">
        <v>217</v>
      </c>
      <c r="I181" s="17" t="s">
        <v>217</v>
      </c>
      <c r="J181" s="17" t="s">
        <v>303</v>
      </c>
      <c r="L181" s="3" t="s">
        <v>112</v>
      </c>
      <c r="M181" s="3" t="b">
        <v>0</v>
      </c>
      <c r="N181" s="3" t="b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</row>
    <row r="182" spans="5:37">
      <c r="E182" s="17" t="s">
        <v>28</v>
      </c>
      <c r="F182" s="17" t="s">
        <v>214</v>
      </c>
      <c r="H182" s="17" t="s">
        <v>217</v>
      </c>
      <c r="I182" s="17" t="s">
        <v>217</v>
      </c>
      <c r="J182" s="17" t="s">
        <v>303</v>
      </c>
      <c r="L182" s="3" t="s">
        <v>112</v>
      </c>
      <c r="M182" s="3" t="b">
        <v>0</v>
      </c>
      <c r="N182" s="3" t="b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</row>
    <row r="183" spans="5:37">
      <c r="E183" s="17" t="s">
        <v>28</v>
      </c>
      <c r="F183" s="17" t="s">
        <v>214</v>
      </c>
      <c r="H183" s="17" t="s">
        <v>217</v>
      </c>
      <c r="I183" s="17" t="s">
        <v>217</v>
      </c>
      <c r="J183" s="17" t="s">
        <v>303</v>
      </c>
      <c r="L183" s="3" t="s">
        <v>112</v>
      </c>
      <c r="M183" s="3" t="b">
        <v>0</v>
      </c>
      <c r="N183" s="3" t="b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</row>
    <row r="184" spans="5:37">
      <c r="E184" s="17" t="s">
        <v>28</v>
      </c>
      <c r="F184" s="17" t="s">
        <v>214</v>
      </c>
      <c r="H184" s="17" t="s">
        <v>217</v>
      </c>
      <c r="I184" s="17" t="s">
        <v>217</v>
      </c>
      <c r="J184" s="17" t="s">
        <v>303</v>
      </c>
      <c r="L184" s="3" t="s">
        <v>112</v>
      </c>
      <c r="M184" s="3" t="b">
        <v>0</v>
      </c>
      <c r="N184" s="3" t="b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</row>
    <row r="185" spans="5:37">
      <c r="E185" s="17" t="s">
        <v>28</v>
      </c>
      <c r="F185" s="17" t="s">
        <v>214</v>
      </c>
      <c r="H185" s="17" t="s">
        <v>217</v>
      </c>
      <c r="I185" s="17" t="s">
        <v>217</v>
      </c>
      <c r="J185" s="17" t="s">
        <v>303</v>
      </c>
      <c r="L185" s="3" t="s">
        <v>112</v>
      </c>
      <c r="M185" s="3" t="b">
        <v>0</v>
      </c>
      <c r="N185" s="3" t="b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</row>
    <row r="186" spans="5:37">
      <c r="E186" s="17" t="s">
        <v>28</v>
      </c>
      <c r="F186" s="17" t="s">
        <v>214</v>
      </c>
      <c r="H186" s="17" t="s">
        <v>217</v>
      </c>
      <c r="I186" s="17" t="s">
        <v>217</v>
      </c>
      <c r="J186" s="17" t="s">
        <v>303</v>
      </c>
      <c r="L186" s="3" t="s">
        <v>112</v>
      </c>
      <c r="M186" s="3" t="b">
        <v>0</v>
      </c>
      <c r="N186" s="3" t="b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</row>
    <row r="187" spans="5:37">
      <c r="E187" s="17" t="s">
        <v>28</v>
      </c>
      <c r="F187" s="17" t="s">
        <v>214</v>
      </c>
      <c r="H187" s="17" t="s">
        <v>217</v>
      </c>
      <c r="I187" s="17" t="s">
        <v>217</v>
      </c>
      <c r="J187" s="17" t="s">
        <v>303</v>
      </c>
      <c r="L187" s="3" t="s">
        <v>112</v>
      </c>
      <c r="M187" s="3" t="b">
        <v>0</v>
      </c>
      <c r="N187" s="3" t="b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</row>
    <row r="188" spans="5:37">
      <c r="E188" s="17" t="s">
        <v>28</v>
      </c>
      <c r="F188" s="17" t="s">
        <v>214</v>
      </c>
      <c r="H188" s="17" t="s">
        <v>217</v>
      </c>
      <c r="I188" s="17" t="s">
        <v>217</v>
      </c>
      <c r="J188" s="17" t="s">
        <v>303</v>
      </c>
      <c r="L188" s="3" t="s">
        <v>112</v>
      </c>
      <c r="M188" s="3" t="b">
        <v>0</v>
      </c>
      <c r="N188" s="3" t="b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</row>
    <row r="189" spans="5:37">
      <c r="E189" s="17" t="s">
        <v>28</v>
      </c>
      <c r="F189" s="17" t="s">
        <v>214</v>
      </c>
      <c r="H189" s="17" t="s">
        <v>219</v>
      </c>
      <c r="I189" s="17" t="s">
        <v>219</v>
      </c>
      <c r="J189" s="17" t="s">
        <v>303</v>
      </c>
      <c r="L189" s="3" t="s">
        <v>112</v>
      </c>
      <c r="M189" s="3" t="b">
        <v>0</v>
      </c>
      <c r="N189" s="3" t="b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</row>
    <row r="190" spans="5:37">
      <c r="E190" s="17" t="s">
        <v>28</v>
      </c>
      <c r="F190" s="17" t="s">
        <v>214</v>
      </c>
      <c r="H190" s="17" t="s">
        <v>219</v>
      </c>
      <c r="I190" s="17" t="s">
        <v>219</v>
      </c>
      <c r="J190" s="17" t="s">
        <v>303</v>
      </c>
      <c r="L190" s="3" t="s">
        <v>112</v>
      </c>
      <c r="M190" s="3" t="b">
        <v>0</v>
      </c>
      <c r="N190" s="3" t="b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</row>
    <row r="191" spans="5:37">
      <c r="E191" s="17" t="s">
        <v>28</v>
      </c>
      <c r="F191" s="17" t="s">
        <v>214</v>
      </c>
      <c r="H191" s="17" t="s">
        <v>219</v>
      </c>
      <c r="I191" s="17" t="s">
        <v>219</v>
      </c>
      <c r="J191" s="17" t="s">
        <v>303</v>
      </c>
      <c r="L191" s="3" t="s">
        <v>112</v>
      </c>
      <c r="M191" s="3" t="b">
        <v>0</v>
      </c>
      <c r="N191" s="3" t="b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</row>
    <row r="192" spans="5:37">
      <c r="E192" s="17" t="s">
        <v>28</v>
      </c>
      <c r="F192" s="17" t="s">
        <v>214</v>
      </c>
      <c r="H192" s="17" t="s">
        <v>219</v>
      </c>
      <c r="I192" s="17" t="s">
        <v>219</v>
      </c>
      <c r="J192" s="17" t="s">
        <v>303</v>
      </c>
      <c r="L192" s="3" t="s">
        <v>112</v>
      </c>
      <c r="M192" s="3" t="b">
        <v>0</v>
      </c>
      <c r="N192" s="3" t="b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</row>
    <row r="193" spans="5:37">
      <c r="E193" s="17" t="s">
        <v>28</v>
      </c>
      <c r="F193" s="17" t="s">
        <v>214</v>
      </c>
      <c r="H193" s="17" t="s">
        <v>219</v>
      </c>
      <c r="I193" s="17" t="s">
        <v>219</v>
      </c>
      <c r="J193" s="17" t="s">
        <v>303</v>
      </c>
      <c r="L193" s="3" t="s">
        <v>112</v>
      </c>
      <c r="M193" s="3" t="b">
        <v>0</v>
      </c>
      <c r="N193" s="3" t="b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</row>
    <row r="194" spans="5:37">
      <c r="E194" s="17" t="s">
        <v>28</v>
      </c>
      <c r="F194" s="17" t="s">
        <v>214</v>
      </c>
      <c r="H194" s="17" t="s">
        <v>219</v>
      </c>
      <c r="I194" s="17" t="s">
        <v>219</v>
      </c>
      <c r="J194" s="17" t="s">
        <v>303</v>
      </c>
      <c r="L194" s="3" t="s">
        <v>112</v>
      </c>
      <c r="M194" s="3" t="b">
        <v>0</v>
      </c>
      <c r="N194" s="3" t="b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</row>
    <row r="195" spans="5:37">
      <c r="E195" s="17" t="s">
        <v>28</v>
      </c>
      <c r="F195" s="17" t="s">
        <v>214</v>
      </c>
      <c r="H195" s="17" t="s">
        <v>219</v>
      </c>
      <c r="I195" s="17" t="s">
        <v>219</v>
      </c>
      <c r="J195" s="17" t="s">
        <v>303</v>
      </c>
      <c r="L195" s="3" t="s">
        <v>112</v>
      </c>
      <c r="M195" s="3" t="b">
        <v>0</v>
      </c>
      <c r="N195" s="3" t="b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</row>
    <row r="196" spans="5:37">
      <c r="E196" s="17" t="s">
        <v>28</v>
      </c>
      <c r="F196" s="17" t="s">
        <v>214</v>
      </c>
      <c r="H196" s="17" t="s">
        <v>219</v>
      </c>
      <c r="I196" s="17" t="s">
        <v>219</v>
      </c>
      <c r="J196" s="17" t="s">
        <v>303</v>
      </c>
      <c r="L196" s="3" t="s">
        <v>112</v>
      </c>
      <c r="M196" s="3" t="b">
        <v>0</v>
      </c>
      <c r="N196" s="3" t="b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</row>
    <row r="197" spans="5:37">
      <c r="E197" s="17" t="s">
        <v>28</v>
      </c>
      <c r="F197" s="17" t="s">
        <v>214</v>
      </c>
      <c r="H197" s="17" t="s">
        <v>219</v>
      </c>
      <c r="I197" s="17" t="s">
        <v>219</v>
      </c>
      <c r="J197" s="17" t="s">
        <v>303</v>
      </c>
      <c r="L197" s="3" t="s">
        <v>112</v>
      </c>
      <c r="M197" s="3" t="b">
        <v>0</v>
      </c>
      <c r="N197" s="3" t="b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</row>
    <row r="198" spans="5:37">
      <c r="E198" s="17" t="s">
        <v>28</v>
      </c>
      <c r="F198" s="17" t="s">
        <v>214</v>
      </c>
      <c r="H198" s="17" t="s">
        <v>219</v>
      </c>
      <c r="I198" s="17" t="s">
        <v>219</v>
      </c>
      <c r="J198" s="17" t="s">
        <v>303</v>
      </c>
      <c r="L198" s="3" t="s">
        <v>112</v>
      </c>
      <c r="M198" s="3" t="b">
        <v>0</v>
      </c>
      <c r="N198" s="3" t="b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</row>
    <row r="199" spans="5:37">
      <c r="E199" s="17" t="s">
        <v>28</v>
      </c>
      <c r="F199" s="17" t="s">
        <v>214</v>
      </c>
      <c r="H199" s="17" t="s">
        <v>220</v>
      </c>
      <c r="I199" s="17" t="s">
        <v>220</v>
      </c>
      <c r="J199" s="17" t="s">
        <v>358</v>
      </c>
      <c r="L199" s="3" t="s">
        <v>112</v>
      </c>
      <c r="M199" s="3" t="b">
        <v>0</v>
      </c>
      <c r="N199" s="3" t="s">
        <v>308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</row>
    <row r="200" spans="5:37">
      <c r="E200" s="17" t="s">
        <v>28</v>
      </c>
      <c r="F200" s="17" t="s">
        <v>214</v>
      </c>
      <c r="H200" s="17" t="s">
        <v>220</v>
      </c>
      <c r="I200" s="17" t="s">
        <v>220</v>
      </c>
      <c r="J200" s="17" t="s">
        <v>303</v>
      </c>
      <c r="L200" s="3" t="s">
        <v>112</v>
      </c>
      <c r="M200" s="3" t="b">
        <v>0</v>
      </c>
      <c r="N200" s="3" t="b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</row>
    <row r="201" spans="5:37">
      <c r="E201" s="17" t="s">
        <v>28</v>
      </c>
      <c r="F201" s="17" t="s">
        <v>214</v>
      </c>
      <c r="H201" s="17" t="s">
        <v>220</v>
      </c>
      <c r="I201" s="17" t="s">
        <v>220</v>
      </c>
      <c r="J201" s="17" t="s">
        <v>303</v>
      </c>
      <c r="L201" s="3" t="s">
        <v>112</v>
      </c>
      <c r="M201" s="3" t="b">
        <v>0</v>
      </c>
      <c r="N201" s="3" t="b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</row>
    <row r="202" spans="5:37">
      <c r="E202" s="17" t="s">
        <v>28</v>
      </c>
      <c r="F202" s="17" t="s">
        <v>214</v>
      </c>
      <c r="H202" s="17" t="s">
        <v>220</v>
      </c>
      <c r="I202" s="17" t="s">
        <v>220</v>
      </c>
      <c r="J202" s="17" t="s">
        <v>303</v>
      </c>
      <c r="L202" s="3" t="s">
        <v>112</v>
      </c>
      <c r="M202" s="3" t="b">
        <v>0</v>
      </c>
      <c r="N202" s="3" t="b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</row>
    <row r="203" spans="5:37">
      <c r="E203" s="17" t="s">
        <v>28</v>
      </c>
      <c r="F203" s="17" t="s">
        <v>214</v>
      </c>
      <c r="H203" s="17" t="s">
        <v>220</v>
      </c>
      <c r="I203" s="17" t="s">
        <v>220</v>
      </c>
      <c r="J203" s="17" t="s">
        <v>303</v>
      </c>
      <c r="L203" s="3" t="s">
        <v>112</v>
      </c>
      <c r="M203" s="3" t="b">
        <v>0</v>
      </c>
      <c r="N203" s="3" t="b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</row>
    <row r="204" spans="5:37">
      <c r="E204" s="17" t="s">
        <v>28</v>
      </c>
      <c r="F204" s="17" t="s">
        <v>214</v>
      </c>
      <c r="H204" s="17" t="s">
        <v>220</v>
      </c>
      <c r="I204" s="17" t="s">
        <v>220</v>
      </c>
      <c r="J204" s="17" t="s">
        <v>303</v>
      </c>
      <c r="L204" s="3" t="s">
        <v>112</v>
      </c>
      <c r="M204" s="3" t="b">
        <v>0</v>
      </c>
      <c r="N204" s="3" t="b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</row>
    <row r="205" spans="5:37">
      <c r="E205" s="17" t="s">
        <v>28</v>
      </c>
      <c r="F205" s="17" t="s">
        <v>214</v>
      </c>
      <c r="H205" s="17" t="s">
        <v>220</v>
      </c>
      <c r="I205" s="17" t="s">
        <v>220</v>
      </c>
      <c r="J205" s="17" t="s">
        <v>303</v>
      </c>
      <c r="L205" s="3" t="s">
        <v>112</v>
      </c>
      <c r="M205" s="3" t="b">
        <v>0</v>
      </c>
      <c r="N205" s="3" t="b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</row>
    <row r="206" spans="5:37">
      <c r="E206" s="17" t="s">
        <v>28</v>
      </c>
      <c r="F206" s="17" t="s">
        <v>214</v>
      </c>
      <c r="H206" s="17" t="s">
        <v>220</v>
      </c>
      <c r="I206" s="17" t="s">
        <v>220</v>
      </c>
      <c r="J206" s="17" t="s">
        <v>303</v>
      </c>
      <c r="L206" s="3" t="s">
        <v>112</v>
      </c>
      <c r="M206" s="3" t="b">
        <v>0</v>
      </c>
      <c r="N206" s="3" t="b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</row>
    <row r="207" spans="5:37">
      <c r="E207" s="17" t="s">
        <v>28</v>
      </c>
      <c r="F207" s="17" t="s">
        <v>214</v>
      </c>
      <c r="H207" s="17" t="s">
        <v>220</v>
      </c>
      <c r="I207" s="17" t="s">
        <v>220</v>
      </c>
      <c r="J207" s="17" t="s">
        <v>303</v>
      </c>
      <c r="L207" s="3" t="s">
        <v>112</v>
      </c>
      <c r="M207" s="3" t="b">
        <v>0</v>
      </c>
      <c r="N207" s="3" t="b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</row>
    <row r="208" spans="5:37">
      <c r="E208" s="17" t="s">
        <v>28</v>
      </c>
      <c r="F208" s="17" t="s">
        <v>214</v>
      </c>
      <c r="H208" s="17" t="s">
        <v>220</v>
      </c>
      <c r="I208" s="17" t="s">
        <v>220</v>
      </c>
      <c r="J208" s="17" t="s">
        <v>303</v>
      </c>
      <c r="L208" s="3" t="s">
        <v>112</v>
      </c>
      <c r="M208" s="3" t="b">
        <v>0</v>
      </c>
      <c r="N208" s="3" t="b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</row>
    <row r="209" spans="5:37">
      <c r="E209" s="17" t="s">
        <v>28</v>
      </c>
      <c r="F209" s="17" t="s">
        <v>214</v>
      </c>
      <c r="H209" s="17" t="s">
        <v>315</v>
      </c>
      <c r="I209" s="17" t="s">
        <v>221</v>
      </c>
      <c r="J209" s="17" t="s">
        <v>303</v>
      </c>
      <c r="L209" s="3" t="s">
        <v>112</v>
      </c>
      <c r="M209" s="3" t="b">
        <v>0</v>
      </c>
      <c r="N209" s="3" t="b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</row>
    <row r="210" spans="5:37">
      <c r="E210" s="17" t="s">
        <v>28</v>
      </c>
      <c r="F210" s="17" t="s">
        <v>214</v>
      </c>
      <c r="H210" s="17" t="s">
        <v>315</v>
      </c>
      <c r="I210" s="17" t="s">
        <v>221</v>
      </c>
      <c r="J210" s="17" t="s">
        <v>302</v>
      </c>
      <c r="L210" s="3" t="s">
        <v>112</v>
      </c>
      <c r="M210" s="3" t="b">
        <v>0</v>
      </c>
      <c r="N210" s="3" t="b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-1.06353183730381E-2</v>
      </c>
      <c r="Z210" s="19">
        <v>-1.0430885454545452E-2</v>
      </c>
      <c r="AA210" s="19">
        <v>-2.1240033285768525E-2</v>
      </c>
      <c r="AB210" s="19">
        <v>-4.0916651351126994E-2</v>
      </c>
      <c r="AC210" s="19">
        <v>0</v>
      </c>
      <c r="AD210" s="19">
        <v>0</v>
      </c>
      <c r="AE210" s="19">
        <v>-1.6918710598362828E-2</v>
      </c>
      <c r="AF210" s="19">
        <v>-1.5324751500878525E-2</v>
      </c>
      <c r="AG210" s="19">
        <v>-1.8044040524641567E-2</v>
      </c>
      <c r="AH210" s="19">
        <v>-1.8043143129175335E-2</v>
      </c>
      <c r="AI210" s="19">
        <v>-1.5648971908287752E-2</v>
      </c>
      <c r="AJ210" s="19">
        <v>-3.6775451184026522E-3</v>
      </c>
      <c r="AK210" s="19">
        <v>-2.4392279280427689E-3</v>
      </c>
    </row>
    <row r="211" spans="5:37">
      <c r="E211" s="17" t="s">
        <v>28</v>
      </c>
      <c r="F211" s="17" t="s">
        <v>214</v>
      </c>
      <c r="H211" s="17" t="s">
        <v>315</v>
      </c>
      <c r="I211" s="17" t="s">
        <v>221</v>
      </c>
      <c r="J211" s="17" t="s">
        <v>360</v>
      </c>
      <c r="L211" s="3" t="s">
        <v>112</v>
      </c>
      <c r="M211" s="3" t="b">
        <v>0</v>
      </c>
      <c r="N211" s="3" t="s">
        <v>308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-3.8345803022938003E-2</v>
      </c>
      <c r="AF211" s="19">
        <v>-0.54564902965827344</v>
      </c>
      <c r="AG211" s="19">
        <v>-0.75072152113062485</v>
      </c>
      <c r="AH211" s="19">
        <v>-0.75449399108605519</v>
      </c>
      <c r="AI211" s="19">
        <v>-0.75828541817693984</v>
      </c>
      <c r="AJ211" s="19">
        <v>-0.7620958976652662</v>
      </c>
      <c r="AK211" s="19">
        <v>-0.76592552529172475</v>
      </c>
    </row>
    <row r="212" spans="5:37">
      <c r="E212" s="17" t="s">
        <v>28</v>
      </c>
      <c r="F212" s="17" t="s">
        <v>214</v>
      </c>
      <c r="H212" s="17" t="s">
        <v>315</v>
      </c>
      <c r="I212" s="17" t="s">
        <v>221</v>
      </c>
      <c r="J212" s="17" t="s">
        <v>307</v>
      </c>
      <c r="L212" s="3" t="s">
        <v>112</v>
      </c>
      <c r="M212" s="3" t="b">
        <v>0</v>
      </c>
      <c r="N212" s="3" t="s">
        <v>308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0.37012693026765198</v>
      </c>
      <c r="Z212" s="19">
        <v>-0.16349878236781915</v>
      </c>
      <c r="AA212" s="19">
        <v>-0.22872004432033882</v>
      </c>
      <c r="AB212" s="19">
        <v>-0.70752035546921077</v>
      </c>
      <c r="AC212" s="19">
        <v>-3.785682155453939</v>
      </c>
      <c r="AD212" s="19">
        <v>-4.2674211900000003</v>
      </c>
      <c r="AE212" s="19">
        <v>-4.6841807778469109</v>
      </c>
      <c r="AF212" s="19">
        <v>-5.131708877721942</v>
      </c>
      <c r="AG212" s="19">
        <v>-0.5042801949445721</v>
      </c>
      <c r="AH212" s="19">
        <v>-1.5204427988278555</v>
      </c>
      <c r="AI212" s="19">
        <v>-2.0374442865364899</v>
      </c>
      <c r="AJ212" s="19">
        <v>0</v>
      </c>
      <c r="AK212" s="19">
        <v>0</v>
      </c>
    </row>
    <row r="213" spans="5:37">
      <c r="E213" s="17" t="s">
        <v>28</v>
      </c>
      <c r="F213" s="17" t="s">
        <v>214</v>
      </c>
      <c r="H213" s="17" t="s">
        <v>315</v>
      </c>
      <c r="I213" s="17" t="s">
        <v>221</v>
      </c>
      <c r="J213" s="17" t="s">
        <v>303</v>
      </c>
      <c r="L213" s="3" t="s">
        <v>112</v>
      </c>
      <c r="M213" s="3" t="b">
        <v>0</v>
      </c>
      <c r="N213" s="3" t="b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</row>
    <row r="214" spans="5:37">
      <c r="E214" s="17" t="s">
        <v>28</v>
      </c>
      <c r="F214" s="17" t="s">
        <v>214</v>
      </c>
      <c r="H214" s="17" t="s">
        <v>315</v>
      </c>
      <c r="I214" s="17" t="s">
        <v>221</v>
      </c>
      <c r="J214" s="17" t="s">
        <v>316</v>
      </c>
      <c r="L214" s="3" t="s">
        <v>112</v>
      </c>
      <c r="M214" s="3" t="b">
        <v>0</v>
      </c>
      <c r="N214" s="3" t="s">
        <v>308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</row>
    <row r="215" spans="5:37">
      <c r="E215" s="17" t="s">
        <v>28</v>
      </c>
      <c r="F215" s="17" t="s">
        <v>214</v>
      </c>
      <c r="H215" s="17" t="s">
        <v>315</v>
      </c>
      <c r="I215" s="17" t="s">
        <v>221</v>
      </c>
      <c r="J215" s="17" t="s">
        <v>355</v>
      </c>
      <c r="L215" s="3" t="s">
        <v>112</v>
      </c>
      <c r="M215" s="3" t="s">
        <v>299</v>
      </c>
      <c r="N215" s="3" t="b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-2.8191207292745131</v>
      </c>
      <c r="AH215" s="19">
        <v>-1.1410300156117574</v>
      </c>
      <c r="AI215" s="19">
        <v>-5.6348546792894503</v>
      </c>
      <c r="AJ215" s="19">
        <v>-1.1074097726788217</v>
      </c>
      <c r="AK215" s="19">
        <v>-1.1129746459083636</v>
      </c>
    </row>
    <row r="216" spans="5:37">
      <c r="E216" s="17" t="s">
        <v>28</v>
      </c>
      <c r="F216" s="17" t="s">
        <v>214</v>
      </c>
      <c r="H216" s="17" t="s">
        <v>315</v>
      </c>
      <c r="I216" s="17" t="s">
        <v>221</v>
      </c>
      <c r="J216" s="17" t="s">
        <v>303</v>
      </c>
      <c r="L216" s="3" t="s">
        <v>112</v>
      </c>
      <c r="M216" s="3" t="b">
        <v>0</v>
      </c>
      <c r="N216" s="3" t="b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</row>
    <row r="217" spans="5:37">
      <c r="E217" s="17" t="s">
        <v>28</v>
      </c>
      <c r="F217" s="17" t="s">
        <v>214</v>
      </c>
      <c r="H217" s="17" t="s">
        <v>315</v>
      </c>
      <c r="I217" s="17" t="s">
        <v>221</v>
      </c>
      <c r="J217" s="17" t="s">
        <v>303</v>
      </c>
      <c r="L217" s="3" t="s">
        <v>112</v>
      </c>
      <c r="M217" s="3" t="b">
        <v>0</v>
      </c>
      <c r="N217" s="3" t="b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</row>
    <row r="218" spans="5:37">
      <c r="E218" s="17" t="s">
        <v>28</v>
      </c>
      <c r="F218" s="17" t="s">
        <v>214</v>
      </c>
      <c r="H218" s="17" t="s">
        <v>315</v>
      </c>
      <c r="I218" s="17" t="s">
        <v>221</v>
      </c>
      <c r="J218" s="17" t="s">
        <v>303</v>
      </c>
      <c r="L218" s="3" t="s">
        <v>112</v>
      </c>
      <c r="M218" s="3" t="b">
        <v>0</v>
      </c>
      <c r="N218" s="3" t="b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</row>
    <row r="219" spans="5:37">
      <c r="E219" s="17" t="s">
        <v>28</v>
      </c>
      <c r="F219" s="17" t="s">
        <v>222</v>
      </c>
      <c r="H219" s="17">
        <v>0</v>
      </c>
      <c r="I219" s="17" t="s">
        <v>222</v>
      </c>
      <c r="J219" s="17" t="s">
        <v>317</v>
      </c>
      <c r="L219" s="3" t="s">
        <v>112</v>
      </c>
      <c r="M219" s="3" t="b">
        <v>0</v>
      </c>
      <c r="N219" s="3" t="b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-7.7014963177221158</v>
      </c>
      <c r="Z219" s="19">
        <v>-9.6331462337988114</v>
      </c>
      <c r="AA219" s="19">
        <v>-11.857704808533315</v>
      </c>
      <c r="AB219" s="19">
        <v>-8.7535817134193366</v>
      </c>
      <c r="AC219" s="19">
        <v>-9.2591484770865993</v>
      </c>
      <c r="AD219" s="19">
        <v>-16.38603572859331</v>
      </c>
      <c r="AE219" s="19">
        <v>-23.383832247465975</v>
      </c>
      <c r="AF219" s="19">
        <v>-33.561873280976968</v>
      </c>
      <c r="AG219" s="19">
        <v>-13.9481883976991</v>
      </c>
      <c r="AH219" s="19">
        <v>-13.738973463638267</v>
      </c>
      <c r="AI219" s="19">
        <v>-13.612591567632375</v>
      </c>
      <c r="AJ219" s="19">
        <v>-13.632993883873846</v>
      </c>
      <c r="AK219" s="19">
        <v>-13.655678831762289</v>
      </c>
    </row>
    <row r="220" spans="5:37">
      <c r="E220" s="17" t="s">
        <v>28</v>
      </c>
      <c r="F220" s="17" t="s">
        <v>222</v>
      </c>
      <c r="H220" s="17">
        <v>0</v>
      </c>
      <c r="I220" s="17" t="s">
        <v>222</v>
      </c>
      <c r="J220" s="17" t="s">
        <v>247</v>
      </c>
      <c r="L220" s="3" t="s">
        <v>112</v>
      </c>
      <c r="M220" s="3" t="b">
        <v>0</v>
      </c>
      <c r="N220" s="3" t="b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-7.1530149588233805</v>
      </c>
      <c r="Z220" s="19">
        <v>-5.5108971105118041</v>
      </c>
      <c r="AA220" s="19">
        <v>-8.1738620697520581</v>
      </c>
      <c r="AB220" s="19">
        <v>-6.8107617030845997</v>
      </c>
      <c r="AC220" s="19">
        <v>-6.2975628197037672</v>
      </c>
      <c r="AD220" s="19">
        <v>-9.8000984023076931</v>
      </c>
      <c r="AE220" s="19">
        <v>-9.1974492106638763</v>
      </c>
      <c r="AF220" s="19">
        <v>-12.93936540673687</v>
      </c>
      <c r="AG220" s="19">
        <v>-10.547626224286693</v>
      </c>
      <c r="AH220" s="19">
        <v>-10.970715737059072</v>
      </c>
      <c r="AI220" s="19">
        <v>-11.525442942036204</v>
      </c>
      <c r="AJ220" s="19">
        <v>-11.608822405499692</v>
      </c>
      <c r="AK220" s="19">
        <v>-11.625808035080786</v>
      </c>
    </row>
    <row r="221" spans="5:37">
      <c r="E221" s="17" t="s">
        <v>28</v>
      </c>
      <c r="F221" s="17" t="s">
        <v>222</v>
      </c>
      <c r="H221" s="17">
        <v>0</v>
      </c>
      <c r="I221" s="17" t="s">
        <v>222</v>
      </c>
      <c r="J221" s="17" t="s">
        <v>218</v>
      </c>
      <c r="L221" s="3" t="s">
        <v>112</v>
      </c>
      <c r="M221" s="3" t="b">
        <v>0</v>
      </c>
      <c r="N221" s="3" t="b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-3.1513109999999998</v>
      </c>
      <c r="Z221" s="19">
        <v>-7.3317290775816426</v>
      </c>
      <c r="AA221" s="19">
        <v>-8.2393449117756301</v>
      </c>
      <c r="AB221" s="19">
        <v>-11.528571878050897</v>
      </c>
      <c r="AC221" s="19">
        <v>-9.9575540553170576</v>
      </c>
      <c r="AD221" s="19">
        <v>-18.707762044079413</v>
      </c>
      <c r="AE221" s="19">
        <v>-12.806915920429935</v>
      </c>
      <c r="AF221" s="19">
        <v>-15.878461391465889</v>
      </c>
      <c r="AG221" s="19">
        <v>-6.361646836736667</v>
      </c>
      <c r="AH221" s="19">
        <v>-6.2562272392752014</v>
      </c>
      <c r="AI221" s="19">
        <v>-6.1914571499771665</v>
      </c>
      <c r="AJ221" s="19">
        <v>-6.1989447664520902</v>
      </c>
      <c r="AK221" s="19">
        <v>-6.2075630738987275</v>
      </c>
    </row>
    <row r="222" spans="5:37">
      <c r="E222" s="17" t="s">
        <v>28</v>
      </c>
      <c r="F222" s="17" t="s">
        <v>222</v>
      </c>
      <c r="H222" s="17">
        <v>0</v>
      </c>
      <c r="I222" s="17" t="s">
        <v>222</v>
      </c>
      <c r="J222" s="17" t="s">
        <v>302</v>
      </c>
      <c r="L222" s="3" t="s">
        <v>112</v>
      </c>
      <c r="M222" s="3" t="b">
        <v>0</v>
      </c>
      <c r="N222" s="3" t="b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-3.8665145325537362E-4</v>
      </c>
      <c r="AA222" s="19">
        <v>-1.2061312834582252E-2</v>
      </c>
      <c r="AB222" s="19">
        <v>-2.7297086702638609E-2</v>
      </c>
      <c r="AC222" s="19">
        <v>-2.2717813480552625E-2</v>
      </c>
      <c r="AD222" s="19">
        <v>-1.4610000000000001E-3</v>
      </c>
      <c r="AE222" s="19">
        <v>-1.4610000000000001E-3</v>
      </c>
      <c r="AF222" s="19">
        <v>-1.4683417085427136E-3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</row>
    <row r="223" spans="5:37">
      <c r="E223" s="17" t="s">
        <v>28</v>
      </c>
      <c r="F223" s="17" t="s">
        <v>222</v>
      </c>
      <c r="H223" s="17">
        <v>0</v>
      </c>
      <c r="I223" s="17" t="s">
        <v>222</v>
      </c>
      <c r="J223" s="17" t="s">
        <v>356</v>
      </c>
      <c r="L223" s="3" t="s">
        <v>112</v>
      </c>
      <c r="M223" s="3" t="s">
        <v>299</v>
      </c>
      <c r="N223" s="3" t="b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-8.6684190113072184</v>
      </c>
      <c r="AH223" s="19">
        <v>-10.145140409824977</v>
      </c>
      <c r="AI223" s="19">
        <v>-6.6478637489989785</v>
      </c>
      <c r="AJ223" s="19">
        <v>-7.7326320949018887</v>
      </c>
      <c r="AK223" s="19">
        <v>-3.7052067468909851</v>
      </c>
    </row>
    <row r="224" spans="5:37">
      <c r="E224" s="17" t="s">
        <v>28</v>
      </c>
      <c r="F224" s="17" t="s">
        <v>222</v>
      </c>
      <c r="H224" s="17">
        <v>0</v>
      </c>
      <c r="I224" s="17" t="s">
        <v>222</v>
      </c>
      <c r="J224" s="17" t="s">
        <v>303</v>
      </c>
      <c r="L224" s="3" t="s">
        <v>112</v>
      </c>
      <c r="M224" s="3" t="b">
        <v>0</v>
      </c>
      <c r="N224" s="3" t="b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</row>
    <row r="225" spans="5:53">
      <c r="E225" s="17" t="s">
        <v>28</v>
      </c>
      <c r="F225" s="17" t="s">
        <v>222</v>
      </c>
      <c r="H225" s="17">
        <v>0</v>
      </c>
      <c r="I225" s="17" t="s">
        <v>222</v>
      </c>
      <c r="J225" s="17" t="s">
        <v>303</v>
      </c>
      <c r="L225" s="3" t="s">
        <v>112</v>
      </c>
      <c r="M225" s="3" t="b">
        <v>0</v>
      </c>
      <c r="N225" s="3" t="b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</row>
    <row r="226" spans="5:53">
      <c r="E226" s="17" t="s">
        <v>28</v>
      </c>
      <c r="F226" s="17" t="s">
        <v>222</v>
      </c>
      <c r="H226" s="17">
        <v>0</v>
      </c>
      <c r="I226" s="17" t="s">
        <v>222</v>
      </c>
      <c r="J226" s="17" t="s">
        <v>303</v>
      </c>
      <c r="L226" s="3" t="s">
        <v>112</v>
      </c>
      <c r="M226" s="3" t="b">
        <v>0</v>
      </c>
      <c r="N226" s="3" t="b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</row>
    <row r="227" spans="5:53">
      <c r="E227" s="17" t="s">
        <v>28</v>
      </c>
      <c r="F227" s="17" t="s">
        <v>222</v>
      </c>
      <c r="H227" s="17">
        <v>0</v>
      </c>
      <c r="I227" s="17" t="s">
        <v>222</v>
      </c>
      <c r="J227" s="17" t="s">
        <v>303</v>
      </c>
      <c r="L227" s="3" t="s">
        <v>112</v>
      </c>
      <c r="M227" s="3" t="b">
        <v>0</v>
      </c>
      <c r="N227" s="3" t="b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</row>
    <row r="228" spans="5:53">
      <c r="E228" s="17" t="s">
        <v>28</v>
      </c>
      <c r="F228" s="17" t="s">
        <v>222</v>
      </c>
      <c r="H228" s="17">
        <v>0</v>
      </c>
      <c r="I228" s="17" t="s">
        <v>222</v>
      </c>
      <c r="J228" s="17" t="s">
        <v>303</v>
      </c>
      <c r="L228" s="3" t="s">
        <v>112</v>
      </c>
      <c r="M228" s="3" t="b">
        <v>0</v>
      </c>
      <c r="N228" s="3" t="b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</row>
    <row r="229" spans="5:53">
      <c r="G229" s="93"/>
    </row>
    <row r="230" spans="5:53" ht="15">
      <c r="E230" s="10" t="s">
        <v>121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41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5:53">
      <c r="F231" s="30" t="s">
        <v>125</v>
      </c>
    </row>
    <row r="233" spans="5:53">
      <c r="H233" s="3" t="s">
        <v>291</v>
      </c>
      <c r="R233" s="29">
        <v>0</v>
      </c>
      <c r="T233" s="103" t="b">
        <v>1</v>
      </c>
      <c r="U233" s="103" t="b">
        <v>1</v>
      </c>
      <c r="V233" s="103" t="b">
        <v>1</v>
      </c>
      <c r="W233" s="103" t="b">
        <v>1</v>
      </c>
      <c r="X233" s="103" t="b">
        <v>1</v>
      </c>
      <c r="Y233" s="103" t="b">
        <v>1</v>
      </c>
      <c r="Z233" s="103" t="b">
        <v>1</v>
      </c>
      <c r="AA233" s="103" t="b">
        <v>1</v>
      </c>
      <c r="AB233" s="103" t="b">
        <v>1</v>
      </c>
      <c r="AC233" s="103" t="b">
        <v>1</v>
      </c>
      <c r="AD233" s="103" t="b">
        <v>1</v>
      </c>
      <c r="AE233" s="103" t="b">
        <v>1</v>
      </c>
      <c r="AF233" s="103" t="b">
        <v>1</v>
      </c>
      <c r="AG233" s="103" t="b">
        <v>1</v>
      </c>
      <c r="AH233" s="103" t="b">
        <v>1</v>
      </c>
      <c r="AI233" s="103" t="b">
        <v>1</v>
      </c>
      <c r="AJ233" s="103" t="b">
        <v>1</v>
      </c>
      <c r="AK233" s="103" t="b">
        <v>1</v>
      </c>
    </row>
    <row r="235" spans="5:53">
      <c r="H235" s="3" t="s">
        <v>123</v>
      </c>
      <c r="R235" s="29">
        <v>0</v>
      </c>
    </row>
  </sheetData>
  <mergeCells count="1">
    <mergeCell ref="AM6:AO6"/>
  </mergeCells>
  <conditionalFormatting sqref="T233:AK233">
    <cfRule type="cellIs" dxfId="51" priority="4" operator="equal">
      <formula>FALSE</formula>
    </cfRule>
  </conditionalFormatting>
  <conditionalFormatting sqref="R233">
    <cfRule type="cellIs" dxfId="50" priority="3" operator="greaterThan">
      <formula>0</formula>
    </cfRule>
  </conditionalFormatting>
  <conditionalFormatting sqref="R235">
    <cfRule type="cellIs" dxfId="49" priority="2" operator="greaterThan">
      <formula>0</formula>
    </cfRule>
  </conditionalFormatting>
  <conditionalFormatting sqref="R4">
    <cfRule type="cellIs" dxfId="48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/>
  </sheetPr>
  <dimension ref="A1:BC235"/>
  <sheetViews>
    <sheetView zoomScale="70" zoomScaleNormal="70" workbookViewId="0">
      <pane xSplit="19" ySplit="7" topLeftCell="T8" activePane="bottomRight" state="frozen"/>
      <selection activeCell="AO213" sqref="AO213"/>
      <selection pane="topRight" activeCell="AO213" sqref="AO213"/>
      <selection pane="bottomLeft" activeCell="AO213" sqref="AO213"/>
      <selection pane="bottomRight" activeCell="A2" sqref="A2"/>
    </sheetView>
  </sheetViews>
  <sheetFormatPr defaultColWidth="0" defaultRowHeight="12.75"/>
  <cols>
    <col min="1" max="4" width="1.625" style="3" customWidth="1"/>
    <col min="5" max="5" width="4.875" style="3" customWidth="1"/>
    <col min="6" max="6" width="8.125" style="3" customWidth="1"/>
    <col min="7" max="7" width="13.875" style="3" customWidth="1"/>
    <col min="8" max="8" width="17.5" style="3" customWidth="1"/>
    <col min="9" max="9" width="18.5" style="3" customWidth="1"/>
    <col min="10" max="10" width="13.625" style="3" customWidth="1"/>
    <col min="11" max="11" width="1.625" style="3" customWidth="1"/>
    <col min="12" max="12" width="5.625" style="3" bestFit="1" customWidth="1"/>
    <col min="13" max="13" width="7.375" style="3" customWidth="1"/>
    <col min="14" max="14" width="8.125" style="3" customWidth="1"/>
    <col min="15" max="15" width="3.625" style="3" customWidth="1"/>
    <col min="16" max="16" width="5.625" style="3" customWidth="1"/>
    <col min="17" max="17" width="1.625" style="3" customWidth="1"/>
    <col min="18" max="18" width="9.125" style="3" customWidth="1"/>
    <col min="19" max="19" width="1.625" style="3" customWidth="1"/>
    <col min="20" max="37" width="9.125" style="3" customWidth="1"/>
    <col min="38" max="38" width="1.625" style="3" customWidth="1"/>
    <col min="39" max="39" width="9.125" style="3" customWidth="1"/>
    <col min="40" max="40" width="9.125" style="42" customWidth="1"/>
    <col min="41" max="41" width="60.875" style="3" bestFit="1" customWidth="1"/>
    <col min="42" max="53" width="1.625" style="3" customWidth="1"/>
    <col min="54" max="55" width="0" style="3" hidden="1" customWidth="1"/>
    <col min="56" max="16384" width="9.125" style="3" hidden="1"/>
  </cols>
  <sheetData>
    <row r="1" spans="1:53" ht="22.5">
      <c r="A1" s="9" t="s">
        <v>286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19" t="s">
        <v>370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287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/>
      <c r="H4" s="10"/>
      <c r="I4" s="10" t="s">
        <v>288</v>
      </c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112">
        <v>44170.817800925928</v>
      </c>
      <c r="O5" s="11" t="s">
        <v>144</v>
      </c>
      <c r="R5" s="17"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179</v>
      </c>
      <c r="F7" s="4" t="s">
        <v>178</v>
      </c>
      <c r="G7" s="4"/>
      <c r="H7" s="4" t="s">
        <v>292</v>
      </c>
      <c r="I7" s="4" t="s">
        <v>293</v>
      </c>
      <c r="J7" s="4" t="s">
        <v>294</v>
      </c>
      <c r="K7" s="4"/>
      <c r="L7" s="4" t="s">
        <v>110</v>
      </c>
      <c r="M7" s="4" t="s">
        <v>289</v>
      </c>
      <c r="N7" s="4" t="s">
        <v>290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4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>
      <c r="E9" s="104" t="s">
        <v>32</v>
      </c>
      <c r="F9" s="17" t="s">
        <v>172</v>
      </c>
      <c r="H9" s="17" t="s">
        <v>295</v>
      </c>
      <c r="I9" s="17" t="s">
        <v>192</v>
      </c>
      <c r="J9" s="17" t="s">
        <v>247</v>
      </c>
      <c r="L9" s="3" t="s">
        <v>112</v>
      </c>
      <c r="M9" s="3" t="b">
        <v>0</v>
      </c>
      <c r="N9" s="3" t="b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-7.8762289010810532E-2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</row>
    <row r="10" spans="1:53">
      <c r="E10" s="17" t="s">
        <v>32</v>
      </c>
      <c r="F10" s="17" t="s">
        <v>172</v>
      </c>
      <c r="H10" s="17" t="s">
        <v>295</v>
      </c>
      <c r="I10" s="17" t="s">
        <v>192</v>
      </c>
      <c r="J10" s="17" t="s">
        <v>297</v>
      </c>
      <c r="L10" s="3" t="s">
        <v>112</v>
      </c>
      <c r="M10" s="3" t="b">
        <v>0</v>
      </c>
      <c r="N10" s="3" t="b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-1.35</v>
      </c>
      <c r="Z10" s="19">
        <v>-9.0000000000000011E-2</v>
      </c>
      <c r="AA10" s="19">
        <v>-6.0000000000000005E-2</v>
      </c>
      <c r="AB10" s="19">
        <v>-0.01</v>
      </c>
      <c r="AC10" s="19">
        <v>0</v>
      </c>
      <c r="AD10" s="19">
        <v>-0.14000000000000001</v>
      </c>
      <c r="AE10" s="19">
        <v>-0.39</v>
      </c>
      <c r="AF10" s="19">
        <v>-0.2613065326633166</v>
      </c>
      <c r="AG10" s="19">
        <v>-0.23231736572308778</v>
      </c>
      <c r="AH10" s="19">
        <v>-0.22333327707703435</v>
      </c>
      <c r="AI10" s="19">
        <v>-0.21425302963077761</v>
      </c>
      <c r="AJ10" s="19">
        <v>-0.21532967802088201</v>
      </c>
      <c r="AK10" s="19">
        <v>-0.2061064159089562</v>
      </c>
    </row>
    <row r="11" spans="1:53">
      <c r="E11" s="17" t="s">
        <v>32</v>
      </c>
      <c r="F11" s="17" t="s">
        <v>172</v>
      </c>
      <c r="H11" s="17" t="s">
        <v>295</v>
      </c>
      <c r="I11" s="17" t="s">
        <v>192</v>
      </c>
      <c r="J11" s="17" t="s">
        <v>301</v>
      </c>
      <c r="L11" s="3" t="s">
        <v>112</v>
      </c>
      <c r="M11" s="3" t="s">
        <v>299</v>
      </c>
      <c r="N11" s="3" t="b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-0.20100502512562815</v>
      </c>
      <c r="AH11" s="19">
        <v>-0.20201510062877201</v>
      </c>
      <c r="AI11" s="19">
        <v>-0.20303025188821305</v>
      </c>
      <c r="AJ11" s="19">
        <v>-0.20405050441026437</v>
      </c>
      <c r="AK11" s="19">
        <v>-0.20507588382941144</v>
      </c>
    </row>
    <row r="12" spans="1:53">
      <c r="E12" s="17" t="s">
        <v>32</v>
      </c>
      <c r="F12" s="17" t="s">
        <v>172</v>
      </c>
      <c r="H12" s="17" t="s">
        <v>295</v>
      </c>
      <c r="I12" s="17" t="s">
        <v>192</v>
      </c>
      <c r="J12" s="17" t="s">
        <v>321</v>
      </c>
      <c r="L12" s="3" t="s">
        <v>112</v>
      </c>
      <c r="M12" s="3" t="s">
        <v>299</v>
      </c>
      <c r="N12" s="3" t="b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-0.28189679808995122</v>
      </c>
      <c r="AH12" s="19">
        <v>-0.28093564718689151</v>
      </c>
      <c r="AI12" s="19">
        <v>-0.2812251293479513</v>
      </c>
      <c r="AJ12" s="19">
        <v>-0.28179050129760885</v>
      </c>
      <c r="AK12" s="19">
        <v>-0.2821387212976551</v>
      </c>
    </row>
    <row r="13" spans="1:53">
      <c r="E13" s="17" t="s">
        <v>32</v>
      </c>
      <c r="F13" s="17" t="s">
        <v>172</v>
      </c>
      <c r="H13" s="17" t="s">
        <v>295</v>
      </c>
      <c r="I13" s="17" t="s">
        <v>192</v>
      </c>
      <c r="J13" s="17" t="s">
        <v>300</v>
      </c>
      <c r="L13" s="3" t="s">
        <v>112</v>
      </c>
      <c r="M13" s="3" t="s">
        <v>299</v>
      </c>
      <c r="N13" s="3" t="b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-2.1572906234310061</v>
      </c>
      <c r="AH13" s="19">
        <v>-2.1681312798301566</v>
      </c>
      <c r="AI13" s="19">
        <v>-2.179026411889605</v>
      </c>
      <c r="AJ13" s="19">
        <v>-2.1899762933563864</v>
      </c>
      <c r="AK13" s="19">
        <v>-2.2009811993531523</v>
      </c>
    </row>
    <row r="14" spans="1:53">
      <c r="E14" s="17" t="s">
        <v>32</v>
      </c>
      <c r="F14" s="17" t="s">
        <v>172</v>
      </c>
      <c r="H14" s="17" t="s">
        <v>295</v>
      </c>
      <c r="I14" s="17" t="s">
        <v>192</v>
      </c>
      <c r="J14" s="17" t="s">
        <v>303</v>
      </c>
      <c r="L14" s="3" t="s">
        <v>112</v>
      </c>
      <c r="M14" s="3" t="b">
        <v>0</v>
      </c>
      <c r="N14" s="3" t="b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</row>
    <row r="15" spans="1:53">
      <c r="E15" s="17" t="s">
        <v>32</v>
      </c>
      <c r="F15" s="17" t="s">
        <v>172</v>
      </c>
      <c r="H15" s="17" t="s">
        <v>295</v>
      </c>
      <c r="I15" s="17" t="s">
        <v>192</v>
      </c>
      <c r="J15" s="17" t="s">
        <v>302</v>
      </c>
      <c r="L15" s="3" t="s">
        <v>112</v>
      </c>
      <c r="M15" s="3" t="b">
        <v>0</v>
      </c>
      <c r="N15" s="3" t="b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-1.5756027219315703E-2</v>
      </c>
      <c r="Z15" s="19">
        <v>-9.2328987154073394E-2</v>
      </c>
      <c r="AA15" s="19">
        <v>-0.15336590088515584</v>
      </c>
      <c r="AB15" s="19">
        <v>-0.16055847189323066</v>
      </c>
      <c r="AC15" s="19">
        <v>-0.16179988089724076</v>
      </c>
      <c r="AD15" s="19">
        <v>-0.14622832344569209</v>
      </c>
      <c r="AE15" s="19">
        <v>-0.19379945251386826</v>
      </c>
      <c r="AF15" s="19">
        <v>-0.2016512791989156</v>
      </c>
      <c r="AG15" s="19">
        <v>-0.24816557696384822</v>
      </c>
      <c r="AH15" s="19">
        <v>-0.2504553351486376</v>
      </c>
      <c r="AI15" s="19">
        <v>-0.20365861538942878</v>
      </c>
      <c r="AJ15" s="19">
        <v>-3.5989371143538458E-2</v>
      </c>
      <c r="AK15" s="19">
        <v>-1.1915608334779376E-2</v>
      </c>
    </row>
    <row r="16" spans="1:53">
      <c r="E16" s="17" t="s">
        <v>32</v>
      </c>
      <c r="F16" s="17" t="s">
        <v>172</v>
      </c>
      <c r="H16" s="17" t="s">
        <v>295</v>
      </c>
      <c r="I16" s="17" t="s">
        <v>192</v>
      </c>
      <c r="J16" s="17" t="s">
        <v>303</v>
      </c>
      <c r="L16" s="3" t="s">
        <v>112</v>
      </c>
      <c r="M16" s="3" t="b">
        <v>0</v>
      </c>
      <c r="N16" s="3" t="b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</row>
    <row r="17" spans="5:37">
      <c r="E17" s="17" t="s">
        <v>32</v>
      </c>
      <c r="F17" s="17" t="s">
        <v>172</v>
      </c>
      <c r="H17" s="17" t="s">
        <v>295</v>
      </c>
      <c r="I17" s="17" t="s">
        <v>192</v>
      </c>
      <c r="J17" s="17" t="s">
        <v>303</v>
      </c>
      <c r="L17" s="3" t="s">
        <v>112</v>
      </c>
      <c r="M17" s="3" t="b">
        <v>0</v>
      </c>
      <c r="N17" s="3" t="b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</row>
    <row r="18" spans="5:37">
      <c r="E18" s="17" t="s">
        <v>32</v>
      </c>
      <c r="F18" s="17" t="s">
        <v>172</v>
      </c>
      <c r="H18" s="17" t="s">
        <v>295</v>
      </c>
      <c r="I18" s="17" t="s">
        <v>192</v>
      </c>
      <c r="J18" s="17" t="s">
        <v>303</v>
      </c>
      <c r="L18" s="3" t="s">
        <v>112</v>
      </c>
      <c r="M18" s="3" t="b">
        <v>0</v>
      </c>
      <c r="N18" s="3" t="b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</row>
    <row r="19" spans="5:37">
      <c r="E19" s="17" t="s">
        <v>32</v>
      </c>
      <c r="F19" s="17" t="s">
        <v>172</v>
      </c>
      <c r="H19" s="17" t="s">
        <v>304</v>
      </c>
      <c r="I19" s="17" t="s">
        <v>195</v>
      </c>
      <c r="J19" s="17" t="s">
        <v>305</v>
      </c>
      <c r="L19" s="3" t="s">
        <v>112</v>
      </c>
      <c r="M19" s="3" t="s">
        <v>299</v>
      </c>
      <c r="N19" s="3" t="b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-1.1337867922308145</v>
      </c>
      <c r="AH19" s="19">
        <v>-1.3727747166136905</v>
      </c>
      <c r="AI19" s="19">
        <v>-1.5359460523091968</v>
      </c>
      <c r="AJ19" s="19">
        <v>-1.7006282581397196</v>
      </c>
      <c r="AK19" s="19">
        <v>-1.9455707399919044</v>
      </c>
    </row>
    <row r="20" spans="5:37">
      <c r="E20" s="17" t="s">
        <v>32</v>
      </c>
      <c r="F20" s="17" t="s">
        <v>172</v>
      </c>
      <c r="H20" s="17" t="s">
        <v>304</v>
      </c>
      <c r="I20" s="17" t="s">
        <v>195</v>
      </c>
      <c r="J20" s="17" t="s">
        <v>302</v>
      </c>
      <c r="L20" s="3" t="s">
        <v>112</v>
      </c>
      <c r="M20" s="3" t="b">
        <v>0</v>
      </c>
      <c r="N20" s="3" t="b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-1.688145773498111E-2</v>
      </c>
      <c r="Z20" s="19">
        <v>-4.6368895262961028E-2</v>
      </c>
      <c r="AA20" s="19">
        <v>-6.0063590711077981E-2</v>
      </c>
      <c r="AB20" s="19">
        <v>-0.2844124222941255</v>
      </c>
      <c r="AC20" s="19">
        <v>-0.77890987526006283</v>
      </c>
      <c r="AD20" s="19">
        <v>-0.29672183002307789</v>
      </c>
      <c r="AE20" s="19">
        <v>-0.56249104100931779</v>
      </c>
      <c r="AF20" s="19">
        <v>-0.65825297342863665</v>
      </c>
      <c r="AG20" s="19">
        <v>-0.81009021905557421</v>
      </c>
      <c r="AH20" s="19">
        <v>-0.81756470738789655</v>
      </c>
      <c r="AI20" s="19">
        <v>-0.66480554785973067</v>
      </c>
      <c r="AJ20" s="19">
        <v>-0.11748058659073637</v>
      </c>
      <c r="AK20" s="19">
        <v>-3.889627999256326E-2</v>
      </c>
    </row>
    <row r="21" spans="5:37">
      <c r="E21" s="17" t="s">
        <v>32</v>
      </c>
      <c r="F21" s="17" t="s">
        <v>172</v>
      </c>
      <c r="H21" s="17" t="s">
        <v>304</v>
      </c>
      <c r="I21" s="17" t="s">
        <v>195</v>
      </c>
      <c r="J21" s="17" t="s">
        <v>303</v>
      </c>
      <c r="L21" s="3" t="s">
        <v>112</v>
      </c>
      <c r="M21" s="3" t="b">
        <v>0</v>
      </c>
      <c r="N21" s="3" t="b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</row>
    <row r="22" spans="5:37">
      <c r="E22" s="17" t="s">
        <v>32</v>
      </c>
      <c r="F22" s="17" t="s">
        <v>172</v>
      </c>
      <c r="H22" s="17" t="s">
        <v>304</v>
      </c>
      <c r="I22" s="17" t="s">
        <v>195</v>
      </c>
      <c r="J22" s="17" t="s">
        <v>303</v>
      </c>
      <c r="L22" s="3" t="s">
        <v>112</v>
      </c>
      <c r="M22" s="3" t="b">
        <v>0</v>
      </c>
      <c r="N22" s="3" t="b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</row>
    <row r="23" spans="5:37">
      <c r="E23" s="17" t="s">
        <v>32</v>
      </c>
      <c r="F23" s="17" t="s">
        <v>172</v>
      </c>
      <c r="H23" s="17" t="s">
        <v>304</v>
      </c>
      <c r="I23" s="17" t="s">
        <v>195</v>
      </c>
      <c r="J23" s="17" t="s">
        <v>303</v>
      </c>
      <c r="L23" s="3" t="s">
        <v>112</v>
      </c>
      <c r="M23" s="3" t="b">
        <v>0</v>
      </c>
      <c r="N23" s="3" t="b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</row>
    <row r="24" spans="5:37">
      <c r="E24" s="17" t="s">
        <v>32</v>
      </c>
      <c r="F24" s="17" t="s">
        <v>172</v>
      </c>
      <c r="H24" s="17" t="s">
        <v>304</v>
      </c>
      <c r="I24" s="17" t="s">
        <v>195</v>
      </c>
      <c r="J24" s="17" t="s">
        <v>303</v>
      </c>
      <c r="L24" s="3" t="s">
        <v>112</v>
      </c>
      <c r="M24" s="3" t="b">
        <v>0</v>
      </c>
      <c r="N24" s="3" t="b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</row>
    <row r="25" spans="5:37">
      <c r="E25" s="17" t="s">
        <v>32</v>
      </c>
      <c r="F25" s="17" t="s">
        <v>172</v>
      </c>
      <c r="H25" s="17" t="s">
        <v>304</v>
      </c>
      <c r="I25" s="17" t="s">
        <v>195</v>
      </c>
      <c r="J25" s="17" t="s">
        <v>303</v>
      </c>
      <c r="L25" s="3" t="s">
        <v>112</v>
      </c>
      <c r="M25" s="3" t="b">
        <v>0</v>
      </c>
      <c r="N25" s="3" t="b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</row>
    <row r="26" spans="5:37">
      <c r="E26" s="17" t="s">
        <v>32</v>
      </c>
      <c r="F26" s="17" t="s">
        <v>172</v>
      </c>
      <c r="H26" s="17" t="s">
        <v>304</v>
      </c>
      <c r="I26" s="17" t="s">
        <v>195</v>
      </c>
      <c r="J26" s="17" t="s">
        <v>303</v>
      </c>
      <c r="L26" s="3" t="s">
        <v>112</v>
      </c>
      <c r="M26" s="3" t="b">
        <v>0</v>
      </c>
      <c r="N26" s="3" t="b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</row>
    <row r="27" spans="5:37">
      <c r="E27" s="17" t="s">
        <v>32</v>
      </c>
      <c r="F27" s="17" t="s">
        <v>172</v>
      </c>
      <c r="H27" s="17" t="s">
        <v>304</v>
      </c>
      <c r="I27" s="17" t="s">
        <v>195</v>
      </c>
      <c r="J27" s="17" t="s">
        <v>303</v>
      </c>
      <c r="L27" s="3" t="s">
        <v>112</v>
      </c>
      <c r="M27" s="3" t="b">
        <v>0</v>
      </c>
      <c r="N27" s="3" t="b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</row>
    <row r="28" spans="5:37">
      <c r="E28" s="17" t="s">
        <v>32</v>
      </c>
      <c r="F28" s="17" t="s">
        <v>172</v>
      </c>
      <c r="H28" s="17" t="s">
        <v>304</v>
      </c>
      <c r="I28" s="17" t="s">
        <v>195</v>
      </c>
      <c r="J28" s="17" t="s">
        <v>303</v>
      </c>
      <c r="L28" s="3" t="s">
        <v>112</v>
      </c>
      <c r="M28" s="3" t="b">
        <v>0</v>
      </c>
      <c r="N28" s="3" t="b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</row>
    <row r="29" spans="5:37">
      <c r="E29" s="17" t="s">
        <v>32</v>
      </c>
      <c r="F29" s="17" t="s">
        <v>172</v>
      </c>
      <c r="H29" s="17" t="s">
        <v>304</v>
      </c>
      <c r="I29" s="17" t="s">
        <v>197</v>
      </c>
      <c r="J29" s="17" t="s">
        <v>247</v>
      </c>
      <c r="L29" s="3" t="s">
        <v>112</v>
      </c>
      <c r="M29" s="3" t="b">
        <v>0</v>
      </c>
      <c r="N29" s="3" t="b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-0.27934599999999998</v>
      </c>
      <c r="Z29" s="19">
        <v>-0.57545000000000002</v>
      </c>
      <c r="AA29" s="19">
        <v>-0.33890499999999996</v>
      </c>
      <c r="AB29" s="19">
        <v>-0.48622699999999996</v>
      </c>
      <c r="AC29" s="19">
        <v>-0.58085799999999999</v>
      </c>
      <c r="AD29" s="19">
        <v>-1.160585</v>
      </c>
      <c r="AE29" s="19">
        <v>-0.30793447214959929</v>
      </c>
      <c r="AF29" s="19">
        <v>-0.8069497487437185</v>
      </c>
      <c r="AG29" s="19">
        <v>-0.75982121663594349</v>
      </c>
      <c r="AH29" s="19">
        <v>-0.73468425433142837</v>
      </c>
      <c r="AI29" s="19">
        <v>-0.70974478848013434</v>
      </c>
      <c r="AJ29" s="19">
        <v>-0.68120979173092833</v>
      </c>
      <c r="AK29" s="19">
        <v>-0.65566985241788966</v>
      </c>
    </row>
    <row r="30" spans="5:37">
      <c r="E30" s="17" t="s">
        <v>32</v>
      </c>
      <c r="F30" s="17" t="s">
        <v>172</v>
      </c>
      <c r="H30" s="17" t="s">
        <v>304</v>
      </c>
      <c r="I30" s="17" t="s">
        <v>197</v>
      </c>
      <c r="J30" s="17" t="s">
        <v>302</v>
      </c>
      <c r="L30" s="3" t="s">
        <v>112</v>
      </c>
      <c r="M30" s="3" t="b">
        <v>0</v>
      </c>
      <c r="N30" s="3" t="b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-5.6271525783270375E-2</v>
      </c>
      <c r="Z30" s="19">
        <v>-1.7956576145454543E-2</v>
      </c>
      <c r="AA30" s="19">
        <v>-1.0356620061107541E-2</v>
      </c>
      <c r="AB30" s="19">
        <v>-5.0520863274538204E-2</v>
      </c>
      <c r="AC30" s="19">
        <v>-3.1642846553383897E-2</v>
      </c>
      <c r="AD30" s="19">
        <v>-4.3106722794570972E-2</v>
      </c>
      <c r="AE30" s="19">
        <v>-5.1809713100290998E-2</v>
      </c>
      <c r="AF30" s="19">
        <v>-5.0855788539108229E-2</v>
      </c>
      <c r="AG30" s="19">
        <v>-6.2586541255261835E-2</v>
      </c>
      <c r="AH30" s="19">
        <v>-6.3164010728869666E-2</v>
      </c>
      <c r="AI30" s="19">
        <v>-5.1362032115827315E-2</v>
      </c>
      <c r="AJ30" s="19">
        <v>-9.0764008827627501E-3</v>
      </c>
      <c r="AK30" s="19">
        <v>-3.0050771817352003E-3</v>
      </c>
    </row>
    <row r="31" spans="5:37">
      <c r="E31" s="17" t="s">
        <v>32</v>
      </c>
      <c r="F31" s="17" t="s">
        <v>172</v>
      </c>
      <c r="H31" s="17" t="s">
        <v>304</v>
      </c>
      <c r="I31" s="17" t="s">
        <v>197</v>
      </c>
      <c r="J31" s="17" t="s">
        <v>303</v>
      </c>
      <c r="L31" s="3" t="s">
        <v>112</v>
      </c>
      <c r="M31" s="3" t="b">
        <v>0</v>
      </c>
      <c r="N31" s="3" t="b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</row>
    <row r="32" spans="5:37">
      <c r="E32" s="17" t="s">
        <v>32</v>
      </c>
      <c r="F32" s="17" t="s">
        <v>172</v>
      </c>
      <c r="H32" s="17" t="s">
        <v>304</v>
      </c>
      <c r="I32" s="17" t="s">
        <v>197</v>
      </c>
      <c r="J32" s="17" t="s">
        <v>303</v>
      </c>
      <c r="L32" s="3" t="s">
        <v>112</v>
      </c>
      <c r="M32" s="3" t="b">
        <v>0</v>
      </c>
      <c r="N32" s="3" t="b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</row>
    <row r="33" spans="5:37">
      <c r="E33" s="17" t="s">
        <v>32</v>
      </c>
      <c r="F33" s="17" t="s">
        <v>172</v>
      </c>
      <c r="H33" s="17" t="s">
        <v>304</v>
      </c>
      <c r="I33" s="17" t="s">
        <v>197</v>
      </c>
      <c r="J33" s="17" t="s">
        <v>303</v>
      </c>
      <c r="L33" s="3" t="s">
        <v>112</v>
      </c>
      <c r="M33" s="3" t="b">
        <v>0</v>
      </c>
      <c r="N33" s="3" t="b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</row>
    <row r="34" spans="5:37">
      <c r="E34" s="17" t="s">
        <v>32</v>
      </c>
      <c r="F34" s="17" t="s">
        <v>172</v>
      </c>
      <c r="H34" s="17" t="s">
        <v>304</v>
      </c>
      <c r="I34" s="17" t="s">
        <v>197</v>
      </c>
      <c r="J34" s="17" t="s">
        <v>303</v>
      </c>
      <c r="L34" s="3" t="s">
        <v>112</v>
      </c>
      <c r="M34" s="3" t="b">
        <v>0</v>
      </c>
      <c r="N34" s="3" t="b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</row>
    <row r="35" spans="5:37">
      <c r="E35" s="17" t="s">
        <v>32</v>
      </c>
      <c r="F35" s="17" t="s">
        <v>172</v>
      </c>
      <c r="H35" s="17" t="s">
        <v>304</v>
      </c>
      <c r="I35" s="17" t="s">
        <v>197</v>
      </c>
      <c r="J35" s="17" t="s">
        <v>303</v>
      </c>
      <c r="L35" s="3" t="s">
        <v>112</v>
      </c>
      <c r="M35" s="3" t="b">
        <v>0</v>
      </c>
      <c r="N35" s="3" t="b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</row>
    <row r="36" spans="5:37">
      <c r="E36" s="17" t="s">
        <v>32</v>
      </c>
      <c r="F36" s="17" t="s">
        <v>172</v>
      </c>
      <c r="H36" s="17" t="s">
        <v>304</v>
      </c>
      <c r="I36" s="17" t="s">
        <v>197</v>
      </c>
      <c r="J36" s="17" t="s">
        <v>303</v>
      </c>
      <c r="L36" s="3" t="s">
        <v>112</v>
      </c>
      <c r="M36" s="3" t="b">
        <v>0</v>
      </c>
      <c r="N36" s="3" t="b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</row>
    <row r="37" spans="5:37">
      <c r="E37" s="17" t="s">
        <v>32</v>
      </c>
      <c r="F37" s="17" t="s">
        <v>172</v>
      </c>
      <c r="H37" s="17" t="s">
        <v>304</v>
      </c>
      <c r="I37" s="17" t="s">
        <v>197</v>
      </c>
      <c r="J37" s="17" t="s">
        <v>303</v>
      </c>
      <c r="L37" s="3" t="s">
        <v>112</v>
      </c>
      <c r="M37" s="3" t="b">
        <v>0</v>
      </c>
      <c r="N37" s="3" t="b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</row>
    <row r="38" spans="5:37">
      <c r="E38" s="17" t="s">
        <v>32</v>
      </c>
      <c r="F38" s="17" t="s">
        <v>172</v>
      </c>
      <c r="H38" s="17" t="s">
        <v>304</v>
      </c>
      <c r="I38" s="17" t="s">
        <v>197</v>
      </c>
      <c r="J38" s="17" t="s">
        <v>303</v>
      </c>
      <c r="L38" s="3" t="s">
        <v>112</v>
      </c>
      <c r="M38" s="3" t="b">
        <v>0</v>
      </c>
      <c r="N38" s="3" t="b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</row>
    <row r="39" spans="5:37">
      <c r="E39" s="17" t="s">
        <v>32</v>
      </c>
      <c r="F39" s="17" t="s">
        <v>172</v>
      </c>
      <c r="H39" s="17" t="s">
        <v>304</v>
      </c>
      <c r="I39" s="17" t="s">
        <v>199</v>
      </c>
      <c r="J39" s="17" t="s">
        <v>306</v>
      </c>
      <c r="L39" s="3" t="s">
        <v>112</v>
      </c>
      <c r="M39" s="3" t="b">
        <v>0</v>
      </c>
      <c r="N39" s="3" t="b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-6.5880782938599253E-2</v>
      </c>
      <c r="AA39" s="19">
        <v>-0.27698649398392439</v>
      </c>
      <c r="AB39" s="19">
        <v>-0.6955284945748762</v>
      </c>
      <c r="AC39" s="19">
        <v>-0.37519699084427727</v>
      </c>
      <c r="AD39" s="19">
        <v>-0.71595215823172698</v>
      </c>
      <c r="AE39" s="19">
        <v>-0.6562167630905188</v>
      </c>
      <c r="AF39" s="19">
        <v>-0.65142226034741224</v>
      </c>
      <c r="AG39" s="19">
        <v>-1.5148515402878429</v>
      </c>
      <c r="AH39" s="19">
        <v>-1.6953112391867062</v>
      </c>
      <c r="AI39" s="19">
        <v>-1.8328848316859798</v>
      </c>
      <c r="AJ39" s="19">
        <v>-1.5438753175905007</v>
      </c>
      <c r="AK39" s="19">
        <v>-1.559715947924132</v>
      </c>
    </row>
    <row r="40" spans="5:37">
      <c r="E40" s="17" t="s">
        <v>32</v>
      </c>
      <c r="F40" s="17" t="s">
        <v>172</v>
      </c>
      <c r="H40" s="17" t="s">
        <v>304</v>
      </c>
      <c r="I40" s="17" t="s">
        <v>199</v>
      </c>
      <c r="J40" s="17" t="s">
        <v>307</v>
      </c>
      <c r="L40" s="3" t="s">
        <v>112</v>
      </c>
      <c r="M40" s="3" t="b">
        <v>0</v>
      </c>
      <c r="N40" s="3" t="s">
        <v>308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-2.7044863256828741E-2</v>
      </c>
      <c r="AA40" s="19">
        <v>-3.7426899013917304E-2</v>
      </c>
      <c r="AB40" s="19">
        <v>0</v>
      </c>
      <c r="AC40" s="19">
        <v>0</v>
      </c>
      <c r="AD40" s="19">
        <v>0</v>
      </c>
      <c r="AE40" s="19">
        <v>-9.6845763807101096E-3</v>
      </c>
      <c r="AF40" s="19">
        <v>-9.4061811724546578E-3</v>
      </c>
      <c r="AG40" s="19">
        <v>-5.4835598600481567E-3</v>
      </c>
      <c r="AH40" s="19">
        <v>-7.5458034305407352E-3</v>
      </c>
      <c r="AI40" s="19">
        <v>-7.8065761008254729E-3</v>
      </c>
      <c r="AJ40" s="19">
        <v>-6.9928633649951107E-3</v>
      </c>
      <c r="AK40" s="19">
        <v>-7.498701136034955E-3</v>
      </c>
    </row>
    <row r="41" spans="5:37">
      <c r="E41" s="17" t="s">
        <v>32</v>
      </c>
      <c r="F41" s="17" t="s">
        <v>172</v>
      </c>
      <c r="H41" s="17" t="s">
        <v>304</v>
      </c>
      <c r="I41" s="17" t="s">
        <v>199</v>
      </c>
      <c r="J41" s="17" t="s">
        <v>247</v>
      </c>
      <c r="L41" s="3" t="s">
        <v>112</v>
      </c>
      <c r="M41" s="3" t="b">
        <v>0</v>
      </c>
      <c r="N41" s="3" t="b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-4.6994167886529305E-2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</row>
    <row r="42" spans="5:37">
      <c r="E42" s="17" t="s">
        <v>32</v>
      </c>
      <c r="F42" s="17" t="s">
        <v>172</v>
      </c>
      <c r="H42" s="17" t="s">
        <v>304</v>
      </c>
      <c r="I42" s="17" t="s">
        <v>199</v>
      </c>
      <c r="J42" s="17" t="s">
        <v>303</v>
      </c>
      <c r="L42" s="3" t="s">
        <v>112</v>
      </c>
      <c r="M42" s="3" t="b">
        <v>0</v>
      </c>
      <c r="N42" s="3" t="b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</row>
    <row r="43" spans="5:37">
      <c r="E43" s="17" t="s">
        <v>32</v>
      </c>
      <c r="F43" s="17" t="s">
        <v>172</v>
      </c>
      <c r="H43" s="17" t="s">
        <v>304</v>
      </c>
      <c r="I43" s="17" t="s">
        <v>199</v>
      </c>
      <c r="J43" s="17" t="s">
        <v>303</v>
      </c>
      <c r="L43" s="3" t="s">
        <v>112</v>
      </c>
      <c r="M43" s="3" t="b">
        <v>0</v>
      </c>
      <c r="N43" s="3" t="b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</row>
    <row r="44" spans="5:37">
      <c r="E44" s="17" t="s">
        <v>32</v>
      </c>
      <c r="F44" s="17" t="s">
        <v>172</v>
      </c>
      <c r="H44" s="17" t="s">
        <v>304</v>
      </c>
      <c r="I44" s="17" t="s">
        <v>199</v>
      </c>
      <c r="J44" s="17" t="s">
        <v>303</v>
      </c>
      <c r="L44" s="3" t="s">
        <v>112</v>
      </c>
      <c r="M44" s="3" t="b">
        <v>0</v>
      </c>
      <c r="N44" s="3" t="b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</row>
    <row r="45" spans="5:37">
      <c r="E45" s="17" t="s">
        <v>32</v>
      </c>
      <c r="F45" s="17" t="s">
        <v>172</v>
      </c>
      <c r="H45" s="17" t="s">
        <v>304</v>
      </c>
      <c r="I45" s="17" t="s">
        <v>199</v>
      </c>
      <c r="J45" s="17" t="s">
        <v>303</v>
      </c>
      <c r="L45" s="3" t="s">
        <v>112</v>
      </c>
      <c r="M45" s="3" t="b">
        <v>0</v>
      </c>
      <c r="N45" s="3" t="b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</row>
    <row r="46" spans="5:37">
      <c r="E46" s="17" t="s">
        <v>32</v>
      </c>
      <c r="F46" s="17" t="s">
        <v>172</v>
      </c>
      <c r="H46" s="17" t="s">
        <v>304</v>
      </c>
      <c r="I46" s="17" t="s">
        <v>199</v>
      </c>
      <c r="J46" s="17" t="s">
        <v>303</v>
      </c>
      <c r="L46" s="3" t="s">
        <v>112</v>
      </c>
      <c r="M46" s="3" t="b">
        <v>0</v>
      </c>
      <c r="N46" s="3" t="b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5:37">
      <c r="E47" s="17" t="s">
        <v>32</v>
      </c>
      <c r="F47" s="17" t="s">
        <v>172</v>
      </c>
      <c r="H47" s="17" t="s">
        <v>304</v>
      </c>
      <c r="I47" s="17" t="s">
        <v>199</v>
      </c>
      <c r="J47" s="17" t="s">
        <v>303</v>
      </c>
      <c r="L47" s="3" t="s">
        <v>112</v>
      </c>
      <c r="M47" s="3" t="b">
        <v>0</v>
      </c>
      <c r="N47" s="3" t="b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5:37">
      <c r="E48" s="17" t="s">
        <v>32</v>
      </c>
      <c r="F48" s="17" t="s">
        <v>172</v>
      </c>
      <c r="H48" s="17" t="s">
        <v>304</v>
      </c>
      <c r="I48" s="17" t="s">
        <v>199</v>
      </c>
      <c r="J48" s="17" t="s">
        <v>303</v>
      </c>
      <c r="L48" s="3" t="s">
        <v>112</v>
      </c>
      <c r="M48" s="3" t="b">
        <v>0</v>
      </c>
      <c r="N48" s="3" t="b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</row>
    <row r="49" spans="5:37">
      <c r="E49" s="17" t="s">
        <v>32</v>
      </c>
      <c r="F49" s="17" t="s">
        <v>172</v>
      </c>
      <c r="H49" s="17" t="s">
        <v>304</v>
      </c>
      <c r="I49" s="17" t="s">
        <v>201</v>
      </c>
      <c r="J49" s="17" t="s">
        <v>303</v>
      </c>
      <c r="L49" s="3" t="s">
        <v>112</v>
      </c>
      <c r="M49" s="3" t="b">
        <v>0</v>
      </c>
      <c r="N49" s="3" t="b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</row>
    <row r="50" spans="5:37">
      <c r="E50" s="17" t="s">
        <v>32</v>
      </c>
      <c r="F50" s="17" t="s">
        <v>172</v>
      </c>
      <c r="H50" s="17" t="s">
        <v>304</v>
      </c>
      <c r="I50" s="17" t="s">
        <v>201</v>
      </c>
      <c r="J50" s="17" t="s">
        <v>303</v>
      </c>
      <c r="L50" s="3" t="s">
        <v>112</v>
      </c>
      <c r="M50" s="3" t="b">
        <v>0</v>
      </c>
      <c r="N50" s="3" t="b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5:37">
      <c r="E51" s="17" t="s">
        <v>32</v>
      </c>
      <c r="F51" s="17" t="s">
        <v>172</v>
      </c>
      <c r="H51" s="17" t="s">
        <v>304</v>
      </c>
      <c r="I51" s="17" t="s">
        <v>201</v>
      </c>
      <c r="J51" s="17" t="s">
        <v>303</v>
      </c>
      <c r="L51" s="3" t="s">
        <v>112</v>
      </c>
      <c r="M51" s="3" t="b">
        <v>0</v>
      </c>
      <c r="N51" s="3" t="b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</row>
    <row r="52" spans="5:37">
      <c r="E52" s="17" t="s">
        <v>32</v>
      </c>
      <c r="F52" s="17" t="s">
        <v>172</v>
      </c>
      <c r="H52" s="17" t="s">
        <v>304</v>
      </c>
      <c r="I52" s="17" t="s">
        <v>201</v>
      </c>
      <c r="J52" s="17" t="s">
        <v>303</v>
      </c>
      <c r="L52" s="3" t="s">
        <v>112</v>
      </c>
      <c r="M52" s="3" t="b">
        <v>0</v>
      </c>
      <c r="N52" s="3" t="b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</row>
    <row r="53" spans="5:37">
      <c r="E53" s="17" t="s">
        <v>32</v>
      </c>
      <c r="F53" s="17" t="s">
        <v>172</v>
      </c>
      <c r="H53" s="17" t="s">
        <v>304</v>
      </c>
      <c r="I53" s="17" t="s">
        <v>201</v>
      </c>
      <c r="J53" s="17" t="s">
        <v>303</v>
      </c>
      <c r="L53" s="3" t="s">
        <v>112</v>
      </c>
      <c r="M53" s="3" t="b">
        <v>0</v>
      </c>
      <c r="N53" s="3" t="b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</row>
    <row r="54" spans="5:37">
      <c r="E54" s="17" t="s">
        <v>32</v>
      </c>
      <c r="F54" s="17" t="s">
        <v>172</v>
      </c>
      <c r="H54" s="17" t="s">
        <v>304</v>
      </c>
      <c r="I54" s="17" t="s">
        <v>201</v>
      </c>
      <c r="J54" s="17" t="s">
        <v>303</v>
      </c>
      <c r="L54" s="3" t="s">
        <v>112</v>
      </c>
      <c r="M54" s="3" t="b">
        <v>0</v>
      </c>
      <c r="N54" s="3" t="b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</row>
    <row r="55" spans="5:37">
      <c r="E55" s="17" t="s">
        <v>32</v>
      </c>
      <c r="F55" s="17" t="s">
        <v>172</v>
      </c>
      <c r="H55" s="17" t="s">
        <v>304</v>
      </c>
      <c r="I55" s="17" t="s">
        <v>201</v>
      </c>
      <c r="J55" s="17" t="s">
        <v>303</v>
      </c>
      <c r="L55" s="3" t="s">
        <v>112</v>
      </c>
      <c r="M55" s="3" t="b">
        <v>0</v>
      </c>
      <c r="N55" s="3" t="b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</row>
    <row r="56" spans="5:37">
      <c r="E56" s="17" t="s">
        <v>32</v>
      </c>
      <c r="F56" s="17" t="s">
        <v>172</v>
      </c>
      <c r="H56" s="17" t="s">
        <v>304</v>
      </c>
      <c r="I56" s="17" t="s">
        <v>201</v>
      </c>
      <c r="J56" s="17" t="s">
        <v>303</v>
      </c>
      <c r="L56" s="3" t="s">
        <v>112</v>
      </c>
      <c r="M56" s="3" t="b">
        <v>0</v>
      </c>
      <c r="N56" s="3" t="b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</row>
    <row r="57" spans="5:37">
      <c r="E57" s="17" t="s">
        <v>32</v>
      </c>
      <c r="F57" s="17" t="s">
        <v>172</v>
      </c>
      <c r="H57" s="17" t="s">
        <v>304</v>
      </c>
      <c r="I57" s="17" t="s">
        <v>201</v>
      </c>
      <c r="J57" s="17" t="s">
        <v>303</v>
      </c>
      <c r="L57" s="3" t="s">
        <v>112</v>
      </c>
      <c r="M57" s="3" t="b">
        <v>0</v>
      </c>
      <c r="N57" s="3" t="b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</row>
    <row r="58" spans="5:37">
      <c r="E58" s="17" t="s">
        <v>32</v>
      </c>
      <c r="F58" s="17" t="s">
        <v>172</v>
      </c>
      <c r="H58" s="17" t="s">
        <v>304</v>
      </c>
      <c r="I58" s="17" t="s">
        <v>201</v>
      </c>
      <c r="J58" s="17" t="s">
        <v>303</v>
      </c>
      <c r="L58" s="3" t="s">
        <v>112</v>
      </c>
      <c r="M58" s="3" t="b">
        <v>0</v>
      </c>
      <c r="N58" s="3" t="b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</row>
    <row r="59" spans="5:37">
      <c r="E59" s="17" t="s">
        <v>32</v>
      </c>
      <c r="F59" s="17" t="s">
        <v>172</v>
      </c>
      <c r="H59" s="17" t="s">
        <v>304</v>
      </c>
      <c r="I59" s="17" t="s">
        <v>173</v>
      </c>
      <c r="J59" s="17" t="s">
        <v>247</v>
      </c>
      <c r="L59" s="3" t="s">
        <v>112</v>
      </c>
      <c r="M59" s="3" t="b">
        <v>0</v>
      </c>
      <c r="N59" s="3" t="b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-0.17752415942630576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</row>
    <row r="60" spans="5:37">
      <c r="E60" s="17" t="s">
        <v>32</v>
      </c>
      <c r="F60" s="17" t="s">
        <v>172</v>
      </c>
      <c r="H60" s="17" t="s">
        <v>304</v>
      </c>
      <c r="I60" s="17" t="s">
        <v>173</v>
      </c>
      <c r="J60" s="17" t="s">
        <v>303</v>
      </c>
      <c r="L60" s="3" t="s">
        <v>112</v>
      </c>
      <c r="M60" s="3" t="b">
        <v>0</v>
      </c>
      <c r="N60" s="3" t="b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</row>
    <row r="61" spans="5:37">
      <c r="E61" s="17" t="s">
        <v>32</v>
      </c>
      <c r="F61" s="17" t="s">
        <v>172</v>
      </c>
      <c r="H61" s="17" t="s">
        <v>304</v>
      </c>
      <c r="I61" s="17" t="s">
        <v>173</v>
      </c>
      <c r="J61" s="17" t="s">
        <v>303</v>
      </c>
      <c r="L61" s="3" t="s">
        <v>112</v>
      </c>
      <c r="M61" s="3" t="b">
        <v>0</v>
      </c>
      <c r="N61" s="3" t="b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</row>
    <row r="62" spans="5:37">
      <c r="E62" s="17" t="s">
        <v>32</v>
      </c>
      <c r="F62" s="17" t="s">
        <v>172</v>
      </c>
      <c r="H62" s="17" t="s">
        <v>304</v>
      </c>
      <c r="I62" s="17" t="s">
        <v>173</v>
      </c>
      <c r="J62" s="17" t="s">
        <v>303</v>
      </c>
      <c r="L62" s="3" t="s">
        <v>112</v>
      </c>
      <c r="M62" s="3" t="b">
        <v>0</v>
      </c>
      <c r="N62" s="3" t="b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</row>
    <row r="63" spans="5:37">
      <c r="E63" s="17" t="s">
        <v>32</v>
      </c>
      <c r="F63" s="17" t="s">
        <v>172</v>
      </c>
      <c r="H63" s="17" t="s">
        <v>304</v>
      </c>
      <c r="I63" s="17" t="s">
        <v>173</v>
      </c>
      <c r="J63" s="17" t="s">
        <v>303</v>
      </c>
      <c r="L63" s="3" t="s">
        <v>112</v>
      </c>
      <c r="M63" s="3" t="b">
        <v>0</v>
      </c>
      <c r="N63" s="3" t="b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</row>
    <row r="64" spans="5:37">
      <c r="E64" s="17" t="s">
        <v>32</v>
      </c>
      <c r="F64" s="17" t="s">
        <v>172</v>
      </c>
      <c r="H64" s="17" t="s">
        <v>304</v>
      </c>
      <c r="I64" s="17" t="s">
        <v>173</v>
      </c>
      <c r="J64" s="17" t="s">
        <v>303</v>
      </c>
      <c r="L64" s="3" t="s">
        <v>112</v>
      </c>
      <c r="M64" s="3" t="b">
        <v>0</v>
      </c>
      <c r="N64" s="3" t="b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</row>
    <row r="65" spans="5:37">
      <c r="E65" s="17" t="s">
        <v>32</v>
      </c>
      <c r="F65" s="17" t="s">
        <v>172</v>
      </c>
      <c r="H65" s="17" t="s">
        <v>304</v>
      </c>
      <c r="I65" s="17" t="s">
        <v>173</v>
      </c>
      <c r="J65" s="17" t="s">
        <v>303</v>
      </c>
      <c r="L65" s="3" t="s">
        <v>112</v>
      </c>
      <c r="M65" s="3" t="b">
        <v>0</v>
      </c>
      <c r="N65" s="3" t="b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</row>
    <row r="66" spans="5:37">
      <c r="E66" s="17" t="s">
        <v>32</v>
      </c>
      <c r="F66" s="17" t="s">
        <v>172</v>
      </c>
      <c r="H66" s="17" t="s">
        <v>304</v>
      </c>
      <c r="I66" s="17" t="s">
        <v>173</v>
      </c>
      <c r="J66" s="17" t="s">
        <v>303</v>
      </c>
      <c r="L66" s="3" t="s">
        <v>112</v>
      </c>
      <c r="M66" s="3" t="b">
        <v>0</v>
      </c>
      <c r="N66" s="3" t="b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</row>
    <row r="67" spans="5:37">
      <c r="E67" s="17" t="s">
        <v>32</v>
      </c>
      <c r="F67" s="17" t="s">
        <v>172</v>
      </c>
      <c r="H67" s="17" t="s">
        <v>304</v>
      </c>
      <c r="I67" s="17" t="s">
        <v>173</v>
      </c>
      <c r="J67" s="17" t="s">
        <v>303</v>
      </c>
      <c r="L67" s="3" t="s">
        <v>112</v>
      </c>
      <c r="M67" s="3" t="b">
        <v>0</v>
      </c>
      <c r="N67" s="3" t="b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</row>
    <row r="68" spans="5:37">
      <c r="E68" s="17" t="s">
        <v>32</v>
      </c>
      <c r="F68" s="17" t="s">
        <v>172</v>
      </c>
      <c r="H68" s="17" t="s">
        <v>304</v>
      </c>
      <c r="I68" s="17" t="s">
        <v>173</v>
      </c>
      <c r="J68" s="17" t="s">
        <v>303</v>
      </c>
      <c r="L68" s="3" t="s">
        <v>112</v>
      </c>
      <c r="M68" s="3" t="b">
        <v>0</v>
      </c>
      <c r="N68" s="3" t="b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</row>
    <row r="69" spans="5:37">
      <c r="E69" s="17" t="s">
        <v>32</v>
      </c>
      <c r="F69" s="17" t="s">
        <v>172</v>
      </c>
      <c r="H69" s="17" t="s">
        <v>310</v>
      </c>
      <c r="I69" s="17" t="s">
        <v>246</v>
      </c>
      <c r="J69" s="17" t="s">
        <v>303</v>
      </c>
      <c r="L69" s="3" t="s">
        <v>112</v>
      </c>
      <c r="M69" s="3" t="b">
        <v>0</v>
      </c>
      <c r="N69" s="3" t="b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</row>
    <row r="70" spans="5:37">
      <c r="E70" s="17" t="s">
        <v>32</v>
      </c>
      <c r="F70" s="17" t="s">
        <v>172</v>
      </c>
      <c r="H70" s="17" t="s">
        <v>310</v>
      </c>
      <c r="I70" s="17" t="s">
        <v>246</v>
      </c>
      <c r="J70" s="17" t="s">
        <v>359</v>
      </c>
      <c r="L70" s="3" t="s">
        <v>112</v>
      </c>
      <c r="M70" s="3" t="b">
        <v>0</v>
      </c>
      <c r="N70" s="3" t="s">
        <v>308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-0.61494233696364298</v>
      </c>
      <c r="AE70" s="19">
        <v>-0.79024472062032503</v>
      </c>
      <c r="AF70" s="19">
        <v>-0.73677473411433569</v>
      </c>
      <c r="AG70" s="19">
        <v>-0.90105642758167714</v>
      </c>
      <c r="AH70" s="19">
        <v>-1.1092273746821022</v>
      </c>
      <c r="AI70" s="19">
        <v>-1.4321550331747892</v>
      </c>
      <c r="AJ70" s="19">
        <v>-1.8713803121677053</v>
      </c>
      <c r="AK70" s="19">
        <v>-2.428632119276064</v>
      </c>
    </row>
    <row r="71" spans="5:37">
      <c r="E71" s="17" t="s">
        <v>32</v>
      </c>
      <c r="F71" s="17" t="s">
        <v>172</v>
      </c>
      <c r="H71" s="17" t="s">
        <v>310</v>
      </c>
      <c r="I71" s="17" t="s">
        <v>246</v>
      </c>
      <c r="J71" s="17" t="s">
        <v>302</v>
      </c>
      <c r="L71" s="3" t="s">
        <v>112</v>
      </c>
      <c r="M71" s="3" t="b">
        <v>0</v>
      </c>
      <c r="N71" s="3" t="b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-5.6271525783270371E-3</v>
      </c>
      <c r="Z71" s="19">
        <v>-5.6271525783270371E-3</v>
      </c>
      <c r="AA71" s="19">
        <v>-5.6271525783270371E-3</v>
      </c>
      <c r="AB71" s="19">
        <v>-5.6271525783270371E-3</v>
      </c>
      <c r="AC71" s="19">
        <v>-5.6271525783270371E-3</v>
      </c>
      <c r="AD71" s="19">
        <v>-5.6271525783270371E-3</v>
      </c>
      <c r="AE71" s="19">
        <v>-5.6271525783270371E-3</v>
      </c>
      <c r="AF71" s="19">
        <v>-5.6554297269618466E-3</v>
      </c>
      <c r="AG71" s="19">
        <v>-5.683848971820951E-3</v>
      </c>
      <c r="AH71" s="19">
        <v>-5.7124110269557299E-3</v>
      </c>
      <c r="AI71" s="19">
        <v>-5.7411166100057578E-3</v>
      </c>
      <c r="AJ71" s="19">
        <v>-5.7699664422168426E-3</v>
      </c>
      <c r="AK71" s="19">
        <v>-5.7989612484591379E-3</v>
      </c>
    </row>
    <row r="72" spans="5:37">
      <c r="E72" s="17" t="s">
        <v>32</v>
      </c>
      <c r="F72" s="17" t="s">
        <v>172</v>
      </c>
      <c r="H72" s="17" t="s">
        <v>310</v>
      </c>
      <c r="I72" s="17" t="s">
        <v>246</v>
      </c>
      <c r="J72" s="17" t="s">
        <v>303</v>
      </c>
      <c r="L72" s="3" t="s">
        <v>112</v>
      </c>
      <c r="M72" s="3" t="b">
        <v>0</v>
      </c>
      <c r="N72" s="3" t="b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</row>
    <row r="73" spans="5:37">
      <c r="E73" s="17" t="s">
        <v>32</v>
      </c>
      <c r="F73" s="17" t="s">
        <v>172</v>
      </c>
      <c r="H73" s="17" t="s">
        <v>310</v>
      </c>
      <c r="I73" s="17" t="s">
        <v>246</v>
      </c>
      <c r="J73" s="17" t="s">
        <v>303</v>
      </c>
      <c r="L73" s="3" t="s">
        <v>112</v>
      </c>
      <c r="M73" s="3" t="b">
        <v>0</v>
      </c>
      <c r="N73" s="3" t="b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</row>
    <row r="74" spans="5:37">
      <c r="E74" s="17" t="s">
        <v>32</v>
      </c>
      <c r="F74" s="17" t="s">
        <v>172</v>
      </c>
      <c r="H74" s="17" t="s">
        <v>310</v>
      </c>
      <c r="I74" s="17" t="s">
        <v>246</v>
      </c>
      <c r="J74" s="17" t="s">
        <v>303</v>
      </c>
      <c r="L74" s="3" t="s">
        <v>112</v>
      </c>
      <c r="M74" s="3" t="b">
        <v>0</v>
      </c>
      <c r="N74" s="3" t="b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</row>
    <row r="75" spans="5:37">
      <c r="E75" s="17" t="s">
        <v>32</v>
      </c>
      <c r="F75" s="17" t="s">
        <v>172</v>
      </c>
      <c r="H75" s="17" t="s">
        <v>310</v>
      </c>
      <c r="I75" s="17" t="s">
        <v>246</v>
      </c>
      <c r="J75" s="17" t="s">
        <v>303</v>
      </c>
      <c r="L75" s="3" t="s">
        <v>112</v>
      </c>
      <c r="M75" s="3" t="b">
        <v>0</v>
      </c>
      <c r="N75" s="3" t="b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</row>
    <row r="76" spans="5:37">
      <c r="E76" s="17" t="s">
        <v>32</v>
      </c>
      <c r="F76" s="17" t="s">
        <v>172</v>
      </c>
      <c r="H76" s="17" t="s">
        <v>310</v>
      </c>
      <c r="I76" s="17" t="s">
        <v>246</v>
      </c>
      <c r="J76" s="17" t="s">
        <v>303</v>
      </c>
      <c r="L76" s="3" t="s">
        <v>112</v>
      </c>
      <c r="M76" s="3" t="b">
        <v>0</v>
      </c>
      <c r="N76" s="3" t="b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</row>
    <row r="77" spans="5:37">
      <c r="E77" s="17" t="s">
        <v>32</v>
      </c>
      <c r="F77" s="17" t="s">
        <v>172</v>
      </c>
      <c r="H77" s="17" t="s">
        <v>310</v>
      </c>
      <c r="I77" s="17" t="s">
        <v>246</v>
      </c>
      <c r="J77" s="17" t="s">
        <v>303</v>
      </c>
      <c r="L77" s="3" t="s">
        <v>112</v>
      </c>
      <c r="M77" s="3" t="b">
        <v>0</v>
      </c>
      <c r="N77" s="3" t="b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</row>
    <row r="78" spans="5:37">
      <c r="E78" s="17" t="s">
        <v>32</v>
      </c>
      <c r="F78" s="17" t="s">
        <v>172</v>
      </c>
      <c r="H78" s="17" t="s">
        <v>310</v>
      </c>
      <c r="I78" s="17" t="s">
        <v>246</v>
      </c>
      <c r="J78" s="17" t="s">
        <v>303</v>
      </c>
      <c r="L78" s="3" t="s">
        <v>112</v>
      </c>
      <c r="M78" s="3" t="b">
        <v>0</v>
      </c>
      <c r="N78" s="3" t="b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</row>
    <row r="79" spans="5:37">
      <c r="E79" s="17" t="s">
        <v>32</v>
      </c>
      <c r="F79" s="17" t="s">
        <v>172</v>
      </c>
      <c r="H79" s="17" t="s">
        <v>310</v>
      </c>
      <c r="I79" s="17" t="s">
        <v>205</v>
      </c>
      <c r="J79" s="17" t="s">
        <v>303</v>
      </c>
      <c r="L79" s="3" t="s">
        <v>112</v>
      </c>
      <c r="M79" s="3" t="b">
        <v>0</v>
      </c>
      <c r="N79" s="3" t="b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</row>
    <row r="80" spans="5:37">
      <c r="E80" s="17" t="s">
        <v>32</v>
      </c>
      <c r="F80" s="17" t="s">
        <v>172</v>
      </c>
      <c r="H80" s="17" t="s">
        <v>310</v>
      </c>
      <c r="I80" s="17" t="s">
        <v>205</v>
      </c>
      <c r="J80" s="17" t="s">
        <v>303</v>
      </c>
      <c r="L80" s="3" t="s">
        <v>112</v>
      </c>
      <c r="M80" s="3" t="b">
        <v>0</v>
      </c>
      <c r="N80" s="3" t="b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</row>
    <row r="81" spans="5:37">
      <c r="E81" s="17" t="s">
        <v>32</v>
      </c>
      <c r="F81" s="17" t="s">
        <v>172</v>
      </c>
      <c r="H81" s="17" t="s">
        <v>310</v>
      </c>
      <c r="I81" s="17" t="s">
        <v>205</v>
      </c>
      <c r="J81" s="17" t="s">
        <v>303</v>
      </c>
      <c r="L81" s="3" t="s">
        <v>112</v>
      </c>
      <c r="M81" s="3" t="b">
        <v>0</v>
      </c>
      <c r="N81" s="3" t="b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</row>
    <row r="82" spans="5:37">
      <c r="E82" s="17" t="s">
        <v>32</v>
      </c>
      <c r="F82" s="17" t="s">
        <v>172</v>
      </c>
      <c r="H82" s="17" t="s">
        <v>310</v>
      </c>
      <c r="I82" s="17" t="s">
        <v>205</v>
      </c>
      <c r="J82" s="17" t="s">
        <v>303</v>
      </c>
      <c r="L82" s="3" t="s">
        <v>112</v>
      </c>
      <c r="M82" s="3" t="b">
        <v>0</v>
      </c>
      <c r="N82" s="3" t="b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</row>
    <row r="83" spans="5:37">
      <c r="E83" s="17" t="s">
        <v>32</v>
      </c>
      <c r="F83" s="17" t="s">
        <v>172</v>
      </c>
      <c r="H83" s="17" t="s">
        <v>310</v>
      </c>
      <c r="I83" s="17" t="s">
        <v>205</v>
      </c>
      <c r="J83" s="17" t="s">
        <v>303</v>
      </c>
      <c r="L83" s="3" t="s">
        <v>112</v>
      </c>
      <c r="M83" s="3" t="b">
        <v>0</v>
      </c>
      <c r="N83" s="3" t="b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</row>
    <row r="84" spans="5:37">
      <c r="E84" s="17" t="s">
        <v>32</v>
      </c>
      <c r="F84" s="17" t="s">
        <v>172</v>
      </c>
      <c r="H84" s="17" t="s">
        <v>310</v>
      </c>
      <c r="I84" s="17" t="s">
        <v>205</v>
      </c>
      <c r="J84" s="17" t="s">
        <v>303</v>
      </c>
      <c r="L84" s="3" t="s">
        <v>112</v>
      </c>
      <c r="M84" s="3" t="b">
        <v>0</v>
      </c>
      <c r="N84" s="3" t="b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</row>
    <row r="85" spans="5:37">
      <c r="E85" s="17" t="s">
        <v>32</v>
      </c>
      <c r="F85" s="17" t="s">
        <v>172</v>
      </c>
      <c r="H85" s="17" t="s">
        <v>310</v>
      </c>
      <c r="I85" s="17" t="s">
        <v>205</v>
      </c>
      <c r="J85" s="17" t="s">
        <v>303</v>
      </c>
      <c r="L85" s="3" t="s">
        <v>112</v>
      </c>
      <c r="M85" s="3" t="b">
        <v>0</v>
      </c>
      <c r="N85" s="3" t="b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</row>
    <row r="86" spans="5:37">
      <c r="E86" s="17" t="s">
        <v>32</v>
      </c>
      <c r="F86" s="17" t="s">
        <v>172</v>
      </c>
      <c r="H86" s="17" t="s">
        <v>310</v>
      </c>
      <c r="I86" s="17" t="s">
        <v>205</v>
      </c>
      <c r="J86" s="17" t="s">
        <v>303</v>
      </c>
      <c r="L86" s="3" t="s">
        <v>112</v>
      </c>
      <c r="M86" s="3" t="b">
        <v>0</v>
      </c>
      <c r="N86" s="3" t="b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</row>
    <row r="87" spans="5:37">
      <c r="E87" s="17" t="s">
        <v>32</v>
      </c>
      <c r="F87" s="17" t="s">
        <v>172</v>
      </c>
      <c r="H87" s="17" t="s">
        <v>310</v>
      </c>
      <c r="I87" s="17" t="s">
        <v>205</v>
      </c>
      <c r="J87" s="17" t="s">
        <v>303</v>
      </c>
      <c r="L87" s="3" t="s">
        <v>112</v>
      </c>
      <c r="M87" s="3" t="b">
        <v>0</v>
      </c>
      <c r="N87" s="3" t="b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</row>
    <row r="88" spans="5:37">
      <c r="E88" s="17" t="s">
        <v>32</v>
      </c>
      <c r="F88" s="17" t="s">
        <v>172</v>
      </c>
      <c r="H88" s="17" t="s">
        <v>310</v>
      </c>
      <c r="I88" s="17" t="s">
        <v>205</v>
      </c>
      <c r="J88" s="17" t="s">
        <v>303</v>
      </c>
      <c r="L88" s="3" t="s">
        <v>112</v>
      </c>
      <c r="M88" s="3" t="b">
        <v>0</v>
      </c>
      <c r="N88" s="3" t="b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</row>
    <row r="89" spans="5:37">
      <c r="E89" s="17" t="s">
        <v>32</v>
      </c>
      <c r="F89" s="17" t="s">
        <v>172</v>
      </c>
      <c r="H89" s="17" t="s">
        <v>310</v>
      </c>
      <c r="I89" s="17" t="s">
        <v>311</v>
      </c>
      <c r="J89" s="17" t="s">
        <v>303</v>
      </c>
      <c r="L89" s="3" t="s">
        <v>112</v>
      </c>
      <c r="M89" s="3" t="b">
        <v>0</v>
      </c>
      <c r="N89" s="3" t="b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</row>
    <row r="90" spans="5:37">
      <c r="E90" s="17" t="s">
        <v>32</v>
      </c>
      <c r="F90" s="17" t="s">
        <v>172</v>
      </c>
      <c r="H90" s="17" t="s">
        <v>310</v>
      </c>
      <c r="I90" s="17" t="s">
        <v>311</v>
      </c>
      <c r="J90" s="17" t="s">
        <v>303</v>
      </c>
      <c r="L90" s="3" t="s">
        <v>112</v>
      </c>
      <c r="M90" s="3" t="b">
        <v>0</v>
      </c>
      <c r="N90" s="3" t="b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</row>
    <row r="91" spans="5:37">
      <c r="E91" s="17" t="s">
        <v>32</v>
      </c>
      <c r="F91" s="17" t="s">
        <v>172</v>
      </c>
      <c r="H91" s="17" t="s">
        <v>310</v>
      </c>
      <c r="I91" s="17" t="s">
        <v>311</v>
      </c>
      <c r="J91" s="17" t="s">
        <v>303</v>
      </c>
      <c r="L91" s="3" t="s">
        <v>112</v>
      </c>
      <c r="M91" s="3" t="b">
        <v>0</v>
      </c>
      <c r="N91" s="3" t="b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</row>
    <row r="92" spans="5:37">
      <c r="E92" s="17" t="s">
        <v>32</v>
      </c>
      <c r="F92" s="17" t="s">
        <v>172</v>
      </c>
      <c r="H92" s="17" t="s">
        <v>310</v>
      </c>
      <c r="I92" s="17" t="s">
        <v>311</v>
      </c>
      <c r="J92" s="17" t="s">
        <v>303</v>
      </c>
      <c r="L92" s="3" t="s">
        <v>112</v>
      </c>
      <c r="M92" s="3" t="b">
        <v>0</v>
      </c>
      <c r="N92" s="3" t="b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</row>
    <row r="93" spans="5:37">
      <c r="E93" s="17" t="s">
        <v>32</v>
      </c>
      <c r="F93" s="17" t="s">
        <v>172</v>
      </c>
      <c r="H93" s="17" t="s">
        <v>310</v>
      </c>
      <c r="I93" s="17" t="s">
        <v>311</v>
      </c>
      <c r="J93" s="17" t="s">
        <v>303</v>
      </c>
      <c r="L93" s="3" t="s">
        <v>112</v>
      </c>
      <c r="M93" s="3" t="b">
        <v>0</v>
      </c>
      <c r="N93" s="3" t="b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</row>
    <row r="94" spans="5:37">
      <c r="E94" s="17" t="s">
        <v>32</v>
      </c>
      <c r="F94" s="17" t="s">
        <v>172</v>
      </c>
      <c r="H94" s="17" t="s">
        <v>310</v>
      </c>
      <c r="I94" s="17" t="s">
        <v>311</v>
      </c>
      <c r="J94" s="17" t="s">
        <v>303</v>
      </c>
      <c r="L94" s="3" t="s">
        <v>112</v>
      </c>
      <c r="M94" s="3" t="b">
        <v>0</v>
      </c>
      <c r="N94" s="3" t="b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</row>
    <row r="95" spans="5:37">
      <c r="E95" s="17" t="s">
        <v>32</v>
      </c>
      <c r="F95" s="17" t="s">
        <v>172</v>
      </c>
      <c r="H95" s="17" t="s">
        <v>310</v>
      </c>
      <c r="I95" s="17" t="s">
        <v>311</v>
      </c>
      <c r="J95" s="17" t="s">
        <v>303</v>
      </c>
      <c r="L95" s="3" t="s">
        <v>112</v>
      </c>
      <c r="M95" s="3" t="b">
        <v>0</v>
      </c>
      <c r="N95" s="3" t="b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</row>
    <row r="96" spans="5:37">
      <c r="E96" s="17" t="s">
        <v>32</v>
      </c>
      <c r="F96" s="17" t="s">
        <v>172</v>
      </c>
      <c r="H96" s="17" t="s">
        <v>310</v>
      </c>
      <c r="I96" s="17" t="s">
        <v>311</v>
      </c>
      <c r="J96" s="17" t="s">
        <v>303</v>
      </c>
      <c r="L96" s="3" t="s">
        <v>112</v>
      </c>
      <c r="M96" s="3" t="b">
        <v>0</v>
      </c>
      <c r="N96" s="3" t="b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</row>
    <row r="97" spans="5:37">
      <c r="E97" s="17" t="s">
        <v>32</v>
      </c>
      <c r="F97" s="17" t="s">
        <v>172</v>
      </c>
      <c r="H97" s="17" t="s">
        <v>310</v>
      </c>
      <c r="I97" s="17" t="s">
        <v>311</v>
      </c>
      <c r="J97" s="17" t="s">
        <v>303</v>
      </c>
      <c r="L97" s="3" t="s">
        <v>112</v>
      </c>
      <c r="M97" s="3" t="b">
        <v>0</v>
      </c>
      <c r="N97" s="3" t="b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</row>
    <row r="98" spans="5:37">
      <c r="E98" s="17" t="s">
        <v>32</v>
      </c>
      <c r="F98" s="17" t="s">
        <v>172</v>
      </c>
      <c r="H98" s="17" t="s">
        <v>310</v>
      </c>
      <c r="I98" s="17" t="s">
        <v>311</v>
      </c>
      <c r="J98" s="17" t="s">
        <v>303</v>
      </c>
      <c r="L98" s="3" t="s">
        <v>112</v>
      </c>
      <c r="M98" s="3" t="b">
        <v>0</v>
      </c>
      <c r="N98" s="3" t="b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</row>
    <row r="99" spans="5:37">
      <c r="E99" s="17" t="s">
        <v>32</v>
      </c>
      <c r="F99" s="17" t="s">
        <v>172</v>
      </c>
      <c r="H99" s="17" t="s">
        <v>310</v>
      </c>
      <c r="I99" s="17" t="s">
        <v>208</v>
      </c>
      <c r="J99" s="17" t="s">
        <v>303</v>
      </c>
      <c r="L99" s="3" t="s">
        <v>112</v>
      </c>
      <c r="M99" s="3" t="b">
        <v>0</v>
      </c>
      <c r="N99" s="3" t="b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</row>
    <row r="100" spans="5:37">
      <c r="E100" s="17" t="s">
        <v>32</v>
      </c>
      <c r="F100" s="17" t="s">
        <v>172</v>
      </c>
      <c r="H100" s="17" t="s">
        <v>310</v>
      </c>
      <c r="I100" s="17" t="s">
        <v>208</v>
      </c>
      <c r="J100" s="17" t="s">
        <v>303</v>
      </c>
      <c r="L100" s="3" t="s">
        <v>112</v>
      </c>
      <c r="M100" s="3" t="b">
        <v>0</v>
      </c>
      <c r="N100" s="3" t="b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</row>
    <row r="101" spans="5:37">
      <c r="E101" s="17" t="s">
        <v>32</v>
      </c>
      <c r="F101" s="17" t="s">
        <v>172</v>
      </c>
      <c r="H101" s="17" t="s">
        <v>310</v>
      </c>
      <c r="I101" s="17" t="s">
        <v>208</v>
      </c>
      <c r="J101" s="17" t="s">
        <v>303</v>
      </c>
      <c r="L101" s="3" t="s">
        <v>112</v>
      </c>
      <c r="M101" s="3" t="b">
        <v>0</v>
      </c>
      <c r="N101" s="3" t="b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</row>
    <row r="102" spans="5:37">
      <c r="E102" s="17" t="s">
        <v>32</v>
      </c>
      <c r="F102" s="17" t="s">
        <v>172</v>
      </c>
      <c r="H102" s="17" t="s">
        <v>310</v>
      </c>
      <c r="I102" s="17" t="s">
        <v>208</v>
      </c>
      <c r="J102" s="17" t="s">
        <v>303</v>
      </c>
      <c r="L102" s="3" t="s">
        <v>112</v>
      </c>
      <c r="M102" s="3" t="b">
        <v>0</v>
      </c>
      <c r="N102" s="3" t="b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</row>
    <row r="103" spans="5:37">
      <c r="E103" s="17" t="s">
        <v>32</v>
      </c>
      <c r="F103" s="17" t="s">
        <v>172</v>
      </c>
      <c r="H103" s="17" t="s">
        <v>310</v>
      </c>
      <c r="I103" s="17" t="s">
        <v>208</v>
      </c>
      <c r="J103" s="17" t="s">
        <v>303</v>
      </c>
      <c r="L103" s="3" t="s">
        <v>112</v>
      </c>
      <c r="M103" s="3" t="b">
        <v>0</v>
      </c>
      <c r="N103" s="3" t="b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</row>
    <row r="104" spans="5:37">
      <c r="E104" s="17" t="s">
        <v>32</v>
      </c>
      <c r="F104" s="17" t="s">
        <v>172</v>
      </c>
      <c r="H104" s="17" t="s">
        <v>310</v>
      </c>
      <c r="I104" s="17" t="s">
        <v>208</v>
      </c>
      <c r="J104" s="17" t="s">
        <v>303</v>
      </c>
      <c r="L104" s="3" t="s">
        <v>112</v>
      </c>
      <c r="M104" s="3" t="b">
        <v>0</v>
      </c>
      <c r="N104" s="3" t="b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</row>
    <row r="105" spans="5:37">
      <c r="E105" s="17" t="s">
        <v>32</v>
      </c>
      <c r="F105" s="17" t="s">
        <v>172</v>
      </c>
      <c r="H105" s="17" t="s">
        <v>310</v>
      </c>
      <c r="I105" s="17" t="s">
        <v>208</v>
      </c>
      <c r="J105" s="17" t="s">
        <v>303</v>
      </c>
      <c r="L105" s="3" t="s">
        <v>112</v>
      </c>
      <c r="M105" s="3" t="b">
        <v>0</v>
      </c>
      <c r="N105" s="3" t="b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</row>
    <row r="106" spans="5:37">
      <c r="E106" s="17" t="s">
        <v>32</v>
      </c>
      <c r="F106" s="17" t="s">
        <v>172</v>
      </c>
      <c r="H106" s="17" t="s">
        <v>310</v>
      </c>
      <c r="I106" s="17" t="s">
        <v>208</v>
      </c>
      <c r="J106" s="17" t="s">
        <v>303</v>
      </c>
      <c r="L106" s="3" t="s">
        <v>112</v>
      </c>
      <c r="M106" s="3" t="b">
        <v>0</v>
      </c>
      <c r="N106" s="3" t="b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</row>
    <row r="107" spans="5:37">
      <c r="E107" s="17" t="s">
        <v>32</v>
      </c>
      <c r="F107" s="17" t="s">
        <v>172</v>
      </c>
      <c r="H107" s="17" t="s">
        <v>310</v>
      </c>
      <c r="I107" s="17" t="s">
        <v>208</v>
      </c>
      <c r="J107" s="17" t="s">
        <v>303</v>
      </c>
      <c r="L107" s="3" t="s">
        <v>112</v>
      </c>
      <c r="M107" s="3" t="b">
        <v>0</v>
      </c>
      <c r="N107" s="3" t="b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</row>
    <row r="108" spans="5:37">
      <c r="E108" s="17" t="s">
        <v>32</v>
      </c>
      <c r="F108" s="17" t="s">
        <v>172</v>
      </c>
      <c r="H108" s="17" t="s">
        <v>310</v>
      </c>
      <c r="I108" s="17" t="s">
        <v>208</v>
      </c>
      <c r="J108" s="17" t="s">
        <v>303</v>
      </c>
      <c r="L108" s="3" t="s">
        <v>112</v>
      </c>
      <c r="M108" s="3" t="b">
        <v>0</v>
      </c>
      <c r="N108" s="3" t="b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</row>
    <row r="109" spans="5:37">
      <c r="E109" s="17" t="s">
        <v>32</v>
      </c>
      <c r="F109" s="17" t="s">
        <v>172</v>
      </c>
      <c r="H109" s="17" t="s">
        <v>310</v>
      </c>
      <c r="I109" s="17" t="s">
        <v>174</v>
      </c>
      <c r="J109" s="17" t="s">
        <v>303</v>
      </c>
      <c r="L109" s="3" t="s">
        <v>112</v>
      </c>
      <c r="M109" s="3" t="b">
        <v>0</v>
      </c>
      <c r="N109" s="3" t="b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</row>
    <row r="110" spans="5:37">
      <c r="E110" s="17" t="s">
        <v>32</v>
      </c>
      <c r="F110" s="17" t="s">
        <v>172</v>
      </c>
      <c r="H110" s="17" t="s">
        <v>310</v>
      </c>
      <c r="I110" s="17" t="s">
        <v>174</v>
      </c>
      <c r="J110" s="17" t="s">
        <v>303</v>
      </c>
      <c r="L110" s="3" t="s">
        <v>112</v>
      </c>
      <c r="M110" s="3" t="b">
        <v>0</v>
      </c>
      <c r="N110" s="3" t="b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</row>
    <row r="111" spans="5:37">
      <c r="E111" s="17" t="s">
        <v>32</v>
      </c>
      <c r="F111" s="17" t="s">
        <v>172</v>
      </c>
      <c r="H111" s="17" t="s">
        <v>310</v>
      </c>
      <c r="I111" s="17" t="s">
        <v>174</v>
      </c>
      <c r="J111" s="17" t="s">
        <v>303</v>
      </c>
      <c r="L111" s="3" t="s">
        <v>112</v>
      </c>
      <c r="M111" s="3" t="b">
        <v>0</v>
      </c>
      <c r="N111" s="3" t="b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</row>
    <row r="112" spans="5:37">
      <c r="E112" s="17" t="s">
        <v>32</v>
      </c>
      <c r="F112" s="17" t="s">
        <v>172</v>
      </c>
      <c r="H112" s="17" t="s">
        <v>310</v>
      </c>
      <c r="I112" s="17" t="s">
        <v>174</v>
      </c>
      <c r="J112" s="17" t="s">
        <v>303</v>
      </c>
      <c r="L112" s="3" t="s">
        <v>112</v>
      </c>
      <c r="M112" s="3" t="b">
        <v>0</v>
      </c>
      <c r="N112" s="3" t="b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</row>
    <row r="113" spans="5:37">
      <c r="E113" s="17" t="s">
        <v>32</v>
      </c>
      <c r="F113" s="17" t="s">
        <v>172</v>
      </c>
      <c r="H113" s="17" t="s">
        <v>310</v>
      </c>
      <c r="I113" s="17" t="s">
        <v>174</v>
      </c>
      <c r="J113" s="17" t="s">
        <v>303</v>
      </c>
      <c r="L113" s="3" t="s">
        <v>112</v>
      </c>
      <c r="M113" s="3" t="b">
        <v>0</v>
      </c>
      <c r="N113" s="3" t="b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</row>
    <row r="114" spans="5:37">
      <c r="E114" s="17" t="s">
        <v>32</v>
      </c>
      <c r="F114" s="17" t="s">
        <v>172</v>
      </c>
      <c r="H114" s="17" t="s">
        <v>310</v>
      </c>
      <c r="I114" s="17" t="s">
        <v>174</v>
      </c>
      <c r="J114" s="17" t="s">
        <v>303</v>
      </c>
      <c r="L114" s="3" t="s">
        <v>112</v>
      </c>
      <c r="M114" s="3" t="b">
        <v>0</v>
      </c>
      <c r="N114" s="3" t="b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</row>
    <row r="115" spans="5:37">
      <c r="E115" s="17" t="s">
        <v>32</v>
      </c>
      <c r="F115" s="17" t="s">
        <v>172</v>
      </c>
      <c r="H115" s="17" t="s">
        <v>310</v>
      </c>
      <c r="I115" s="17" t="s">
        <v>174</v>
      </c>
      <c r="J115" s="17" t="s">
        <v>303</v>
      </c>
      <c r="L115" s="3" t="s">
        <v>112</v>
      </c>
      <c r="M115" s="3" t="b">
        <v>0</v>
      </c>
      <c r="N115" s="3" t="b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</row>
    <row r="116" spans="5:37">
      <c r="E116" s="17" t="s">
        <v>32</v>
      </c>
      <c r="F116" s="17" t="s">
        <v>172</v>
      </c>
      <c r="H116" s="17" t="s">
        <v>310</v>
      </c>
      <c r="I116" s="17" t="s">
        <v>174</v>
      </c>
      <c r="J116" s="17" t="s">
        <v>303</v>
      </c>
      <c r="L116" s="3" t="s">
        <v>112</v>
      </c>
      <c r="M116" s="3" t="b">
        <v>0</v>
      </c>
      <c r="N116" s="3" t="b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</row>
    <row r="117" spans="5:37">
      <c r="E117" s="17" t="s">
        <v>32</v>
      </c>
      <c r="F117" s="17" t="s">
        <v>172</v>
      </c>
      <c r="H117" s="17" t="s">
        <v>310</v>
      </c>
      <c r="I117" s="17" t="s">
        <v>174</v>
      </c>
      <c r="J117" s="17" t="s">
        <v>303</v>
      </c>
      <c r="L117" s="3" t="s">
        <v>112</v>
      </c>
      <c r="M117" s="3" t="b">
        <v>0</v>
      </c>
      <c r="N117" s="3" t="b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</row>
    <row r="118" spans="5:37">
      <c r="E118" s="17" t="s">
        <v>32</v>
      </c>
      <c r="F118" s="17" t="s">
        <v>172</v>
      </c>
      <c r="H118" s="17" t="s">
        <v>310</v>
      </c>
      <c r="I118" s="17" t="s">
        <v>174</v>
      </c>
      <c r="J118" s="17" t="s">
        <v>303</v>
      </c>
      <c r="L118" s="3" t="s">
        <v>112</v>
      </c>
      <c r="M118" s="3" t="b">
        <v>0</v>
      </c>
      <c r="N118" s="3" t="b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</row>
    <row r="119" spans="5:37">
      <c r="E119" s="17" t="s">
        <v>32</v>
      </c>
      <c r="F119" s="17" t="s">
        <v>172</v>
      </c>
      <c r="H119" s="17" t="s">
        <v>310</v>
      </c>
      <c r="I119" s="17" t="s">
        <v>210</v>
      </c>
      <c r="J119" s="17" t="s">
        <v>303</v>
      </c>
      <c r="L119" s="3" t="s">
        <v>112</v>
      </c>
      <c r="M119" s="3" t="b">
        <v>0</v>
      </c>
      <c r="N119" s="3" t="b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</row>
    <row r="120" spans="5:37">
      <c r="E120" s="17" t="s">
        <v>32</v>
      </c>
      <c r="F120" s="17" t="s">
        <v>172</v>
      </c>
      <c r="H120" s="17" t="s">
        <v>310</v>
      </c>
      <c r="I120" s="17" t="s">
        <v>210</v>
      </c>
      <c r="J120" s="17" t="s">
        <v>303</v>
      </c>
      <c r="L120" s="3" t="s">
        <v>112</v>
      </c>
      <c r="M120" s="3" t="b">
        <v>0</v>
      </c>
      <c r="N120" s="3" t="b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</row>
    <row r="121" spans="5:37">
      <c r="E121" s="17" t="s">
        <v>32</v>
      </c>
      <c r="F121" s="17" t="s">
        <v>172</v>
      </c>
      <c r="H121" s="17" t="s">
        <v>310</v>
      </c>
      <c r="I121" s="17" t="s">
        <v>210</v>
      </c>
      <c r="J121" s="17" t="s">
        <v>303</v>
      </c>
      <c r="L121" s="3" t="s">
        <v>112</v>
      </c>
      <c r="M121" s="3" t="b">
        <v>0</v>
      </c>
      <c r="N121" s="3" t="b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</row>
    <row r="122" spans="5:37">
      <c r="E122" s="17" t="s">
        <v>32</v>
      </c>
      <c r="F122" s="17" t="s">
        <v>172</v>
      </c>
      <c r="H122" s="17" t="s">
        <v>310</v>
      </c>
      <c r="I122" s="17" t="s">
        <v>210</v>
      </c>
      <c r="J122" s="17" t="s">
        <v>303</v>
      </c>
      <c r="L122" s="3" t="s">
        <v>112</v>
      </c>
      <c r="M122" s="3" t="b">
        <v>0</v>
      </c>
      <c r="N122" s="3" t="b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</row>
    <row r="123" spans="5:37">
      <c r="E123" s="17" t="s">
        <v>32</v>
      </c>
      <c r="F123" s="17" t="s">
        <v>172</v>
      </c>
      <c r="H123" s="17" t="s">
        <v>310</v>
      </c>
      <c r="I123" s="17" t="s">
        <v>210</v>
      </c>
      <c r="J123" s="17" t="s">
        <v>303</v>
      </c>
      <c r="L123" s="3" t="s">
        <v>112</v>
      </c>
      <c r="M123" s="3" t="b">
        <v>0</v>
      </c>
      <c r="N123" s="3" t="b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</row>
    <row r="124" spans="5:37">
      <c r="E124" s="17" t="s">
        <v>32</v>
      </c>
      <c r="F124" s="17" t="s">
        <v>172</v>
      </c>
      <c r="H124" s="17" t="s">
        <v>310</v>
      </c>
      <c r="I124" s="17" t="s">
        <v>210</v>
      </c>
      <c r="J124" s="17" t="s">
        <v>303</v>
      </c>
      <c r="L124" s="3" t="s">
        <v>112</v>
      </c>
      <c r="M124" s="3" t="b">
        <v>0</v>
      </c>
      <c r="N124" s="3" t="b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</row>
    <row r="125" spans="5:37">
      <c r="E125" s="17" t="s">
        <v>32</v>
      </c>
      <c r="F125" s="17" t="s">
        <v>172</v>
      </c>
      <c r="H125" s="17" t="s">
        <v>310</v>
      </c>
      <c r="I125" s="17" t="s">
        <v>210</v>
      </c>
      <c r="J125" s="17" t="s">
        <v>303</v>
      </c>
      <c r="L125" s="3" t="s">
        <v>112</v>
      </c>
      <c r="M125" s="3" t="b">
        <v>0</v>
      </c>
      <c r="N125" s="3" t="b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</row>
    <row r="126" spans="5:37">
      <c r="E126" s="17" t="s">
        <v>32</v>
      </c>
      <c r="F126" s="17" t="s">
        <v>172</v>
      </c>
      <c r="H126" s="17" t="s">
        <v>310</v>
      </c>
      <c r="I126" s="17" t="s">
        <v>210</v>
      </c>
      <c r="J126" s="17" t="s">
        <v>303</v>
      </c>
      <c r="L126" s="3" t="s">
        <v>112</v>
      </c>
      <c r="M126" s="3" t="b">
        <v>0</v>
      </c>
      <c r="N126" s="3" t="b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</row>
    <row r="127" spans="5:37">
      <c r="E127" s="17" t="s">
        <v>32</v>
      </c>
      <c r="F127" s="17" t="s">
        <v>172</v>
      </c>
      <c r="H127" s="17" t="s">
        <v>310</v>
      </c>
      <c r="I127" s="17" t="s">
        <v>210</v>
      </c>
      <c r="J127" s="17" t="s">
        <v>303</v>
      </c>
      <c r="L127" s="3" t="s">
        <v>112</v>
      </c>
      <c r="M127" s="3" t="b">
        <v>0</v>
      </c>
      <c r="N127" s="3" t="b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</row>
    <row r="128" spans="5:37">
      <c r="E128" s="17" t="s">
        <v>32</v>
      </c>
      <c r="F128" s="17" t="s">
        <v>172</v>
      </c>
      <c r="H128" s="17" t="s">
        <v>310</v>
      </c>
      <c r="I128" s="17" t="s">
        <v>210</v>
      </c>
      <c r="J128" s="17" t="s">
        <v>303</v>
      </c>
      <c r="L128" s="3" t="s">
        <v>112</v>
      </c>
      <c r="M128" s="3" t="b">
        <v>0</v>
      </c>
      <c r="N128" s="3" t="b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</row>
    <row r="129" spans="5:37">
      <c r="E129" s="17" t="s">
        <v>32</v>
      </c>
      <c r="F129" s="17" t="s">
        <v>172</v>
      </c>
      <c r="H129" s="17" t="s">
        <v>310</v>
      </c>
      <c r="I129" s="17" t="s">
        <v>211</v>
      </c>
      <c r="J129" s="17" t="s">
        <v>303</v>
      </c>
      <c r="L129" s="3" t="s">
        <v>112</v>
      </c>
      <c r="M129" s="3" t="b">
        <v>0</v>
      </c>
      <c r="N129" s="3" t="b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</row>
    <row r="130" spans="5:37">
      <c r="E130" s="17" t="s">
        <v>32</v>
      </c>
      <c r="F130" s="17" t="s">
        <v>172</v>
      </c>
      <c r="H130" s="17" t="s">
        <v>310</v>
      </c>
      <c r="I130" s="17" t="s">
        <v>211</v>
      </c>
      <c r="J130" s="17" t="s">
        <v>303</v>
      </c>
      <c r="L130" s="3" t="s">
        <v>112</v>
      </c>
      <c r="M130" s="3" t="b">
        <v>0</v>
      </c>
      <c r="N130" s="3" t="b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</row>
    <row r="131" spans="5:37">
      <c r="E131" s="17" t="s">
        <v>32</v>
      </c>
      <c r="F131" s="17" t="s">
        <v>172</v>
      </c>
      <c r="H131" s="17" t="s">
        <v>310</v>
      </c>
      <c r="I131" s="17" t="s">
        <v>211</v>
      </c>
      <c r="J131" s="17" t="s">
        <v>303</v>
      </c>
      <c r="L131" s="3" t="s">
        <v>112</v>
      </c>
      <c r="M131" s="3" t="b">
        <v>0</v>
      </c>
      <c r="N131" s="3" t="b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</row>
    <row r="132" spans="5:37">
      <c r="E132" s="17" t="s">
        <v>32</v>
      </c>
      <c r="F132" s="17" t="s">
        <v>172</v>
      </c>
      <c r="H132" s="17" t="s">
        <v>310</v>
      </c>
      <c r="I132" s="17" t="s">
        <v>211</v>
      </c>
      <c r="J132" s="17" t="s">
        <v>303</v>
      </c>
      <c r="L132" s="3" t="s">
        <v>112</v>
      </c>
      <c r="M132" s="3" t="b">
        <v>0</v>
      </c>
      <c r="N132" s="3" t="b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</row>
    <row r="133" spans="5:37">
      <c r="E133" s="17" t="s">
        <v>32</v>
      </c>
      <c r="F133" s="17" t="s">
        <v>172</v>
      </c>
      <c r="H133" s="17" t="s">
        <v>310</v>
      </c>
      <c r="I133" s="17" t="s">
        <v>211</v>
      </c>
      <c r="J133" s="17" t="s">
        <v>303</v>
      </c>
      <c r="L133" s="3" t="s">
        <v>112</v>
      </c>
      <c r="M133" s="3" t="b">
        <v>0</v>
      </c>
      <c r="N133" s="3" t="b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</row>
    <row r="134" spans="5:37">
      <c r="E134" s="17" t="s">
        <v>32</v>
      </c>
      <c r="F134" s="17" t="s">
        <v>172</v>
      </c>
      <c r="H134" s="17" t="s">
        <v>310</v>
      </c>
      <c r="I134" s="17" t="s">
        <v>211</v>
      </c>
      <c r="J134" s="17" t="s">
        <v>303</v>
      </c>
      <c r="L134" s="3" t="s">
        <v>112</v>
      </c>
      <c r="M134" s="3" t="b">
        <v>0</v>
      </c>
      <c r="N134" s="3" t="b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</row>
    <row r="135" spans="5:37">
      <c r="E135" s="17" t="s">
        <v>32</v>
      </c>
      <c r="F135" s="17" t="s">
        <v>172</v>
      </c>
      <c r="H135" s="17" t="s">
        <v>310</v>
      </c>
      <c r="I135" s="17" t="s">
        <v>211</v>
      </c>
      <c r="J135" s="17" t="s">
        <v>303</v>
      </c>
      <c r="L135" s="3" t="s">
        <v>112</v>
      </c>
      <c r="M135" s="3" t="b">
        <v>0</v>
      </c>
      <c r="N135" s="3" t="b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</row>
    <row r="136" spans="5:37">
      <c r="E136" s="17" t="s">
        <v>32</v>
      </c>
      <c r="F136" s="17" t="s">
        <v>172</v>
      </c>
      <c r="H136" s="17" t="s">
        <v>310</v>
      </c>
      <c r="I136" s="17" t="s">
        <v>211</v>
      </c>
      <c r="J136" s="17" t="s">
        <v>303</v>
      </c>
      <c r="L136" s="3" t="s">
        <v>112</v>
      </c>
      <c r="M136" s="3" t="b">
        <v>0</v>
      </c>
      <c r="N136" s="3" t="b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</row>
    <row r="137" spans="5:37">
      <c r="E137" s="17" t="s">
        <v>32</v>
      </c>
      <c r="F137" s="17" t="s">
        <v>172</v>
      </c>
      <c r="H137" s="17" t="s">
        <v>310</v>
      </c>
      <c r="I137" s="17" t="s">
        <v>211</v>
      </c>
      <c r="J137" s="17" t="s">
        <v>303</v>
      </c>
      <c r="L137" s="3" t="s">
        <v>112</v>
      </c>
      <c r="M137" s="3" t="b">
        <v>0</v>
      </c>
      <c r="N137" s="3" t="b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</row>
    <row r="138" spans="5:37">
      <c r="E138" s="17" t="s">
        <v>32</v>
      </c>
      <c r="F138" s="17" t="s">
        <v>172</v>
      </c>
      <c r="H138" s="17" t="s">
        <v>310</v>
      </c>
      <c r="I138" s="17" t="s">
        <v>211</v>
      </c>
      <c r="J138" s="17" t="s">
        <v>303</v>
      </c>
      <c r="L138" s="3" t="s">
        <v>112</v>
      </c>
      <c r="M138" s="3" t="b">
        <v>0</v>
      </c>
      <c r="N138" s="3" t="b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</row>
    <row r="139" spans="5:37">
      <c r="E139" s="17" t="s">
        <v>32</v>
      </c>
      <c r="F139" s="17" t="s">
        <v>172</v>
      </c>
      <c r="H139" s="17" t="s">
        <v>310</v>
      </c>
      <c r="I139" s="17" t="s">
        <v>212</v>
      </c>
      <c r="J139" s="17" t="s">
        <v>303</v>
      </c>
      <c r="L139" s="3" t="s">
        <v>112</v>
      </c>
      <c r="M139" s="3" t="b">
        <v>0</v>
      </c>
      <c r="N139" s="3" t="b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</row>
    <row r="140" spans="5:37">
      <c r="E140" s="17" t="s">
        <v>32</v>
      </c>
      <c r="F140" s="17" t="s">
        <v>172</v>
      </c>
      <c r="H140" s="17" t="s">
        <v>310</v>
      </c>
      <c r="I140" s="17" t="s">
        <v>212</v>
      </c>
      <c r="J140" s="17" t="s">
        <v>303</v>
      </c>
      <c r="L140" s="3" t="s">
        <v>112</v>
      </c>
      <c r="M140" s="3" t="b">
        <v>0</v>
      </c>
      <c r="N140" s="3" t="b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</row>
    <row r="141" spans="5:37">
      <c r="E141" s="17" t="s">
        <v>32</v>
      </c>
      <c r="F141" s="17" t="s">
        <v>172</v>
      </c>
      <c r="H141" s="17" t="s">
        <v>310</v>
      </c>
      <c r="I141" s="17" t="s">
        <v>212</v>
      </c>
      <c r="J141" s="17" t="s">
        <v>303</v>
      </c>
      <c r="L141" s="3" t="s">
        <v>112</v>
      </c>
      <c r="M141" s="3" t="b">
        <v>0</v>
      </c>
      <c r="N141" s="3" t="b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</row>
    <row r="142" spans="5:37">
      <c r="E142" s="17" t="s">
        <v>32</v>
      </c>
      <c r="F142" s="17" t="s">
        <v>172</v>
      </c>
      <c r="H142" s="17" t="s">
        <v>310</v>
      </c>
      <c r="I142" s="17" t="s">
        <v>212</v>
      </c>
      <c r="J142" s="17" t="s">
        <v>303</v>
      </c>
      <c r="L142" s="3" t="s">
        <v>112</v>
      </c>
      <c r="M142" s="3" t="b">
        <v>0</v>
      </c>
      <c r="N142" s="3" t="b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</row>
    <row r="143" spans="5:37">
      <c r="E143" s="17" t="s">
        <v>32</v>
      </c>
      <c r="F143" s="17" t="s">
        <v>172</v>
      </c>
      <c r="H143" s="17" t="s">
        <v>310</v>
      </c>
      <c r="I143" s="17" t="s">
        <v>212</v>
      </c>
      <c r="J143" s="17" t="s">
        <v>303</v>
      </c>
      <c r="L143" s="3" t="s">
        <v>112</v>
      </c>
      <c r="M143" s="3" t="b">
        <v>0</v>
      </c>
      <c r="N143" s="3" t="b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</row>
    <row r="144" spans="5:37">
      <c r="E144" s="17" t="s">
        <v>32</v>
      </c>
      <c r="F144" s="17" t="s">
        <v>172</v>
      </c>
      <c r="H144" s="17" t="s">
        <v>310</v>
      </c>
      <c r="I144" s="17" t="s">
        <v>212</v>
      </c>
      <c r="J144" s="17" t="s">
        <v>303</v>
      </c>
      <c r="L144" s="3" t="s">
        <v>112</v>
      </c>
      <c r="M144" s="3" t="b">
        <v>0</v>
      </c>
      <c r="N144" s="3" t="b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</row>
    <row r="145" spans="5:37">
      <c r="E145" s="17" t="s">
        <v>32</v>
      </c>
      <c r="F145" s="17" t="s">
        <v>172</v>
      </c>
      <c r="H145" s="17" t="s">
        <v>310</v>
      </c>
      <c r="I145" s="17" t="s">
        <v>212</v>
      </c>
      <c r="J145" s="17" t="s">
        <v>303</v>
      </c>
      <c r="L145" s="3" t="s">
        <v>112</v>
      </c>
      <c r="M145" s="3" t="b">
        <v>0</v>
      </c>
      <c r="N145" s="3" t="b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</row>
    <row r="146" spans="5:37">
      <c r="E146" s="17" t="s">
        <v>32</v>
      </c>
      <c r="F146" s="17" t="s">
        <v>172</v>
      </c>
      <c r="H146" s="17" t="s">
        <v>310</v>
      </c>
      <c r="I146" s="17" t="s">
        <v>212</v>
      </c>
      <c r="J146" s="17" t="s">
        <v>303</v>
      </c>
      <c r="L146" s="3" t="s">
        <v>112</v>
      </c>
      <c r="M146" s="3" t="b">
        <v>0</v>
      </c>
      <c r="N146" s="3" t="b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</row>
    <row r="147" spans="5:37">
      <c r="E147" s="17" t="s">
        <v>32</v>
      </c>
      <c r="F147" s="17" t="s">
        <v>172</v>
      </c>
      <c r="H147" s="17" t="s">
        <v>310</v>
      </c>
      <c r="I147" s="17" t="s">
        <v>212</v>
      </c>
      <c r="J147" s="17" t="s">
        <v>303</v>
      </c>
      <c r="L147" s="3" t="s">
        <v>112</v>
      </c>
      <c r="M147" s="3" t="b">
        <v>0</v>
      </c>
      <c r="N147" s="3" t="b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</row>
    <row r="148" spans="5:37">
      <c r="E148" s="17" t="s">
        <v>32</v>
      </c>
      <c r="F148" s="17" t="s">
        <v>172</v>
      </c>
      <c r="H148" s="17" t="s">
        <v>310</v>
      </c>
      <c r="I148" s="17" t="s">
        <v>212</v>
      </c>
      <c r="J148" s="17" t="s">
        <v>303</v>
      </c>
      <c r="L148" s="3" t="s">
        <v>112</v>
      </c>
      <c r="M148" s="3" t="b">
        <v>0</v>
      </c>
      <c r="N148" s="3" t="b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</row>
    <row r="149" spans="5:37">
      <c r="E149" s="17" t="s">
        <v>32</v>
      </c>
      <c r="F149" s="17" t="s">
        <v>172</v>
      </c>
      <c r="H149" s="17" t="s">
        <v>213</v>
      </c>
      <c r="I149" s="17" t="s">
        <v>213</v>
      </c>
      <c r="J149" s="17" t="s">
        <v>303</v>
      </c>
      <c r="L149" s="3" t="s">
        <v>112</v>
      </c>
      <c r="M149" s="3" t="b">
        <v>0</v>
      </c>
      <c r="N149" s="3" t="b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</row>
    <row r="150" spans="5:37">
      <c r="E150" s="17" t="s">
        <v>32</v>
      </c>
      <c r="F150" s="17" t="s">
        <v>172</v>
      </c>
      <c r="H150" s="17" t="s">
        <v>213</v>
      </c>
      <c r="I150" s="17" t="s">
        <v>213</v>
      </c>
      <c r="J150" s="17" t="s">
        <v>303</v>
      </c>
      <c r="L150" s="3" t="s">
        <v>112</v>
      </c>
      <c r="M150" s="3" t="b">
        <v>0</v>
      </c>
      <c r="N150" s="3" t="b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</row>
    <row r="151" spans="5:37">
      <c r="E151" s="17" t="s">
        <v>32</v>
      </c>
      <c r="F151" s="17" t="s">
        <v>172</v>
      </c>
      <c r="H151" s="17" t="s">
        <v>213</v>
      </c>
      <c r="I151" s="17" t="s">
        <v>213</v>
      </c>
      <c r="J151" s="17" t="s">
        <v>303</v>
      </c>
      <c r="L151" s="3" t="s">
        <v>112</v>
      </c>
      <c r="M151" s="3" t="b">
        <v>0</v>
      </c>
      <c r="N151" s="3" t="b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</row>
    <row r="152" spans="5:37">
      <c r="E152" s="17" t="s">
        <v>32</v>
      </c>
      <c r="F152" s="17" t="s">
        <v>172</v>
      </c>
      <c r="H152" s="17" t="s">
        <v>213</v>
      </c>
      <c r="I152" s="17" t="s">
        <v>213</v>
      </c>
      <c r="J152" s="17" t="s">
        <v>303</v>
      </c>
      <c r="L152" s="3" t="s">
        <v>112</v>
      </c>
      <c r="M152" s="3" t="b">
        <v>0</v>
      </c>
      <c r="N152" s="3" t="b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</row>
    <row r="153" spans="5:37">
      <c r="E153" s="17" t="s">
        <v>32</v>
      </c>
      <c r="F153" s="17" t="s">
        <v>172</v>
      </c>
      <c r="H153" s="17" t="s">
        <v>213</v>
      </c>
      <c r="I153" s="17" t="s">
        <v>213</v>
      </c>
      <c r="J153" s="17" t="s">
        <v>303</v>
      </c>
      <c r="L153" s="3" t="s">
        <v>112</v>
      </c>
      <c r="M153" s="3" t="b">
        <v>0</v>
      </c>
      <c r="N153" s="3" t="b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</row>
    <row r="154" spans="5:37">
      <c r="E154" s="17" t="s">
        <v>32</v>
      </c>
      <c r="F154" s="17" t="s">
        <v>172</v>
      </c>
      <c r="H154" s="17" t="s">
        <v>213</v>
      </c>
      <c r="I154" s="17" t="s">
        <v>213</v>
      </c>
      <c r="J154" s="17" t="s">
        <v>303</v>
      </c>
      <c r="L154" s="3" t="s">
        <v>112</v>
      </c>
      <c r="M154" s="3" t="b">
        <v>0</v>
      </c>
      <c r="N154" s="3" t="b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</row>
    <row r="155" spans="5:37">
      <c r="E155" s="17" t="s">
        <v>32</v>
      </c>
      <c r="F155" s="17" t="s">
        <v>172</v>
      </c>
      <c r="H155" s="17" t="s">
        <v>213</v>
      </c>
      <c r="I155" s="17" t="s">
        <v>213</v>
      </c>
      <c r="J155" s="17" t="s">
        <v>303</v>
      </c>
      <c r="L155" s="3" t="s">
        <v>112</v>
      </c>
      <c r="M155" s="3" t="b">
        <v>0</v>
      </c>
      <c r="N155" s="3" t="b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</row>
    <row r="156" spans="5:37">
      <c r="E156" s="17" t="s">
        <v>32</v>
      </c>
      <c r="F156" s="17" t="s">
        <v>172</v>
      </c>
      <c r="H156" s="17" t="s">
        <v>213</v>
      </c>
      <c r="I156" s="17" t="s">
        <v>213</v>
      </c>
      <c r="J156" s="17" t="s">
        <v>303</v>
      </c>
      <c r="L156" s="3" t="s">
        <v>112</v>
      </c>
      <c r="M156" s="3" t="b">
        <v>0</v>
      </c>
      <c r="N156" s="3" t="b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</row>
    <row r="157" spans="5:37">
      <c r="E157" s="17" t="s">
        <v>32</v>
      </c>
      <c r="F157" s="17" t="s">
        <v>172</v>
      </c>
      <c r="H157" s="17" t="s">
        <v>213</v>
      </c>
      <c r="I157" s="17" t="s">
        <v>213</v>
      </c>
      <c r="J157" s="17" t="s">
        <v>303</v>
      </c>
      <c r="L157" s="3" t="s">
        <v>112</v>
      </c>
      <c r="M157" s="3" t="b">
        <v>0</v>
      </c>
      <c r="N157" s="3" t="b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</row>
    <row r="158" spans="5:37">
      <c r="E158" s="17" t="s">
        <v>32</v>
      </c>
      <c r="F158" s="17" t="s">
        <v>172</v>
      </c>
      <c r="H158" s="17" t="s">
        <v>213</v>
      </c>
      <c r="I158" s="17" t="s">
        <v>213</v>
      </c>
      <c r="J158" s="17" t="s">
        <v>303</v>
      </c>
      <c r="L158" s="3" t="s">
        <v>112</v>
      </c>
      <c r="M158" s="3" t="b">
        <v>0</v>
      </c>
      <c r="N158" s="3" t="b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</row>
    <row r="159" spans="5:37">
      <c r="E159" s="17" t="s">
        <v>32</v>
      </c>
      <c r="F159" s="17" t="s">
        <v>214</v>
      </c>
      <c r="H159" s="17" t="s">
        <v>215</v>
      </c>
      <c r="I159" s="17" t="s">
        <v>215</v>
      </c>
      <c r="J159" s="17" t="s">
        <v>312</v>
      </c>
      <c r="L159" s="3" t="s">
        <v>112</v>
      </c>
      <c r="M159" s="3" t="b">
        <v>0</v>
      </c>
      <c r="N159" s="3" t="s">
        <v>308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-2.8621737683671751</v>
      </c>
      <c r="AH159" s="19">
        <v>-1.5122240220342216</v>
      </c>
      <c r="AI159" s="19">
        <v>-1.3759366087921825</v>
      </c>
      <c r="AJ159" s="19">
        <v>-2.2064394731580217</v>
      </c>
      <c r="AK159" s="19">
        <v>-0.69442378956182738</v>
      </c>
    </row>
    <row r="160" spans="5:37">
      <c r="E160" s="17" t="s">
        <v>32</v>
      </c>
      <c r="F160" s="17" t="s">
        <v>214</v>
      </c>
      <c r="H160" s="17" t="s">
        <v>215</v>
      </c>
      <c r="I160" s="17" t="s">
        <v>215</v>
      </c>
      <c r="J160" s="17" t="s">
        <v>303</v>
      </c>
      <c r="L160" s="3" t="s">
        <v>112</v>
      </c>
      <c r="M160" s="3" t="b">
        <v>0</v>
      </c>
      <c r="N160" s="3" t="b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</row>
    <row r="161" spans="5:37">
      <c r="E161" s="17" t="s">
        <v>32</v>
      </c>
      <c r="F161" s="17" t="s">
        <v>214</v>
      </c>
      <c r="H161" s="17" t="s">
        <v>215</v>
      </c>
      <c r="I161" s="17" t="s">
        <v>215</v>
      </c>
      <c r="J161" s="17" t="s">
        <v>303</v>
      </c>
      <c r="L161" s="3" t="s">
        <v>112</v>
      </c>
      <c r="M161" s="3" t="b">
        <v>0</v>
      </c>
      <c r="N161" s="3" t="b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</row>
    <row r="162" spans="5:37">
      <c r="E162" s="17" t="s">
        <v>32</v>
      </c>
      <c r="F162" s="17" t="s">
        <v>214</v>
      </c>
      <c r="H162" s="17" t="s">
        <v>215</v>
      </c>
      <c r="I162" s="17" t="s">
        <v>215</v>
      </c>
      <c r="J162" s="17" t="s">
        <v>303</v>
      </c>
      <c r="L162" s="3" t="s">
        <v>112</v>
      </c>
      <c r="M162" s="3" t="b">
        <v>0</v>
      </c>
      <c r="N162" s="3" t="b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</row>
    <row r="163" spans="5:37">
      <c r="E163" s="17" t="s">
        <v>32</v>
      </c>
      <c r="F163" s="17" t="s">
        <v>214</v>
      </c>
      <c r="H163" s="17" t="s">
        <v>215</v>
      </c>
      <c r="I163" s="17" t="s">
        <v>215</v>
      </c>
      <c r="J163" s="17" t="s">
        <v>303</v>
      </c>
      <c r="L163" s="3" t="s">
        <v>112</v>
      </c>
      <c r="M163" s="3" t="b">
        <v>0</v>
      </c>
      <c r="N163" s="3" t="b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</row>
    <row r="164" spans="5:37">
      <c r="E164" s="17" t="s">
        <v>32</v>
      </c>
      <c r="F164" s="17" t="s">
        <v>214</v>
      </c>
      <c r="H164" s="17" t="s">
        <v>215</v>
      </c>
      <c r="I164" s="17" t="s">
        <v>215</v>
      </c>
      <c r="J164" s="17" t="s">
        <v>303</v>
      </c>
      <c r="L164" s="3" t="s">
        <v>112</v>
      </c>
      <c r="M164" s="3" t="b">
        <v>0</v>
      </c>
      <c r="N164" s="3" t="b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</row>
    <row r="165" spans="5:37">
      <c r="E165" s="17" t="s">
        <v>32</v>
      </c>
      <c r="F165" s="17" t="s">
        <v>214</v>
      </c>
      <c r="H165" s="17" t="s">
        <v>215</v>
      </c>
      <c r="I165" s="17" t="s">
        <v>215</v>
      </c>
      <c r="J165" s="17" t="s">
        <v>303</v>
      </c>
      <c r="L165" s="3" t="s">
        <v>112</v>
      </c>
      <c r="M165" s="3" t="b">
        <v>0</v>
      </c>
      <c r="N165" s="3" t="b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</row>
    <row r="166" spans="5:37">
      <c r="E166" s="17" t="s">
        <v>32</v>
      </c>
      <c r="F166" s="17" t="s">
        <v>214</v>
      </c>
      <c r="H166" s="17" t="s">
        <v>215</v>
      </c>
      <c r="I166" s="17" t="s">
        <v>215</v>
      </c>
      <c r="J166" s="17" t="s">
        <v>303</v>
      </c>
      <c r="L166" s="3" t="s">
        <v>112</v>
      </c>
      <c r="M166" s="3" t="b">
        <v>0</v>
      </c>
      <c r="N166" s="3" t="b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</row>
    <row r="167" spans="5:37">
      <c r="E167" s="17" t="s">
        <v>32</v>
      </c>
      <c r="F167" s="17" t="s">
        <v>214</v>
      </c>
      <c r="H167" s="17" t="s">
        <v>215</v>
      </c>
      <c r="I167" s="17" t="s">
        <v>215</v>
      </c>
      <c r="J167" s="17" t="s">
        <v>303</v>
      </c>
      <c r="L167" s="3" t="s">
        <v>112</v>
      </c>
      <c r="M167" s="3" t="b">
        <v>0</v>
      </c>
      <c r="N167" s="3" t="b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</row>
    <row r="168" spans="5:37">
      <c r="E168" s="17" t="s">
        <v>32</v>
      </c>
      <c r="F168" s="17" t="s">
        <v>214</v>
      </c>
      <c r="H168" s="17" t="s">
        <v>215</v>
      </c>
      <c r="I168" s="17" t="s">
        <v>215</v>
      </c>
      <c r="J168" s="17" t="s">
        <v>303</v>
      </c>
      <c r="L168" s="3" t="s">
        <v>112</v>
      </c>
      <c r="M168" s="3" t="b">
        <v>0</v>
      </c>
      <c r="N168" s="3" t="b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</row>
    <row r="169" spans="5:37">
      <c r="E169" s="17" t="s">
        <v>32</v>
      </c>
      <c r="F169" s="17" t="s">
        <v>214</v>
      </c>
      <c r="H169" s="17" t="s">
        <v>216</v>
      </c>
      <c r="I169" s="17" t="s">
        <v>216</v>
      </c>
      <c r="J169" s="17" t="s">
        <v>313</v>
      </c>
      <c r="L169" s="3" t="s">
        <v>112</v>
      </c>
      <c r="M169" s="3" t="b">
        <v>0</v>
      </c>
      <c r="N169" s="3" t="b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-9.5661600000000006E-3</v>
      </c>
      <c r="Z169" s="19">
        <v>-8.8300000000000005E-5</v>
      </c>
      <c r="AA169" s="19">
        <v>-9.2822229999999992E-3</v>
      </c>
      <c r="AB169" s="19">
        <v>-5.28679E-4</v>
      </c>
      <c r="AC169" s="19">
        <v>-1.782802E-3</v>
      </c>
      <c r="AD169" s="19">
        <v>-1.7007979999999999E-2</v>
      </c>
      <c r="AE169" s="19">
        <v>-3.4988410000000004E-3</v>
      </c>
      <c r="AF169" s="19">
        <v>-3.5944361809045226E-3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</row>
    <row r="170" spans="5:37">
      <c r="E170" s="17" t="s">
        <v>32</v>
      </c>
      <c r="F170" s="17" t="s">
        <v>214</v>
      </c>
      <c r="H170" s="17" t="s">
        <v>216</v>
      </c>
      <c r="I170" s="17" t="s">
        <v>216</v>
      </c>
      <c r="J170" s="17" t="s">
        <v>247</v>
      </c>
      <c r="L170" s="3" t="s">
        <v>112</v>
      </c>
      <c r="M170" s="3" t="b">
        <v>0</v>
      </c>
      <c r="N170" s="3" t="b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-0.11161525495603784</v>
      </c>
      <c r="Z170" s="19">
        <v>-0.14423209232034018</v>
      </c>
      <c r="AA170" s="19">
        <v>-0.24489164292269922</v>
      </c>
      <c r="AB170" s="19">
        <v>-0.24583940725440759</v>
      </c>
      <c r="AC170" s="19">
        <v>-0.80983355689402781</v>
      </c>
      <c r="AD170" s="19">
        <v>-0.82031106265392373</v>
      </c>
      <c r="AE170" s="19">
        <v>-0.92018655485522516</v>
      </c>
      <c r="AF170" s="19">
        <v>-0.96941349471992222</v>
      </c>
      <c r="AG170" s="19">
        <v>-1.1891917682244595</v>
      </c>
      <c r="AH170" s="19">
        <v>-1.179675834200854</v>
      </c>
      <c r="AI170" s="19">
        <v>-1.1703699525866564</v>
      </c>
      <c r="AJ170" s="19">
        <v>-1.1591558767913197</v>
      </c>
      <c r="AK170" s="19">
        <v>-1.1501960108279237</v>
      </c>
    </row>
    <row r="171" spans="5:37">
      <c r="E171" s="17" t="s">
        <v>32</v>
      </c>
      <c r="F171" s="17" t="s">
        <v>214</v>
      </c>
      <c r="H171" s="17" t="s">
        <v>216</v>
      </c>
      <c r="I171" s="17" t="s">
        <v>216</v>
      </c>
      <c r="J171" s="17" t="s">
        <v>303</v>
      </c>
      <c r="L171" s="3" t="s">
        <v>112</v>
      </c>
      <c r="M171" s="3" t="b">
        <v>0</v>
      </c>
      <c r="N171" s="3" t="b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</row>
    <row r="172" spans="5:37">
      <c r="E172" s="17" t="s">
        <v>32</v>
      </c>
      <c r="F172" s="17" t="s">
        <v>214</v>
      </c>
      <c r="H172" s="17" t="s">
        <v>216</v>
      </c>
      <c r="I172" s="17" t="s">
        <v>216</v>
      </c>
      <c r="J172" s="17" t="s">
        <v>303</v>
      </c>
      <c r="L172" s="3" t="s">
        <v>112</v>
      </c>
      <c r="M172" s="3" t="b">
        <v>0</v>
      </c>
      <c r="N172" s="3" t="b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</row>
    <row r="173" spans="5:37">
      <c r="E173" s="17" t="s">
        <v>32</v>
      </c>
      <c r="F173" s="17" t="s">
        <v>214</v>
      </c>
      <c r="H173" s="17" t="s">
        <v>216</v>
      </c>
      <c r="I173" s="17" t="s">
        <v>216</v>
      </c>
      <c r="J173" s="17" t="s">
        <v>303</v>
      </c>
      <c r="L173" s="3" t="s">
        <v>112</v>
      </c>
      <c r="M173" s="3" t="b">
        <v>0</v>
      </c>
      <c r="N173" s="3" t="b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</row>
    <row r="174" spans="5:37">
      <c r="E174" s="17" t="s">
        <v>32</v>
      </c>
      <c r="F174" s="17" t="s">
        <v>214</v>
      </c>
      <c r="H174" s="17" t="s">
        <v>216</v>
      </c>
      <c r="I174" s="17" t="s">
        <v>216</v>
      </c>
      <c r="J174" s="17" t="s">
        <v>303</v>
      </c>
      <c r="L174" s="3" t="s">
        <v>112</v>
      </c>
      <c r="M174" s="3" t="b">
        <v>0</v>
      </c>
      <c r="N174" s="3" t="b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</row>
    <row r="175" spans="5:37">
      <c r="E175" s="17" t="s">
        <v>32</v>
      </c>
      <c r="F175" s="17" t="s">
        <v>214</v>
      </c>
      <c r="H175" s="17" t="s">
        <v>216</v>
      </c>
      <c r="I175" s="17" t="s">
        <v>216</v>
      </c>
      <c r="J175" s="17" t="s">
        <v>303</v>
      </c>
      <c r="L175" s="3" t="s">
        <v>112</v>
      </c>
      <c r="M175" s="3" t="b">
        <v>0</v>
      </c>
      <c r="N175" s="3" t="b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</row>
    <row r="176" spans="5:37">
      <c r="E176" s="17" t="s">
        <v>32</v>
      </c>
      <c r="F176" s="17" t="s">
        <v>214</v>
      </c>
      <c r="H176" s="17" t="s">
        <v>216</v>
      </c>
      <c r="I176" s="17" t="s">
        <v>216</v>
      </c>
      <c r="J176" s="17" t="s">
        <v>303</v>
      </c>
      <c r="L176" s="3" t="s">
        <v>112</v>
      </c>
      <c r="M176" s="3" t="b">
        <v>0</v>
      </c>
      <c r="N176" s="3" t="b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</row>
    <row r="177" spans="5:37">
      <c r="E177" s="17" t="s">
        <v>32</v>
      </c>
      <c r="F177" s="17" t="s">
        <v>214</v>
      </c>
      <c r="H177" s="17" t="s">
        <v>216</v>
      </c>
      <c r="I177" s="17" t="s">
        <v>216</v>
      </c>
      <c r="J177" s="17" t="s">
        <v>303</v>
      </c>
      <c r="L177" s="3" t="s">
        <v>112</v>
      </c>
      <c r="M177" s="3" t="b">
        <v>0</v>
      </c>
      <c r="N177" s="3" t="b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</row>
    <row r="178" spans="5:37">
      <c r="E178" s="17" t="s">
        <v>32</v>
      </c>
      <c r="F178" s="17" t="s">
        <v>214</v>
      </c>
      <c r="H178" s="17" t="s">
        <v>216</v>
      </c>
      <c r="I178" s="17" t="s">
        <v>216</v>
      </c>
      <c r="J178" s="17" t="s">
        <v>303</v>
      </c>
      <c r="L178" s="3" t="s">
        <v>112</v>
      </c>
      <c r="M178" s="3" t="b">
        <v>0</v>
      </c>
      <c r="N178" s="3" t="b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</row>
    <row r="179" spans="5:37">
      <c r="E179" s="17" t="s">
        <v>32</v>
      </c>
      <c r="F179" s="17" t="s">
        <v>214</v>
      </c>
      <c r="H179" s="17" t="s">
        <v>217</v>
      </c>
      <c r="I179" s="17" t="s">
        <v>217</v>
      </c>
      <c r="J179" s="17" t="s">
        <v>314</v>
      </c>
      <c r="L179" s="3" t="s">
        <v>112</v>
      </c>
      <c r="M179" s="3" t="b">
        <v>0</v>
      </c>
      <c r="N179" s="3" t="b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-9.2162855444459062E-3</v>
      </c>
      <c r="Z179" s="19">
        <v>-2.6494449054545449E-4</v>
      </c>
      <c r="AA179" s="19">
        <v>-2.692892955210073E-2</v>
      </c>
      <c r="AB179" s="19">
        <v>-5.8047605959425184E-3</v>
      </c>
      <c r="AC179" s="19">
        <v>-0.13932106067733427</v>
      </c>
      <c r="AD179" s="19">
        <v>0</v>
      </c>
      <c r="AE179" s="19">
        <v>0</v>
      </c>
      <c r="AF179" s="19">
        <v>-4.273948341708543E-2</v>
      </c>
      <c r="AG179" s="19">
        <v>0</v>
      </c>
      <c r="AH179" s="19">
        <v>0</v>
      </c>
      <c r="AI179" s="19">
        <v>0</v>
      </c>
      <c r="AJ179" s="19">
        <v>0</v>
      </c>
      <c r="AK179" s="19">
        <v>0</v>
      </c>
    </row>
    <row r="180" spans="5:37">
      <c r="E180" s="17" t="s">
        <v>32</v>
      </c>
      <c r="F180" s="17" t="s">
        <v>214</v>
      </c>
      <c r="H180" s="17" t="s">
        <v>217</v>
      </c>
      <c r="I180" s="17" t="s">
        <v>217</v>
      </c>
      <c r="J180" s="17" t="s">
        <v>303</v>
      </c>
      <c r="L180" s="3" t="s">
        <v>112</v>
      </c>
      <c r="M180" s="3" t="b">
        <v>0</v>
      </c>
      <c r="N180" s="3" t="b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</row>
    <row r="181" spans="5:37">
      <c r="E181" s="17" t="s">
        <v>32</v>
      </c>
      <c r="F181" s="17" t="s">
        <v>214</v>
      </c>
      <c r="H181" s="17" t="s">
        <v>217</v>
      </c>
      <c r="I181" s="17" t="s">
        <v>217</v>
      </c>
      <c r="J181" s="17" t="s">
        <v>303</v>
      </c>
      <c r="L181" s="3" t="s">
        <v>112</v>
      </c>
      <c r="M181" s="3" t="b">
        <v>0</v>
      </c>
      <c r="N181" s="3" t="b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</row>
    <row r="182" spans="5:37">
      <c r="E182" s="17" t="s">
        <v>32</v>
      </c>
      <c r="F182" s="17" t="s">
        <v>214</v>
      </c>
      <c r="H182" s="17" t="s">
        <v>217</v>
      </c>
      <c r="I182" s="17" t="s">
        <v>217</v>
      </c>
      <c r="J182" s="17" t="s">
        <v>303</v>
      </c>
      <c r="L182" s="3" t="s">
        <v>112</v>
      </c>
      <c r="M182" s="3" t="b">
        <v>0</v>
      </c>
      <c r="N182" s="3" t="b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</row>
    <row r="183" spans="5:37">
      <c r="E183" s="17" t="s">
        <v>32</v>
      </c>
      <c r="F183" s="17" t="s">
        <v>214</v>
      </c>
      <c r="H183" s="17" t="s">
        <v>217</v>
      </c>
      <c r="I183" s="17" t="s">
        <v>217</v>
      </c>
      <c r="J183" s="17" t="s">
        <v>303</v>
      </c>
      <c r="L183" s="3" t="s">
        <v>112</v>
      </c>
      <c r="M183" s="3" t="b">
        <v>0</v>
      </c>
      <c r="N183" s="3" t="b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</row>
    <row r="184" spans="5:37">
      <c r="E184" s="17" t="s">
        <v>32</v>
      </c>
      <c r="F184" s="17" t="s">
        <v>214</v>
      </c>
      <c r="H184" s="17" t="s">
        <v>217</v>
      </c>
      <c r="I184" s="17" t="s">
        <v>217</v>
      </c>
      <c r="J184" s="17" t="s">
        <v>303</v>
      </c>
      <c r="L184" s="3" t="s">
        <v>112</v>
      </c>
      <c r="M184" s="3" t="b">
        <v>0</v>
      </c>
      <c r="N184" s="3" t="b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</row>
    <row r="185" spans="5:37">
      <c r="E185" s="17" t="s">
        <v>32</v>
      </c>
      <c r="F185" s="17" t="s">
        <v>214</v>
      </c>
      <c r="H185" s="17" t="s">
        <v>217</v>
      </c>
      <c r="I185" s="17" t="s">
        <v>217</v>
      </c>
      <c r="J185" s="17" t="s">
        <v>303</v>
      </c>
      <c r="L185" s="3" t="s">
        <v>112</v>
      </c>
      <c r="M185" s="3" t="b">
        <v>0</v>
      </c>
      <c r="N185" s="3" t="b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</row>
    <row r="186" spans="5:37">
      <c r="E186" s="17" t="s">
        <v>32</v>
      </c>
      <c r="F186" s="17" t="s">
        <v>214</v>
      </c>
      <c r="H186" s="17" t="s">
        <v>217</v>
      </c>
      <c r="I186" s="17" t="s">
        <v>217</v>
      </c>
      <c r="J186" s="17" t="s">
        <v>303</v>
      </c>
      <c r="L186" s="3" t="s">
        <v>112</v>
      </c>
      <c r="M186" s="3" t="b">
        <v>0</v>
      </c>
      <c r="N186" s="3" t="b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</row>
    <row r="187" spans="5:37">
      <c r="E187" s="17" t="s">
        <v>32</v>
      </c>
      <c r="F187" s="17" t="s">
        <v>214</v>
      </c>
      <c r="H187" s="17" t="s">
        <v>217</v>
      </c>
      <c r="I187" s="17" t="s">
        <v>217</v>
      </c>
      <c r="J187" s="17" t="s">
        <v>303</v>
      </c>
      <c r="L187" s="3" t="s">
        <v>112</v>
      </c>
      <c r="M187" s="3" t="b">
        <v>0</v>
      </c>
      <c r="N187" s="3" t="b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</row>
    <row r="188" spans="5:37">
      <c r="E188" s="17" t="s">
        <v>32</v>
      </c>
      <c r="F188" s="17" t="s">
        <v>214</v>
      </c>
      <c r="H188" s="17" t="s">
        <v>217</v>
      </c>
      <c r="I188" s="17" t="s">
        <v>217</v>
      </c>
      <c r="J188" s="17" t="s">
        <v>303</v>
      </c>
      <c r="L188" s="3" t="s">
        <v>112</v>
      </c>
      <c r="M188" s="3" t="b">
        <v>0</v>
      </c>
      <c r="N188" s="3" t="b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</row>
    <row r="189" spans="5:37">
      <c r="E189" s="17" t="s">
        <v>32</v>
      </c>
      <c r="F189" s="17" t="s">
        <v>214</v>
      </c>
      <c r="H189" s="17" t="s">
        <v>219</v>
      </c>
      <c r="I189" s="17" t="s">
        <v>219</v>
      </c>
      <c r="J189" s="17" t="s">
        <v>303</v>
      </c>
      <c r="L189" s="3" t="s">
        <v>112</v>
      </c>
      <c r="M189" s="3" t="b">
        <v>0</v>
      </c>
      <c r="N189" s="3" t="b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</row>
    <row r="190" spans="5:37">
      <c r="E190" s="17" t="s">
        <v>32</v>
      </c>
      <c r="F190" s="17" t="s">
        <v>214</v>
      </c>
      <c r="H190" s="17" t="s">
        <v>219</v>
      </c>
      <c r="I190" s="17" t="s">
        <v>219</v>
      </c>
      <c r="J190" s="17" t="s">
        <v>303</v>
      </c>
      <c r="L190" s="3" t="s">
        <v>112</v>
      </c>
      <c r="M190" s="3" t="b">
        <v>0</v>
      </c>
      <c r="N190" s="3" t="b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</row>
    <row r="191" spans="5:37">
      <c r="E191" s="17" t="s">
        <v>32</v>
      </c>
      <c r="F191" s="17" t="s">
        <v>214</v>
      </c>
      <c r="H191" s="17" t="s">
        <v>219</v>
      </c>
      <c r="I191" s="17" t="s">
        <v>219</v>
      </c>
      <c r="J191" s="17" t="s">
        <v>303</v>
      </c>
      <c r="L191" s="3" t="s">
        <v>112</v>
      </c>
      <c r="M191" s="3" t="b">
        <v>0</v>
      </c>
      <c r="N191" s="3" t="b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</row>
    <row r="192" spans="5:37">
      <c r="E192" s="17" t="s">
        <v>32</v>
      </c>
      <c r="F192" s="17" t="s">
        <v>214</v>
      </c>
      <c r="H192" s="17" t="s">
        <v>219</v>
      </c>
      <c r="I192" s="17" t="s">
        <v>219</v>
      </c>
      <c r="J192" s="17" t="s">
        <v>303</v>
      </c>
      <c r="L192" s="3" t="s">
        <v>112</v>
      </c>
      <c r="M192" s="3" t="b">
        <v>0</v>
      </c>
      <c r="N192" s="3" t="b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</row>
    <row r="193" spans="5:37">
      <c r="E193" s="17" t="s">
        <v>32</v>
      </c>
      <c r="F193" s="17" t="s">
        <v>214</v>
      </c>
      <c r="H193" s="17" t="s">
        <v>219</v>
      </c>
      <c r="I193" s="17" t="s">
        <v>219</v>
      </c>
      <c r="J193" s="17" t="s">
        <v>303</v>
      </c>
      <c r="L193" s="3" t="s">
        <v>112</v>
      </c>
      <c r="M193" s="3" t="b">
        <v>0</v>
      </c>
      <c r="N193" s="3" t="b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</row>
    <row r="194" spans="5:37">
      <c r="E194" s="17" t="s">
        <v>32</v>
      </c>
      <c r="F194" s="17" t="s">
        <v>214</v>
      </c>
      <c r="H194" s="17" t="s">
        <v>219</v>
      </c>
      <c r="I194" s="17" t="s">
        <v>219</v>
      </c>
      <c r="J194" s="17" t="s">
        <v>303</v>
      </c>
      <c r="L194" s="3" t="s">
        <v>112</v>
      </c>
      <c r="M194" s="3" t="b">
        <v>0</v>
      </c>
      <c r="N194" s="3" t="b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</row>
    <row r="195" spans="5:37">
      <c r="E195" s="17" t="s">
        <v>32</v>
      </c>
      <c r="F195" s="17" t="s">
        <v>214</v>
      </c>
      <c r="H195" s="17" t="s">
        <v>219</v>
      </c>
      <c r="I195" s="17" t="s">
        <v>219</v>
      </c>
      <c r="J195" s="17" t="s">
        <v>303</v>
      </c>
      <c r="L195" s="3" t="s">
        <v>112</v>
      </c>
      <c r="M195" s="3" t="b">
        <v>0</v>
      </c>
      <c r="N195" s="3" t="b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</row>
    <row r="196" spans="5:37">
      <c r="E196" s="17" t="s">
        <v>32</v>
      </c>
      <c r="F196" s="17" t="s">
        <v>214</v>
      </c>
      <c r="H196" s="17" t="s">
        <v>219</v>
      </c>
      <c r="I196" s="17" t="s">
        <v>219</v>
      </c>
      <c r="J196" s="17" t="s">
        <v>303</v>
      </c>
      <c r="L196" s="3" t="s">
        <v>112</v>
      </c>
      <c r="M196" s="3" t="b">
        <v>0</v>
      </c>
      <c r="N196" s="3" t="b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</row>
    <row r="197" spans="5:37">
      <c r="E197" s="17" t="s">
        <v>32</v>
      </c>
      <c r="F197" s="17" t="s">
        <v>214</v>
      </c>
      <c r="H197" s="17" t="s">
        <v>219</v>
      </c>
      <c r="I197" s="17" t="s">
        <v>219</v>
      </c>
      <c r="J197" s="17" t="s">
        <v>303</v>
      </c>
      <c r="L197" s="3" t="s">
        <v>112</v>
      </c>
      <c r="M197" s="3" t="b">
        <v>0</v>
      </c>
      <c r="N197" s="3" t="b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</row>
    <row r="198" spans="5:37">
      <c r="E198" s="17" t="s">
        <v>32</v>
      </c>
      <c r="F198" s="17" t="s">
        <v>214</v>
      </c>
      <c r="H198" s="17" t="s">
        <v>219</v>
      </c>
      <c r="I198" s="17" t="s">
        <v>219</v>
      </c>
      <c r="J198" s="17" t="s">
        <v>303</v>
      </c>
      <c r="L198" s="3" t="s">
        <v>112</v>
      </c>
      <c r="M198" s="3" t="b">
        <v>0</v>
      </c>
      <c r="N198" s="3" t="b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</row>
    <row r="199" spans="5:37">
      <c r="E199" s="17" t="s">
        <v>32</v>
      </c>
      <c r="F199" s="17" t="s">
        <v>214</v>
      </c>
      <c r="H199" s="17" t="s">
        <v>220</v>
      </c>
      <c r="I199" s="17" t="s">
        <v>220</v>
      </c>
      <c r="J199" s="17" t="s">
        <v>358</v>
      </c>
      <c r="L199" s="3" t="s">
        <v>112</v>
      </c>
      <c r="M199" s="3" t="b">
        <v>0</v>
      </c>
      <c r="N199" s="3" t="s">
        <v>308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</row>
    <row r="200" spans="5:37">
      <c r="E200" s="17" t="s">
        <v>32</v>
      </c>
      <c r="F200" s="17" t="s">
        <v>214</v>
      </c>
      <c r="H200" s="17" t="s">
        <v>220</v>
      </c>
      <c r="I200" s="17" t="s">
        <v>220</v>
      </c>
      <c r="J200" s="17" t="s">
        <v>303</v>
      </c>
      <c r="L200" s="3" t="s">
        <v>112</v>
      </c>
      <c r="M200" s="3" t="b">
        <v>0</v>
      </c>
      <c r="N200" s="3" t="b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</row>
    <row r="201" spans="5:37">
      <c r="E201" s="17" t="s">
        <v>32</v>
      </c>
      <c r="F201" s="17" t="s">
        <v>214</v>
      </c>
      <c r="H201" s="17" t="s">
        <v>220</v>
      </c>
      <c r="I201" s="17" t="s">
        <v>220</v>
      </c>
      <c r="J201" s="17" t="s">
        <v>303</v>
      </c>
      <c r="L201" s="3" t="s">
        <v>112</v>
      </c>
      <c r="M201" s="3" t="b">
        <v>0</v>
      </c>
      <c r="N201" s="3" t="b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</row>
    <row r="202" spans="5:37">
      <c r="E202" s="17" t="s">
        <v>32</v>
      </c>
      <c r="F202" s="17" t="s">
        <v>214</v>
      </c>
      <c r="H202" s="17" t="s">
        <v>220</v>
      </c>
      <c r="I202" s="17" t="s">
        <v>220</v>
      </c>
      <c r="J202" s="17" t="s">
        <v>303</v>
      </c>
      <c r="L202" s="3" t="s">
        <v>112</v>
      </c>
      <c r="M202" s="3" t="b">
        <v>0</v>
      </c>
      <c r="N202" s="3" t="b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</row>
    <row r="203" spans="5:37">
      <c r="E203" s="17" t="s">
        <v>32</v>
      </c>
      <c r="F203" s="17" t="s">
        <v>214</v>
      </c>
      <c r="H203" s="17" t="s">
        <v>220</v>
      </c>
      <c r="I203" s="17" t="s">
        <v>220</v>
      </c>
      <c r="J203" s="17" t="s">
        <v>303</v>
      </c>
      <c r="L203" s="3" t="s">
        <v>112</v>
      </c>
      <c r="M203" s="3" t="b">
        <v>0</v>
      </c>
      <c r="N203" s="3" t="b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</row>
    <row r="204" spans="5:37">
      <c r="E204" s="17" t="s">
        <v>32</v>
      </c>
      <c r="F204" s="17" t="s">
        <v>214</v>
      </c>
      <c r="H204" s="17" t="s">
        <v>220</v>
      </c>
      <c r="I204" s="17" t="s">
        <v>220</v>
      </c>
      <c r="J204" s="17" t="s">
        <v>303</v>
      </c>
      <c r="L204" s="3" t="s">
        <v>112</v>
      </c>
      <c r="M204" s="3" t="b">
        <v>0</v>
      </c>
      <c r="N204" s="3" t="b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</row>
    <row r="205" spans="5:37">
      <c r="E205" s="17" t="s">
        <v>32</v>
      </c>
      <c r="F205" s="17" t="s">
        <v>214</v>
      </c>
      <c r="H205" s="17" t="s">
        <v>220</v>
      </c>
      <c r="I205" s="17" t="s">
        <v>220</v>
      </c>
      <c r="J205" s="17" t="s">
        <v>303</v>
      </c>
      <c r="L205" s="3" t="s">
        <v>112</v>
      </c>
      <c r="M205" s="3" t="b">
        <v>0</v>
      </c>
      <c r="N205" s="3" t="b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</row>
    <row r="206" spans="5:37">
      <c r="E206" s="17" t="s">
        <v>32</v>
      </c>
      <c r="F206" s="17" t="s">
        <v>214</v>
      </c>
      <c r="H206" s="17" t="s">
        <v>220</v>
      </c>
      <c r="I206" s="17" t="s">
        <v>220</v>
      </c>
      <c r="J206" s="17" t="s">
        <v>303</v>
      </c>
      <c r="L206" s="3" t="s">
        <v>112</v>
      </c>
      <c r="M206" s="3" t="b">
        <v>0</v>
      </c>
      <c r="N206" s="3" t="b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</row>
    <row r="207" spans="5:37">
      <c r="E207" s="17" t="s">
        <v>32</v>
      </c>
      <c r="F207" s="17" t="s">
        <v>214</v>
      </c>
      <c r="H207" s="17" t="s">
        <v>220</v>
      </c>
      <c r="I207" s="17" t="s">
        <v>220</v>
      </c>
      <c r="J207" s="17" t="s">
        <v>303</v>
      </c>
      <c r="L207" s="3" t="s">
        <v>112</v>
      </c>
      <c r="M207" s="3" t="b">
        <v>0</v>
      </c>
      <c r="N207" s="3" t="b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</row>
    <row r="208" spans="5:37">
      <c r="E208" s="17" t="s">
        <v>32</v>
      </c>
      <c r="F208" s="17" t="s">
        <v>214</v>
      </c>
      <c r="H208" s="17" t="s">
        <v>220</v>
      </c>
      <c r="I208" s="17" t="s">
        <v>220</v>
      </c>
      <c r="J208" s="17" t="s">
        <v>303</v>
      </c>
      <c r="L208" s="3" t="s">
        <v>112</v>
      </c>
      <c r="M208" s="3" t="b">
        <v>0</v>
      </c>
      <c r="N208" s="3" t="b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</row>
    <row r="209" spans="5:37">
      <c r="E209" s="17" t="s">
        <v>32</v>
      </c>
      <c r="F209" s="17" t="s">
        <v>214</v>
      </c>
      <c r="H209" s="17" t="s">
        <v>315</v>
      </c>
      <c r="I209" s="17" t="s">
        <v>221</v>
      </c>
      <c r="J209" s="17" t="s">
        <v>303</v>
      </c>
      <c r="L209" s="3" t="s">
        <v>112</v>
      </c>
      <c r="M209" s="3" t="b">
        <v>0</v>
      </c>
      <c r="N209" s="3" t="b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</row>
    <row r="210" spans="5:37">
      <c r="E210" s="17" t="s">
        <v>32</v>
      </c>
      <c r="F210" s="17" t="s">
        <v>214</v>
      </c>
      <c r="H210" s="17" t="s">
        <v>315</v>
      </c>
      <c r="I210" s="17" t="s">
        <v>221</v>
      </c>
      <c r="J210" s="17" t="s">
        <v>302</v>
      </c>
      <c r="L210" s="3" t="s">
        <v>112</v>
      </c>
      <c r="M210" s="3" t="b">
        <v>0</v>
      </c>
      <c r="N210" s="3" t="b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-9.1159871768898004E-3</v>
      </c>
      <c r="Z210" s="19">
        <v>-8.9407589610389585E-3</v>
      </c>
      <c r="AA210" s="19">
        <v>-1.8287164299747929E-2</v>
      </c>
      <c r="AB210" s="19">
        <v>-3.5280021638247103E-2</v>
      </c>
      <c r="AC210" s="19">
        <v>0</v>
      </c>
      <c r="AD210" s="19">
        <v>0</v>
      </c>
      <c r="AE210" s="19">
        <v>-1.4591214869975947E-2</v>
      </c>
      <c r="AF210" s="19">
        <v>-5.8632422972185808E-3</v>
      </c>
      <c r="AG210" s="19">
        <v>-7.2156988705872433E-3</v>
      </c>
      <c r="AH210" s="19">
        <v>-7.2822762168495321E-3</v>
      </c>
      <c r="AI210" s="19">
        <v>-5.9216078999745382E-3</v>
      </c>
      <c r="AJ210" s="19">
        <v>-1.0464322566034448E-3</v>
      </c>
      <c r="AK210" s="19">
        <v>-3.464599831110042E-4</v>
      </c>
    </row>
    <row r="211" spans="5:37">
      <c r="E211" s="17" t="s">
        <v>32</v>
      </c>
      <c r="F211" s="17" t="s">
        <v>214</v>
      </c>
      <c r="H211" s="17" t="s">
        <v>315</v>
      </c>
      <c r="I211" s="17" t="s">
        <v>221</v>
      </c>
      <c r="J211" s="17" t="s">
        <v>360</v>
      </c>
      <c r="L211" s="3" t="s">
        <v>112</v>
      </c>
      <c r="M211" s="3" t="b">
        <v>0</v>
      </c>
      <c r="N211" s="3" t="s">
        <v>308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-3.3091406889742998E-2</v>
      </c>
      <c r="AF211" s="19">
        <v>-0.47088058238379599</v>
      </c>
      <c r="AG211" s="19">
        <v>-0.64785268160272613</v>
      </c>
      <c r="AH211" s="19">
        <v>-0.65110822271630775</v>
      </c>
      <c r="AI211" s="19">
        <v>-0.65438012333297257</v>
      </c>
      <c r="AJ211" s="19">
        <v>-0.6576684656612789</v>
      </c>
      <c r="AK211" s="19">
        <v>-0.66097333232289335</v>
      </c>
    </row>
    <row r="212" spans="5:37">
      <c r="E212" s="17" t="s">
        <v>32</v>
      </c>
      <c r="F212" s="17" t="s">
        <v>214</v>
      </c>
      <c r="H212" s="17" t="s">
        <v>315</v>
      </c>
      <c r="I212" s="17" t="s">
        <v>221</v>
      </c>
      <c r="J212" s="17" t="s">
        <v>316</v>
      </c>
      <c r="L212" s="3" t="s">
        <v>112</v>
      </c>
      <c r="M212" s="3" t="b">
        <v>0</v>
      </c>
      <c r="N212" s="3" t="s">
        <v>308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</row>
    <row r="213" spans="5:37">
      <c r="E213" s="17" t="s">
        <v>32</v>
      </c>
      <c r="F213" s="17" t="s">
        <v>214</v>
      </c>
      <c r="H213" s="17" t="s">
        <v>315</v>
      </c>
      <c r="I213" s="17" t="s">
        <v>221</v>
      </c>
      <c r="J213" s="17" t="s">
        <v>303</v>
      </c>
      <c r="L213" s="3" t="s">
        <v>112</v>
      </c>
      <c r="M213" s="3" t="b">
        <v>0</v>
      </c>
      <c r="N213" s="3" t="b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</row>
    <row r="214" spans="5:37">
      <c r="E214" s="17" t="s">
        <v>32</v>
      </c>
      <c r="F214" s="17" t="s">
        <v>214</v>
      </c>
      <c r="H214" s="17" t="s">
        <v>315</v>
      </c>
      <c r="I214" s="17" t="s">
        <v>221</v>
      </c>
      <c r="J214" s="17" t="s">
        <v>303</v>
      </c>
      <c r="L214" s="3" t="s">
        <v>112</v>
      </c>
      <c r="M214" s="3" t="b">
        <v>0</v>
      </c>
      <c r="N214" s="3" t="b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</row>
    <row r="215" spans="5:37">
      <c r="E215" s="17" t="s">
        <v>32</v>
      </c>
      <c r="F215" s="17" t="s">
        <v>214</v>
      </c>
      <c r="H215" s="17" t="s">
        <v>315</v>
      </c>
      <c r="I215" s="17" t="s">
        <v>221</v>
      </c>
      <c r="J215" s="17" t="s">
        <v>303</v>
      </c>
      <c r="L215" s="3" t="s">
        <v>112</v>
      </c>
      <c r="M215" s="3" t="b">
        <v>0</v>
      </c>
      <c r="N215" s="3" t="b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</row>
    <row r="216" spans="5:37">
      <c r="E216" s="17" t="s">
        <v>32</v>
      </c>
      <c r="F216" s="17" t="s">
        <v>214</v>
      </c>
      <c r="H216" s="17" t="s">
        <v>315</v>
      </c>
      <c r="I216" s="17" t="s">
        <v>221</v>
      </c>
      <c r="J216" s="17" t="s">
        <v>303</v>
      </c>
      <c r="L216" s="3" t="s">
        <v>112</v>
      </c>
      <c r="M216" s="3" t="b">
        <v>0</v>
      </c>
      <c r="N216" s="3" t="b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</row>
    <row r="217" spans="5:37">
      <c r="E217" s="17" t="s">
        <v>32</v>
      </c>
      <c r="F217" s="17" t="s">
        <v>214</v>
      </c>
      <c r="H217" s="17" t="s">
        <v>315</v>
      </c>
      <c r="I217" s="17" t="s">
        <v>221</v>
      </c>
      <c r="J217" s="17" t="s">
        <v>303</v>
      </c>
      <c r="L217" s="3" t="s">
        <v>112</v>
      </c>
      <c r="M217" s="3" t="b">
        <v>0</v>
      </c>
      <c r="N217" s="3" t="b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</row>
    <row r="218" spans="5:37">
      <c r="E218" s="17" t="s">
        <v>32</v>
      </c>
      <c r="F218" s="17" t="s">
        <v>214</v>
      </c>
      <c r="H218" s="17" t="s">
        <v>315</v>
      </c>
      <c r="I218" s="17" t="s">
        <v>221</v>
      </c>
      <c r="J218" s="17" t="s">
        <v>303</v>
      </c>
      <c r="L218" s="3" t="s">
        <v>112</v>
      </c>
      <c r="M218" s="3" t="b">
        <v>0</v>
      </c>
      <c r="N218" s="3" t="b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</row>
    <row r="219" spans="5:37">
      <c r="E219" s="17" t="s">
        <v>32</v>
      </c>
      <c r="F219" s="17" t="s">
        <v>222</v>
      </c>
      <c r="H219" s="17">
        <v>0</v>
      </c>
      <c r="I219" s="17" t="s">
        <v>222</v>
      </c>
      <c r="J219" s="17" t="s">
        <v>317</v>
      </c>
      <c r="L219" s="3" t="s">
        <v>112</v>
      </c>
      <c r="M219" s="3" t="b">
        <v>0</v>
      </c>
      <c r="N219" s="3" t="b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-0.32700349817303015</v>
      </c>
      <c r="Z219" s="19">
        <v>-1.7688811855182016</v>
      </c>
      <c r="AA219" s="19">
        <v>-2.1672349620152018</v>
      </c>
      <c r="AB219" s="19">
        <v>-0.70477795279232791</v>
      </c>
      <c r="AC219" s="19">
        <v>-0.51741892054651117</v>
      </c>
      <c r="AD219" s="19">
        <v>-0.5723202782345479</v>
      </c>
      <c r="AE219" s="19">
        <v>-1.824904823895509</v>
      </c>
      <c r="AF219" s="19">
        <v>-1.9602298084685454</v>
      </c>
      <c r="AG219" s="19">
        <v>-2.4988992602621947</v>
      </c>
      <c r="AH219" s="19">
        <v>-3.2952429343073648</v>
      </c>
      <c r="AI219" s="19">
        <v>-3.7590948240513042</v>
      </c>
      <c r="AJ219" s="19">
        <v>-4.3015269600120671</v>
      </c>
      <c r="AK219" s="19">
        <v>-4.3081362309556512</v>
      </c>
    </row>
    <row r="220" spans="5:37">
      <c r="E220" s="17" t="s">
        <v>32</v>
      </c>
      <c r="F220" s="17" t="s">
        <v>222</v>
      </c>
      <c r="H220" s="17">
        <v>0</v>
      </c>
      <c r="I220" s="17" t="s">
        <v>222</v>
      </c>
      <c r="J220" s="17" t="s">
        <v>247</v>
      </c>
      <c r="L220" s="3" t="s">
        <v>112</v>
      </c>
      <c r="M220" s="3" t="b">
        <v>0</v>
      </c>
      <c r="N220" s="3" t="b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-0.59860425474928225</v>
      </c>
      <c r="Z220" s="19">
        <v>-0.71872545470776206</v>
      </c>
      <c r="AA220" s="19">
        <v>-0.66092726461722673</v>
      </c>
      <c r="AB220" s="19">
        <v>-1.0846533677997823</v>
      </c>
      <c r="AC220" s="19">
        <v>-1.1243899076264658</v>
      </c>
      <c r="AD220" s="19">
        <v>-1.2801801179133285</v>
      </c>
      <c r="AE220" s="19">
        <v>-2.2752201636986564</v>
      </c>
      <c r="AF220" s="19">
        <v>-2.3319542425654327</v>
      </c>
      <c r="AG220" s="19">
        <v>-1.7465219159719161</v>
      </c>
      <c r="AH220" s="19">
        <v>-1.7649499932642718</v>
      </c>
      <c r="AI220" s="19">
        <v>-1.7950349534347123</v>
      </c>
      <c r="AJ220" s="19">
        <v>-1.7862156240668885</v>
      </c>
      <c r="AK220" s="19">
        <v>-1.7702038628186518</v>
      </c>
    </row>
    <row r="221" spans="5:37">
      <c r="E221" s="17" t="s">
        <v>32</v>
      </c>
      <c r="F221" s="17" t="s">
        <v>222</v>
      </c>
      <c r="H221" s="17">
        <v>0</v>
      </c>
      <c r="I221" s="17" t="s">
        <v>222</v>
      </c>
      <c r="J221" s="17" t="s">
        <v>218</v>
      </c>
      <c r="L221" s="3" t="s">
        <v>112</v>
      </c>
      <c r="M221" s="3" t="b">
        <v>0</v>
      </c>
      <c r="N221" s="3" t="b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-2.5496579779999999</v>
      </c>
      <c r="Z221" s="19">
        <v>-5.9721846673708399</v>
      </c>
      <c r="AA221" s="19">
        <v>-5.7664274146977066</v>
      </c>
      <c r="AB221" s="19">
        <v>-5.1714738671993494</v>
      </c>
      <c r="AC221" s="19">
        <v>-3.0029654338442553</v>
      </c>
      <c r="AD221" s="19">
        <v>-3.7821154688165062</v>
      </c>
      <c r="AE221" s="19">
        <v>-6.0690739287732054</v>
      </c>
      <c r="AF221" s="19">
        <v>-6.3772289827260895</v>
      </c>
      <c r="AG221" s="19">
        <v>-2.8967016377751484</v>
      </c>
      <c r="AH221" s="19">
        <v>-2.8486718056124314</v>
      </c>
      <c r="AI221" s="19">
        <v>-2.8191439085407017</v>
      </c>
      <c r="AJ221" s="19">
        <v>-2.822545266242269</v>
      </c>
      <c r="AK221" s="19">
        <v>-2.8264654274621646</v>
      </c>
    </row>
    <row r="222" spans="5:37">
      <c r="E222" s="17" t="s">
        <v>32</v>
      </c>
      <c r="F222" s="17" t="s">
        <v>222</v>
      </c>
      <c r="H222" s="17">
        <v>0</v>
      </c>
      <c r="I222" s="17" t="s">
        <v>222</v>
      </c>
      <c r="J222" s="17" t="s">
        <v>302</v>
      </c>
      <c r="L222" s="3" t="s">
        <v>112</v>
      </c>
      <c r="M222" s="3" t="b">
        <v>0</v>
      </c>
      <c r="N222" s="3" t="b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-8.1933889624020279E-4</v>
      </c>
      <c r="AA222" s="19">
        <v>-8.4257296380293965E-3</v>
      </c>
      <c r="AB222" s="19">
        <v>-2.1173834373013348E-2</v>
      </c>
      <c r="AC222" s="19">
        <v>-3.6114957226416618E-2</v>
      </c>
      <c r="AD222" s="19">
        <v>-5.2165099999999997E-3</v>
      </c>
      <c r="AE222" s="19">
        <v>-5.2165099999999997E-3</v>
      </c>
      <c r="AF222" s="19">
        <v>-5.2427236180904524E-3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</row>
    <row r="223" spans="5:37">
      <c r="E223" s="17" t="s">
        <v>32</v>
      </c>
      <c r="F223" s="17" t="s">
        <v>222</v>
      </c>
      <c r="H223" s="17">
        <v>0</v>
      </c>
      <c r="I223" s="17" t="s">
        <v>222</v>
      </c>
      <c r="J223" s="17" t="s">
        <v>303</v>
      </c>
      <c r="L223" s="3" t="s">
        <v>112</v>
      </c>
      <c r="M223" s="3" t="b">
        <v>0</v>
      </c>
      <c r="N223" s="3" t="b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</row>
    <row r="224" spans="5:37">
      <c r="E224" s="17" t="s">
        <v>32</v>
      </c>
      <c r="F224" s="17" t="s">
        <v>222</v>
      </c>
      <c r="H224" s="17">
        <v>0</v>
      </c>
      <c r="I224" s="17" t="s">
        <v>222</v>
      </c>
      <c r="J224" s="17" t="s">
        <v>303</v>
      </c>
      <c r="L224" s="3" t="s">
        <v>112</v>
      </c>
      <c r="M224" s="3" t="b">
        <v>0</v>
      </c>
      <c r="N224" s="3" t="b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</row>
    <row r="225" spans="5:53">
      <c r="E225" s="17" t="s">
        <v>32</v>
      </c>
      <c r="F225" s="17" t="s">
        <v>222</v>
      </c>
      <c r="H225" s="17">
        <v>0</v>
      </c>
      <c r="I225" s="17" t="s">
        <v>222</v>
      </c>
      <c r="J225" s="17" t="s">
        <v>303</v>
      </c>
      <c r="L225" s="3" t="s">
        <v>112</v>
      </c>
      <c r="M225" s="3" t="b">
        <v>0</v>
      </c>
      <c r="N225" s="3" t="b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</row>
    <row r="226" spans="5:53">
      <c r="E226" s="17" t="s">
        <v>32</v>
      </c>
      <c r="F226" s="17" t="s">
        <v>222</v>
      </c>
      <c r="H226" s="17">
        <v>0</v>
      </c>
      <c r="I226" s="17" t="s">
        <v>222</v>
      </c>
      <c r="J226" s="17" t="s">
        <v>303</v>
      </c>
      <c r="L226" s="3" t="s">
        <v>112</v>
      </c>
      <c r="M226" s="3" t="b">
        <v>0</v>
      </c>
      <c r="N226" s="3" t="b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</row>
    <row r="227" spans="5:53">
      <c r="E227" s="17" t="s">
        <v>32</v>
      </c>
      <c r="F227" s="17" t="s">
        <v>222</v>
      </c>
      <c r="H227" s="17">
        <v>0</v>
      </c>
      <c r="I227" s="17" t="s">
        <v>222</v>
      </c>
      <c r="J227" s="17" t="s">
        <v>303</v>
      </c>
      <c r="L227" s="3" t="s">
        <v>112</v>
      </c>
      <c r="M227" s="3" t="b">
        <v>0</v>
      </c>
      <c r="N227" s="3" t="b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</row>
    <row r="228" spans="5:53">
      <c r="E228" s="17" t="s">
        <v>32</v>
      </c>
      <c r="F228" s="17" t="s">
        <v>222</v>
      </c>
      <c r="H228" s="17">
        <v>0</v>
      </c>
      <c r="I228" s="17" t="s">
        <v>222</v>
      </c>
      <c r="J228" s="17" t="s">
        <v>303</v>
      </c>
      <c r="L228" s="3" t="s">
        <v>112</v>
      </c>
      <c r="M228" s="3" t="b">
        <v>0</v>
      </c>
      <c r="N228" s="3" t="b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</row>
    <row r="229" spans="5:53">
      <c r="G229" s="93"/>
    </row>
    <row r="230" spans="5:53" ht="15">
      <c r="E230" s="10" t="s">
        <v>121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41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5:53">
      <c r="F231" s="30" t="s">
        <v>125</v>
      </c>
    </row>
    <row r="233" spans="5:53">
      <c r="H233" s="3" t="s">
        <v>291</v>
      </c>
      <c r="R233" s="29">
        <v>0</v>
      </c>
      <c r="T233" s="103" t="b">
        <v>1</v>
      </c>
      <c r="U233" s="103" t="b">
        <v>1</v>
      </c>
      <c r="V233" s="103" t="b">
        <v>1</v>
      </c>
      <c r="W233" s="103" t="b">
        <v>1</v>
      </c>
      <c r="X233" s="103" t="b">
        <v>1</v>
      </c>
      <c r="Y233" s="103" t="b">
        <v>1</v>
      </c>
      <c r="Z233" s="103" t="b">
        <v>1</v>
      </c>
      <c r="AA233" s="103" t="b">
        <v>1</v>
      </c>
      <c r="AB233" s="103" t="b">
        <v>1</v>
      </c>
      <c r="AC233" s="103" t="b">
        <v>1</v>
      </c>
      <c r="AD233" s="103" t="b">
        <v>1</v>
      </c>
      <c r="AE233" s="103" t="b">
        <v>1</v>
      </c>
      <c r="AF233" s="103" t="b">
        <v>1</v>
      </c>
      <c r="AG233" s="103" t="b">
        <v>1</v>
      </c>
      <c r="AH233" s="103" t="b">
        <v>1</v>
      </c>
      <c r="AI233" s="103" t="b">
        <v>1</v>
      </c>
      <c r="AJ233" s="103" t="b">
        <v>1</v>
      </c>
      <c r="AK233" s="103" t="b">
        <v>1</v>
      </c>
    </row>
    <row r="235" spans="5:53">
      <c r="H235" s="3" t="s">
        <v>123</v>
      </c>
      <c r="R235" s="29">
        <v>0</v>
      </c>
    </row>
  </sheetData>
  <mergeCells count="1">
    <mergeCell ref="AM6:AO6"/>
  </mergeCells>
  <conditionalFormatting sqref="T233:AK233">
    <cfRule type="cellIs" dxfId="47" priority="4" operator="equal">
      <formula>FALSE</formula>
    </cfRule>
  </conditionalFormatting>
  <conditionalFormatting sqref="R233">
    <cfRule type="cellIs" dxfId="46" priority="3" operator="greaterThan">
      <formula>0</formula>
    </cfRule>
  </conditionalFormatting>
  <conditionalFormatting sqref="R235">
    <cfRule type="cellIs" dxfId="45" priority="2" operator="greaterThan">
      <formula>0</formula>
    </cfRule>
  </conditionalFormatting>
  <conditionalFormatting sqref="R4">
    <cfRule type="cellIs" dxfId="44" priority="1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/>
  </sheetPr>
  <dimension ref="A1:BC235"/>
  <sheetViews>
    <sheetView zoomScale="70" zoomScaleNormal="70" workbookViewId="0">
      <pane xSplit="19" ySplit="7" topLeftCell="T8" activePane="bottomRight" state="frozen"/>
      <selection activeCell="AO213" sqref="AO213"/>
      <selection pane="topRight" activeCell="AO213" sqref="AO213"/>
      <selection pane="bottomLeft" activeCell="AO213" sqref="AO213"/>
      <selection pane="bottomRight" activeCell="A2" sqref="A2"/>
    </sheetView>
  </sheetViews>
  <sheetFormatPr defaultColWidth="0" defaultRowHeight="12.75"/>
  <cols>
    <col min="1" max="4" width="1.75" style="3" customWidth="1"/>
    <col min="5" max="5" width="4.875" style="3" customWidth="1"/>
    <col min="6" max="6" width="8.125" style="3" customWidth="1"/>
    <col min="7" max="7" width="13.875" style="3" customWidth="1"/>
    <col min="8" max="8" width="16.125" style="3" customWidth="1"/>
    <col min="9" max="9" width="18.5" style="3" customWidth="1"/>
    <col min="10" max="10" width="13.625" style="3" customWidth="1"/>
    <col min="11" max="11" width="1.75" style="3" customWidth="1"/>
    <col min="12" max="12" width="5.625" style="3" bestFit="1" customWidth="1"/>
    <col min="13" max="13" width="6.25" style="3" customWidth="1"/>
    <col min="14" max="14" width="7.5" style="3" customWidth="1"/>
    <col min="15" max="15" width="3.75" style="3" customWidth="1"/>
    <col min="16" max="16" width="5.75" style="3" customWidth="1"/>
    <col min="17" max="17" width="1.75" style="3" customWidth="1"/>
    <col min="18" max="18" width="9.125" style="3" customWidth="1"/>
    <col min="19" max="19" width="1.75" style="3" customWidth="1"/>
    <col min="20" max="37" width="9.125" style="3" customWidth="1"/>
    <col min="38" max="38" width="1.75" style="3" customWidth="1"/>
    <col min="39" max="39" width="9.125" style="3" customWidth="1"/>
    <col min="40" max="40" width="9.125" style="42" customWidth="1"/>
    <col min="41" max="41" width="60.875" style="3" bestFit="1" customWidth="1"/>
    <col min="42" max="53" width="1.75" style="3" customWidth="1"/>
    <col min="54" max="55" width="0" style="3" hidden="1" customWidth="1"/>
    <col min="56" max="16384" width="9.125" style="3" hidden="1"/>
  </cols>
  <sheetData>
    <row r="1" spans="1:53" ht="22.5">
      <c r="A1" s="9" t="s">
        <v>286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19" t="s">
        <v>370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287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/>
      <c r="H4" s="10"/>
      <c r="I4" s="10" t="s">
        <v>288</v>
      </c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111">
        <v>44170.817800925928</v>
      </c>
      <c r="O5" s="11" t="s">
        <v>144</v>
      </c>
      <c r="R5" s="17"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179</v>
      </c>
      <c r="F7" s="4" t="s">
        <v>178</v>
      </c>
      <c r="G7" s="4"/>
      <c r="H7" s="4" t="s">
        <v>292</v>
      </c>
      <c r="I7" s="4" t="s">
        <v>293</v>
      </c>
      <c r="J7" s="4" t="s">
        <v>294</v>
      </c>
      <c r="K7" s="4"/>
      <c r="L7" s="4" t="s">
        <v>110</v>
      </c>
      <c r="M7" s="4" t="s">
        <v>289</v>
      </c>
      <c r="N7" s="4" t="s">
        <v>290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4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>
      <c r="E9" s="17" t="s">
        <v>30</v>
      </c>
      <c r="F9" s="17" t="s">
        <v>172</v>
      </c>
      <c r="H9" s="17" t="s">
        <v>295</v>
      </c>
      <c r="I9" s="17" t="s">
        <v>192</v>
      </c>
      <c r="J9" s="17" t="s">
        <v>303</v>
      </c>
      <c r="L9" s="3" t="s">
        <v>112</v>
      </c>
      <c r="M9" s="3" t="b">
        <v>0</v>
      </c>
      <c r="N9" s="3" t="b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</row>
    <row r="10" spans="1:53">
      <c r="E10" s="17" t="s">
        <v>30</v>
      </c>
      <c r="F10" s="17" t="s">
        <v>172</v>
      </c>
      <c r="H10" s="17" t="s">
        <v>295</v>
      </c>
      <c r="I10" s="17" t="s">
        <v>192</v>
      </c>
      <c r="J10" s="17" t="s">
        <v>297</v>
      </c>
      <c r="L10" s="3" t="s">
        <v>112</v>
      </c>
      <c r="M10" s="3" t="b">
        <v>0</v>
      </c>
      <c r="N10" s="3" t="b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-0.34</v>
      </c>
      <c r="Z10" s="19">
        <v>-12.39</v>
      </c>
      <c r="AA10" s="19">
        <v>-0.37</v>
      </c>
      <c r="AB10" s="19">
        <v>-0.05</v>
      </c>
      <c r="AC10" s="19">
        <v>-0.02</v>
      </c>
      <c r="AD10" s="19">
        <v>-0.18</v>
      </c>
      <c r="AE10" s="19">
        <v>-0.39</v>
      </c>
      <c r="AF10" s="19">
        <v>-0.2613065326633166</v>
      </c>
      <c r="AG10" s="19">
        <v>-0.23231736572308778</v>
      </c>
      <c r="AH10" s="19">
        <v>-0.22333327707703435</v>
      </c>
      <c r="AI10" s="19">
        <v>-0.21425302963077761</v>
      </c>
      <c r="AJ10" s="19">
        <v>-0.21532967802088201</v>
      </c>
      <c r="AK10" s="19">
        <v>-0.2061064159089562</v>
      </c>
    </row>
    <row r="11" spans="1:53">
      <c r="E11" s="17" t="s">
        <v>30</v>
      </c>
      <c r="F11" s="17" t="s">
        <v>172</v>
      </c>
      <c r="H11" s="17" t="s">
        <v>295</v>
      </c>
      <c r="I11" s="17" t="s">
        <v>192</v>
      </c>
      <c r="J11" s="17" t="s">
        <v>301</v>
      </c>
      <c r="L11" s="3" t="s">
        <v>112</v>
      </c>
      <c r="M11" s="3" t="s">
        <v>299</v>
      </c>
      <c r="N11" s="3" t="b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-9.7977323804954414E-2</v>
      </c>
      <c r="AH11" s="19">
        <v>-9.846967216578334E-2</v>
      </c>
      <c r="AI11" s="19">
        <v>-9.8964494638978232E-2</v>
      </c>
      <c r="AJ11" s="19">
        <v>-9.946180365726455E-2</v>
      </c>
      <c r="AK11" s="19">
        <v>-9.9961611715843765E-2</v>
      </c>
    </row>
    <row r="12" spans="1:53">
      <c r="E12" s="17" t="s">
        <v>30</v>
      </c>
      <c r="F12" s="17" t="s">
        <v>172</v>
      </c>
      <c r="H12" s="17" t="s">
        <v>295</v>
      </c>
      <c r="I12" s="17" t="s">
        <v>192</v>
      </c>
      <c r="J12" s="17" t="s">
        <v>320</v>
      </c>
      <c r="L12" s="3" t="s">
        <v>112</v>
      </c>
      <c r="M12" s="3" t="s">
        <v>299</v>
      </c>
      <c r="N12" s="3" t="b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-0.38630323242870979</v>
      </c>
      <c r="AH12" s="19">
        <v>-0.38498609898406078</v>
      </c>
      <c r="AI12" s="19">
        <v>-0.38538279697887867</v>
      </c>
      <c r="AJ12" s="19">
        <v>-0.38615756637376741</v>
      </c>
      <c r="AK12" s="19">
        <v>-0.38663475700709721</v>
      </c>
    </row>
    <row r="13" spans="1:53">
      <c r="E13" s="17" t="s">
        <v>30</v>
      </c>
      <c r="F13" s="17" t="s">
        <v>172</v>
      </c>
      <c r="H13" s="17" t="s">
        <v>295</v>
      </c>
      <c r="I13" s="17" t="s">
        <v>192</v>
      </c>
      <c r="J13" s="17" t="s">
        <v>300</v>
      </c>
      <c r="L13" s="3" t="s">
        <v>112</v>
      </c>
      <c r="M13" s="3" t="s">
        <v>299</v>
      </c>
      <c r="N13" s="3" t="b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-3.2274237541486142</v>
      </c>
      <c r="AH13" s="19">
        <v>-3.2436419639684564</v>
      </c>
      <c r="AI13" s="19">
        <v>-3.2599416723301067</v>
      </c>
      <c r="AJ13" s="19">
        <v>-3.2763232887739764</v>
      </c>
      <c r="AK13" s="19">
        <v>-3.2927872248984689</v>
      </c>
    </row>
    <row r="14" spans="1:53">
      <c r="E14" s="17" t="s">
        <v>30</v>
      </c>
      <c r="F14" s="17" t="s">
        <v>172</v>
      </c>
      <c r="H14" s="17" t="s">
        <v>295</v>
      </c>
      <c r="I14" s="17" t="s">
        <v>192</v>
      </c>
      <c r="J14" s="17" t="s">
        <v>303</v>
      </c>
      <c r="L14" s="3" t="s">
        <v>112</v>
      </c>
      <c r="M14" s="3" t="b">
        <v>0</v>
      </c>
      <c r="N14" s="3" t="b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</row>
    <row r="15" spans="1:53">
      <c r="E15" s="17" t="s">
        <v>30</v>
      </c>
      <c r="F15" s="17" t="s">
        <v>172</v>
      </c>
      <c r="H15" s="17" t="s">
        <v>295</v>
      </c>
      <c r="I15" s="17" t="s">
        <v>192</v>
      </c>
      <c r="J15" s="17" t="s">
        <v>302</v>
      </c>
      <c r="L15" s="3" t="s">
        <v>112</v>
      </c>
      <c r="M15" s="3" t="b">
        <v>0</v>
      </c>
      <c r="N15" s="3" t="b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-2.1383179797642739E-2</v>
      </c>
      <c r="Z15" s="19">
        <v>-9.5416214997498319E-2</v>
      </c>
      <c r="AA15" s="19">
        <v>-0.16535231910491688</v>
      </c>
      <c r="AB15" s="19">
        <v>-0.22474580596359131</v>
      </c>
      <c r="AC15" s="19">
        <v>-0.22146692715524477</v>
      </c>
      <c r="AD15" s="19">
        <v>-0.20057184845689807</v>
      </c>
      <c r="AE15" s="19">
        <v>-0.26736739360009387</v>
      </c>
      <c r="AF15" s="19">
        <v>-0.27864812724275195</v>
      </c>
      <c r="AG15" s="19">
        <v>-0.32668720546495889</v>
      </c>
      <c r="AH15" s="19">
        <v>-0.32879263469758369</v>
      </c>
      <c r="AI15" s="19">
        <v>-0.28240388174950737</v>
      </c>
      <c r="AJ15" s="19">
        <v>-6.3960111939870015E-2</v>
      </c>
      <c r="AK15" s="19">
        <v>-4.0019012407415143E-2</v>
      </c>
    </row>
    <row r="16" spans="1:53">
      <c r="E16" s="17" t="s">
        <v>30</v>
      </c>
      <c r="F16" s="17" t="s">
        <v>172</v>
      </c>
      <c r="H16" s="17" t="s">
        <v>295</v>
      </c>
      <c r="I16" s="17" t="s">
        <v>192</v>
      </c>
      <c r="J16" s="17" t="s">
        <v>303</v>
      </c>
      <c r="L16" s="3" t="s">
        <v>112</v>
      </c>
      <c r="M16" s="3" t="b">
        <v>0</v>
      </c>
      <c r="N16" s="3" t="b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</row>
    <row r="17" spans="5:37">
      <c r="E17" s="17" t="s">
        <v>30</v>
      </c>
      <c r="F17" s="17" t="s">
        <v>172</v>
      </c>
      <c r="H17" s="17" t="s">
        <v>295</v>
      </c>
      <c r="I17" s="17" t="s">
        <v>192</v>
      </c>
      <c r="J17" s="17" t="s">
        <v>303</v>
      </c>
      <c r="L17" s="3" t="s">
        <v>112</v>
      </c>
      <c r="M17" s="3" t="b">
        <v>0</v>
      </c>
      <c r="N17" s="3" t="b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</row>
    <row r="18" spans="5:37">
      <c r="E18" s="17" t="s">
        <v>30</v>
      </c>
      <c r="F18" s="17" t="s">
        <v>172</v>
      </c>
      <c r="H18" s="17" t="s">
        <v>295</v>
      </c>
      <c r="I18" s="17" t="s">
        <v>192</v>
      </c>
      <c r="J18" s="17" t="s">
        <v>303</v>
      </c>
      <c r="L18" s="3" t="s">
        <v>112</v>
      </c>
      <c r="M18" s="3" t="b">
        <v>0</v>
      </c>
      <c r="N18" s="3" t="b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</row>
    <row r="19" spans="5:37">
      <c r="E19" s="17" t="s">
        <v>30</v>
      </c>
      <c r="F19" s="17" t="s">
        <v>172</v>
      </c>
      <c r="H19" s="17" t="s">
        <v>304</v>
      </c>
      <c r="I19" s="17" t="s">
        <v>195</v>
      </c>
      <c r="J19" s="17" t="s">
        <v>305</v>
      </c>
      <c r="L19" s="3" t="s">
        <v>112</v>
      </c>
      <c r="M19" s="3" t="s">
        <v>299</v>
      </c>
      <c r="N19" s="3" t="b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-1.2849409536774636</v>
      </c>
      <c r="AH19" s="19">
        <v>-1.524688446710825</v>
      </c>
      <c r="AI19" s="19">
        <v>-1.688623167984709</v>
      </c>
      <c r="AJ19" s="19">
        <v>-1.8540725955020432</v>
      </c>
      <c r="AK19" s="19">
        <v>-2.0997861544264005</v>
      </c>
    </row>
    <row r="20" spans="5:37">
      <c r="E20" s="17" t="s">
        <v>30</v>
      </c>
      <c r="F20" s="17" t="s">
        <v>172</v>
      </c>
      <c r="H20" s="17" t="s">
        <v>304</v>
      </c>
      <c r="I20" s="17" t="s">
        <v>195</v>
      </c>
      <c r="J20" s="17" t="s">
        <v>302</v>
      </c>
      <c r="L20" s="3" t="s">
        <v>112</v>
      </c>
      <c r="M20" s="3" t="b">
        <v>0</v>
      </c>
      <c r="N20" s="3" t="b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-1.9132318766311926E-2</v>
      </c>
      <c r="Z20" s="19">
        <v>-5.8370738294805186E-2</v>
      </c>
      <c r="AA20" s="19">
        <v>-8.8716632357569061E-2</v>
      </c>
      <c r="AB20" s="19">
        <v>-0.31196340805180528</v>
      </c>
      <c r="AC20" s="19">
        <v>-1.0660278820879816</v>
      </c>
      <c r="AD20" s="19">
        <v>-0.38879377578883129</v>
      </c>
      <c r="AE20" s="19">
        <v>-0.73035247219107069</v>
      </c>
      <c r="AF20" s="19">
        <v>-0.88321617391165885</v>
      </c>
      <c r="AG20" s="19">
        <v>-1.0354830894854261</v>
      </c>
      <c r="AH20" s="19">
        <v>-1.042156556734896</v>
      </c>
      <c r="AI20" s="19">
        <v>-0.89512058955741036</v>
      </c>
      <c r="AJ20" s="19">
        <v>-0.20273097081065278</v>
      </c>
      <c r="AK20" s="19">
        <v>-0.12684613879140932</v>
      </c>
    </row>
    <row r="21" spans="5:37">
      <c r="E21" s="17" t="s">
        <v>30</v>
      </c>
      <c r="F21" s="17" t="s">
        <v>172</v>
      </c>
      <c r="H21" s="17" t="s">
        <v>304</v>
      </c>
      <c r="I21" s="17" t="s">
        <v>195</v>
      </c>
      <c r="J21" s="17" t="s">
        <v>247</v>
      </c>
      <c r="L21" s="3" t="s">
        <v>112</v>
      </c>
      <c r="M21" s="3" t="b">
        <v>0</v>
      </c>
      <c r="N21" s="3" t="b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-2.9262022590639682E-2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</row>
    <row r="22" spans="5:37">
      <c r="E22" s="17" t="s">
        <v>30</v>
      </c>
      <c r="F22" s="17" t="s">
        <v>172</v>
      </c>
      <c r="H22" s="17" t="s">
        <v>304</v>
      </c>
      <c r="I22" s="17" t="s">
        <v>195</v>
      </c>
      <c r="J22" s="17" t="s">
        <v>303</v>
      </c>
      <c r="L22" s="3" t="s">
        <v>112</v>
      </c>
      <c r="M22" s="3" t="b">
        <v>0</v>
      </c>
      <c r="N22" s="3" t="b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</row>
    <row r="23" spans="5:37">
      <c r="E23" s="17" t="s">
        <v>30</v>
      </c>
      <c r="F23" s="17" t="s">
        <v>172</v>
      </c>
      <c r="H23" s="17" t="s">
        <v>304</v>
      </c>
      <c r="I23" s="17" t="s">
        <v>195</v>
      </c>
      <c r="J23" s="17" t="s">
        <v>303</v>
      </c>
      <c r="L23" s="3" t="s">
        <v>112</v>
      </c>
      <c r="M23" s="3" t="b">
        <v>0</v>
      </c>
      <c r="N23" s="3" t="b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</row>
    <row r="24" spans="5:37">
      <c r="E24" s="17" t="s">
        <v>30</v>
      </c>
      <c r="F24" s="17" t="s">
        <v>172</v>
      </c>
      <c r="H24" s="17" t="s">
        <v>304</v>
      </c>
      <c r="I24" s="17" t="s">
        <v>195</v>
      </c>
      <c r="J24" s="17" t="s">
        <v>303</v>
      </c>
      <c r="L24" s="3" t="s">
        <v>112</v>
      </c>
      <c r="M24" s="3" t="b">
        <v>0</v>
      </c>
      <c r="N24" s="3" t="b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</row>
    <row r="25" spans="5:37">
      <c r="E25" s="17" t="s">
        <v>30</v>
      </c>
      <c r="F25" s="17" t="s">
        <v>172</v>
      </c>
      <c r="H25" s="17" t="s">
        <v>304</v>
      </c>
      <c r="I25" s="17" t="s">
        <v>195</v>
      </c>
      <c r="J25" s="17" t="s">
        <v>303</v>
      </c>
      <c r="L25" s="3" t="s">
        <v>112</v>
      </c>
      <c r="M25" s="3" t="b">
        <v>0</v>
      </c>
      <c r="N25" s="3" t="b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</row>
    <row r="26" spans="5:37">
      <c r="E26" s="17" t="s">
        <v>30</v>
      </c>
      <c r="F26" s="17" t="s">
        <v>172</v>
      </c>
      <c r="H26" s="17" t="s">
        <v>304</v>
      </c>
      <c r="I26" s="17" t="s">
        <v>195</v>
      </c>
      <c r="J26" s="17" t="s">
        <v>303</v>
      </c>
      <c r="L26" s="3" t="s">
        <v>112</v>
      </c>
      <c r="M26" s="3" t="b">
        <v>0</v>
      </c>
      <c r="N26" s="3" t="b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</row>
    <row r="27" spans="5:37">
      <c r="E27" s="17" t="s">
        <v>30</v>
      </c>
      <c r="F27" s="17" t="s">
        <v>172</v>
      </c>
      <c r="H27" s="17" t="s">
        <v>304</v>
      </c>
      <c r="I27" s="17" t="s">
        <v>195</v>
      </c>
      <c r="J27" s="17" t="s">
        <v>303</v>
      </c>
      <c r="L27" s="3" t="s">
        <v>112</v>
      </c>
      <c r="M27" s="3" t="b">
        <v>0</v>
      </c>
      <c r="N27" s="3" t="b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</row>
    <row r="28" spans="5:37">
      <c r="E28" s="17" t="s">
        <v>30</v>
      </c>
      <c r="F28" s="17" t="s">
        <v>172</v>
      </c>
      <c r="H28" s="17" t="s">
        <v>304</v>
      </c>
      <c r="I28" s="17" t="s">
        <v>195</v>
      </c>
      <c r="J28" s="17" t="s">
        <v>303</v>
      </c>
      <c r="L28" s="3" t="s">
        <v>112</v>
      </c>
      <c r="M28" s="3" t="b">
        <v>0</v>
      </c>
      <c r="N28" s="3" t="b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</row>
    <row r="29" spans="5:37">
      <c r="E29" s="17" t="s">
        <v>30</v>
      </c>
      <c r="F29" s="17" t="s">
        <v>172</v>
      </c>
      <c r="H29" s="17" t="s">
        <v>304</v>
      </c>
      <c r="I29" s="17" t="s">
        <v>197</v>
      </c>
      <c r="J29" s="17" t="s">
        <v>247</v>
      </c>
      <c r="L29" s="3" t="s">
        <v>112</v>
      </c>
      <c r="M29" s="3" t="b">
        <v>0</v>
      </c>
      <c r="N29" s="3" t="b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-1.0581641771784673</v>
      </c>
      <c r="Z29" s="19">
        <v>-1.3295232477223355</v>
      </c>
      <c r="AA29" s="19">
        <v>-1.1433423263837494</v>
      </c>
      <c r="AB29" s="19">
        <v>-1.7761750937352065</v>
      </c>
      <c r="AC29" s="19">
        <v>-1.4980221565213019</v>
      </c>
      <c r="AD29" s="19">
        <v>-1.6501948428571427</v>
      </c>
      <c r="AE29" s="19">
        <v>-0.77305990165971716</v>
      </c>
      <c r="AF29" s="19">
        <v>-1.6096006401523535</v>
      </c>
      <c r="AG29" s="19">
        <v>-1.5827202014786854</v>
      </c>
      <c r="AH29" s="19">
        <v>-1.5345921051207028</v>
      </c>
      <c r="AI29" s="19">
        <v>-1.4863625870962511</v>
      </c>
      <c r="AJ29" s="19">
        <v>-1.4364573792638724</v>
      </c>
      <c r="AK29" s="19">
        <v>-1.38581702891359</v>
      </c>
    </row>
    <row r="30" spans="5:37">
      <c r="E30" s="17" t="s">
        <v>30</v>
      </c>
      <c r="F30" s="17" t="s">
        <v>172</v>
      </c>
      <c r="H30" s="17" t="s">
        <v>304</v>
      </c>
      <c r="I30" s="17" t="s">
        <v>197</v>
      </c>
      <c r="J30" s="17" t="s">
        <v>302</v>
      </c>
      <c r="L30" s="3" t="s">
        <v>112</v>
      </c>
      <c r="M30" s="3" t="b">
        <v>0</v>
      </c>
      <c r="N30" s="3" t="b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-9.1159871768898004E-2</v>
      </c>
      <c r="Z30" s="19">
        <v>-9.7478556218181817E-3</v>
      </c>
      <c r="AA30" s="19">
        <v>-1.6464424581523834E-2</v>
      </c>
      <c r="AB30" s="19">
        <v>-7.455377214371274E-2</v>
      </c>
      <c r="AC30" s="19">
        <v>-4.0021281582847262E-2</v>
      </c>
      <c r="AD30" s="19">
        <v>-8.1296606116783104E-2</v>
      </c>
      <c r="AE30" s="19">
        <v>-8.0969300543393796E-2</v>
      </c>
      <c r="AF30" s="19">
        <v>-8.1761592347700474E-2</v>
      </c>
      <c r="AG30" s="19">
        <v>-9.5857332266101603E-2</v>
      </c>
      <c r="AH30" s="19">
        <v>-9.6475112289739928E-2</v>
      </c>
      <c r="AI30" s="19">
        <v>-8.2863614715401004E-2</v>
      </c>
      <c r="AJ30" s="19">
        <v>-1.876732727647273E-2</v>
      </c>
      <c r="AK30" s="19">
        <v>-1.1742473243906412E-2</v>
      </c>
    </row>
    <row r="31" spans="5:37">
      <c r="E31" s="17" t="s">
        <v>30</v>
      </c>
      <c r="F31" s="17" t="s">
        <v>172</v>
      </c>
      <c r="H31" s="17" t="s">
        <v>304</v>
      </c>
      <c r="I31" s="17" t="s">
        <v>197</v>
      </c>
      <c r="J31" s="17" t="s">
        <v>303</v>
      </c>
      <c r="L31" s="3" t="s">
        <v>112</v>
      </c>
      <c r="M31" s="3" t="b">
        <v>0</v>
      </c>
      <c r="N31" s="3" t="b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</row>
    <row r="32" spans="5:37">
      <c r="E32" s="17" t="s">
        <v>30</v>
      </c>
      <c r="F32" s="17" t="s">
        <v>172</v>
      </c>
      <c r="H32" s="17" t="s">
        <v>304</v>
      </c>
      <c r="I32" s="17" t="s">
        <v>197</v>
      </c>
      <c r="J32" s="17" t="s">
        <v>303</v>
      </c>
      <c r="L32" s="3" t="s">
        <v>112</v>
      </c>
      <c r="M32" s="3" t="b">
        <v>0</v>
      </c>
      <c r="N32" s="3" t="b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</row>
    <row r="33" spans="5:37">
      <c r="E33" s="17" t="s">
        <v>30</v>
      </c>
      <c r="F33" s="17" t="s">
        <v>172</v>
      </c>
      <c r="H33" s="17" t="s">
        <v>304</v>
      </c>
      <c r="I33" s="17" t="s">
        <v>197</v>
      </c>
      <c r="J33" s="17" t="s">
        <v>303</v>
      </c>
      <c r="L33" s="3" t="s">
        <v>112</v>
      </c>
      <c r="M33" s="3" t="b">
        <v>0</v>
      </c>
      <c r="N33" s="3" t="b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</row>
    <row r="34" spans="5:37">
      <c r="E34" s="17" t="s">
        <v>30</v>
      </c>
      <c r="F34" s="17" t="s">
        <v>172</v>
      </c>
      <c r="H34" s="17" t="s">
        <v>304</v>
      </c>
      <c r="I34" s="17" t="s">
        <v>197</v>
      </c>
      <c r="J34" s="17" t="s">
        <v>303</v>
      </c>
      <c r="L34" s="3" t="s">
        <v>112</v>
      </c>
      <c r="M34" s="3" t="b">
        <v>0</v>
      </c>
      <c r="N34" s="3" t="b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</row>
    <row r="35" spans="5:37">
      <c r="E35" s="17" t="s">
        <v>30</v>
      </c>
      <c r="F35" s="17" t="s">
        <v>172</v>
      </c>
      <c r="H35" s="17" t="s">
        <v>304</v>
      </c>
      <c r="I35" s="17" t="s">
        <v>197</v>
      </c>
      <c r="J35" s="17" t="s">
        <v>303</v>
      </c>
      <c r="L35" s="3" t="s">
        <v>112</v>
      </c>
      <c r="M35" s="3" t="b">
        <v>0</v>
      </c>
      <c r="N35" s="3" t="b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</row>
    <row r="36" spans="5:37">
      <c r="E36" s="17" t="s">
        <v>30</v>
      </c>
      <c r="F36" s="17" t="s">
        <v>172</v>
      </c>
      <c r="H36" s="17" t="s">
        <v>304</v>
      </c>
      <c r="I36" s="17" t="s">
        <v>197</v>
      </c>
      <c r="J36" s="17" t="s">
        <v>303</v>
      </c>
      <c r="L36" s="3" t="s">
        <v>112</v>
      </c>
      <c r="M36" s="3" t="b">
        <v>0</v>
      </c>
      <c r="N36" s="3" t="b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</row>
    <row r="37" spans="5:37">
      <c r="E37" s="17" t="s">
        <v>30</v>
      </c>
      <c r="F37" s="17" t="s">
        <v>172</v>
      </c>
      <c r="H37" s="17" t="s">
        <v>304</v>
      </c>
      <c r="I37" s="17" t="s">
        <v>197</v>
      </c>
      <c r="J37" s="17" t="s">
        <v>303</v>
      </c>
      <c r="L37" s="3" t="s">
        <v>112</v>
      </c>
      <c r="M37" s="3" t="b">
        <v>0</v>
      </c>
      <c r="N37" s="3" t="b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</row>
    <row r="38" spans="5:37">
      <c r="E38" s="17" t="s">
        <v>30</v>
      </c>
      <c r="F38" s="17" t="s">
        <v>172</v>
      </c>
      <c r="H38" s="17" t="s">
        <v>304</v>
      </c>
      <c r="I38" s="17" t="s">
        <v>197</v>
      </c>
      <c r="J38" s="17" t="s">
        <v>303</v>
      </c>
      <c r="L38" s="3" t="s">
        <v>112</v>
      </c>
      <c r="M38" s="3" t="b">
        <v>0</v>
      </c>
      <c r="N38" s="3" t="b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</row>
    <row r="39" spans="5:37">
      <c r="E39" s="17" t="s">
        <v>30</v>
      </c>
      <c r="F39" s="17" t="s">
        <v>172</v>
      </c>
      <c r="H39" s="17" t="s">
        <v>304</v>
      </c>
      <c r="I39" s="17" t="s">
        <v>199</v>
      </c>
      <c r="J39" s="17" t="s">
        <v>306</v>
      </c>
      <c r="L39" s="3" t="s">
        <v>112</v>
      </c>
      <c r="M39" s="3" t="b">
        <v>0</v>
      </c>
      <c r="N39" s="3" t="b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-8.3253869208454231E-4</v>
      </c>
      <c r="AA39" s="19">
        <v>-0.28988011701105304</v>
      </c>
      <c r="AB39" s="19">
        <v>-0.35391814401160937</v>
      </c>
      <c r="AC39" s="19">
        <v>-0.21490252608390012</v>
      </c>
      <c r="AD39" s="19">
        <v>-0.29594853679395966</v>
      </c>
      <c r="AE39" s="19">
        <v>-0.3281083815452594</v>
      </c>
      <c r="AF39" s="19">
        <v>-0.32571113017370612</v>
      </c>
      <c r="AG39" s="19">
        <v>-2.628029134720443</v>
      </c>
      <c r="AH39" s="19">
        <v>-2.8561020879149632</v>
      </c>
      <c r="AI39" s="19">
        <v>-2.9805608542745148</v>
      </c>
      <c r="AJ39" s="19">
        <v>-2.8080831016254253</v>
      </c>
      <c r="AK39" s="19">
        <v>-2.9086931067134332</v>
      </c>
    </row>
    <row r="40" spans="5:37">
      <c r="E40" s="17" t="s">
        <v>30</v>
      </c>
      <c r="F40" s="17" t="s">
        <v>172</v>
      </c>
      <c r="H40" s="17" t="s">
        <v>304</v>
      </c>
      <c r="I40" s="17" t="s">
        <v>199</v>
      </c>
      <c r="J40" s="17" t="s">
        <v>307</v>
      </c>
      <c r="L40" s="3" t="s">
        <v>112</v>
      </c>
      <c r="M40" s="3" t="b">
        <v>0</v>
      </c>
      <c r="N40" s="3" t="s">
        <v>308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-0.13369503254490742</v>
      </c>
      <c r="Z40" s="19">
        <v>-0.10096545415940825</v>
      </c>
      <c r="AA40" s="19">
        <v>-0.14217489830045824</v>
      </c>
      <c r="AB40" s="19">
        <v>-0.24714691085972629</v>
      </c>
      <c r="AC40" s="19">
        <v>-0.13633837807890473</v>
      </c>
      <c r="AD40" s="19">
        <v>-0.1357524428833736</v>
      </c>
      <c r="AE40" s="19">
        <v>-0.13684039267496936</v>
      </c>
      <c r="AF40" s="19">
        <v>-0.11110360141713173</v>
      </c>
      <c r="AG40" s="19">
        <v>-9.5046784223063507E-2</v>
      </c>
      <c r="AH40" s="19">
        <v>-0.1118325881756735</v>
      </c>
      <c r="AI40" s="19">
        <v>-0.11313050750427409</v>
      </c>
      <c r="AJ40" s="19">
        <v>-0.11053723174788335</v>
      </c>
      <c r="AK40" s="19">
        <v>-9.7143704285622148E-2</v>
      </c>
    </row>
    <row r="41" spans="5:37">
      <c r="E41" s="17" t="s">
        <v>30</v>
      </c>
      <c r="F41" s="17" t="s">
        <v>172</v>
      </c>
      <c r="H41" s="17" t="s">
        <v>304</v>
      </c>
      <c r="I41" s="17" t="s">
        <v>199</v>
      </c>
      <c r="J41" s="17" t="s">
        <v>247</v>
      </c>
      <c r="L41" s="3" t="s">
        <v>112</v>
      </c>
      <c r="M41" s="3" t="b">
        <v>0</v>
      </c>
      <c r="N41" s="3" t="b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-9.3840877270485248E-2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</row>
    <row r="42" spans="5:37">
      <c r="E42" s="17" t="s">
        <v>30</v>
      </c>
      <c r="F42" s="17" t="s">
        <v>172</v>
      </c>
      <c r="H42" s="17" t="s">
        <v>304</v>
      </c>
      <c r="I42" s="17" t="s">
        <v>199</v>
      </c>
      <c r="J42" s="17" t="s">
        <v>303</v>
      </c>
      <c r="L42" s="3" t="s">
        <v>112</v>
      </c>
      <c r="M42" s="3" t="b">
        <v>0</v>
      </c>
      <c r="N42" s="3" t="b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</row>
    <row r="43" spans="5:37">
      <c r="E43" s="17" t="s">
        <v>30</v>
      </c>
      <c r="F43" s="17" t="s">
        <v>172</v>
      </c>
      <c r="H43" s="17" t="s">
        <v>304</v>
      </c>
      <c r="I43" s="17" t="s">
        <v>199</v>
      </c>
      <c r="J43" s="17" t="s">
        <v>303</v>
      </c>
      <c r="L43" s="3" t="s">
        <v>112</v>
      </c>
      <c r="M43" s="3" t="b">
        <v>0</v>
      </c>
      <c r="N43" s="3" t="b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</row>
    <row r="44" spans="5:37">
      <c r="E44" s="17" t="s">
        <v>30</v>
      </c>
      <c r="F44" s="17" t="s">
        <v>172</v>
      </c>
      <c r="H44" s="17" t="s">
        <v>304</v>
      </c>
      <c r="I44" s="17" t="s">
        <v>199</v>
      </c>
      <c r="J44" s="17" t="s">
        <v>303</v>
      </c>
      <c r="L44" s="3" t="s">
        <v>112</v>
      </c>
      <c r="M44" s="3" t="b">
        <v>0</v>
      </c>
      <c r="N44" s="3" t="b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</row>
    <row r="45" spans="5:37">
      <c r="E45" s="17" t="s">
        <v>30</v>
      </c>
      <c r="F45" s="17" t="s">
        <v>172</v>
      </c>
      <c r="H45" s="17" t="s">
        <v>304</v>
      </c>
      <c r="I45" s="17" t="s">
        <v>199</v>
      </c>
      <c r="J45" s="17" t="s">
        <v>303</v>
      </c>
      <c r="L45" s="3" t="s">
        <v>112</v>
      </c>
      <c r="M45" s="3" t="b">
        <v>0</v>
      </c>
      <c r="N45" s="3" t="b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</row>
    <row r="46" spans="5:37">
      <c r="E46" s="17" t="s">
        <v>30</v>
      </c>
      <c r="F46" s="17" t="s">
        <v>172</v>
      </c>
      <c r="H46" s="17" t="s">
        <v>304</v>
      </c>
      <c r="I46" s="17" t="s">
        <v>199</v>
      </c>
      <c r="J46" s="17" t="s">
        <v>303</v>
      </c>
      <c r="L46" s="3" t="s">
        <v>112</v>
      </c>
      <c r="M46" s="3" t="b">
        <v>0</v>
      </c>
      <c r="N46" s="3" t="b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5:37">
      <c r="E47" s="17" t="s">
        <v>30</v>
      </c>
      <c r="F47" s="17" t="s">
        <v>172</v>
      </c>
      <c r="H47" s="17" t="s">
        <v>304</v>
      </c>
      <c r="I47" s="17" t="s">
        <v>199</v>
      </c>
      <c r="J47" s="17" t="s">
        <v>303</v>
      </c>
      <c r="L47" s="3" t="s">
        <v>112</v>
      </c>
      <c r="M47" s="3" t="b">
        <v>0</v>
      </c>
      <c r="N47" s="3" t="b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5:37">
      <c r="E48" s="17" t="s">
        <v>30</v>
      </c>
      <c r="F48" s="17" t="s">
        <v>172</v>
      </c>
      <c r="H48" s="17" t="s">
        <v>304</v>
      </c>
      <c r="I48" s="17" t="s">
        <v>199</v>
      </c>
      <c r="J48" s="17" t="s">
        <v>303</v>
      </c>
      <c r="L48" s="3" t="s">
        <v>112</v>
      </c>
      <c r="M48" s="3" t="b">
        <v>0</v>
      </c>
      <c r="N48" s="3" t="b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</row>
    <row r="49" spans="5:37">
      <c r="E49" s="17" t="s">
        <v>30</v>
      </c>
      <c r="F49" s="17" t="s">
        <v>172</v>
      </c>
      <c r="H49" s="17" t="s">
        <v>304</v>
      </c>
      <c r="I49" s="17" t="s">
        <v>201</v>
      </c>
      <c r="J49" s="17" t="s">
        <v>303</v>
      </c>
      <c r="L49" s="3" t="s">
        <v>112</v>
      </c>
      <c r="M49" s="3" t="b">
        <v>0</v>
      </c>
      <c r="N49" s="3" t="b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</row>
    <row r="50" spans="5:37">
      <c r="E50" s="17" t="s">
        <v>30</v>
      </c>
      <c r="F50" s="17" t="s">
        <v>172</v>
      </c>
      <c r="H50" s="17" t="s">
        <v>304</v>
      </c>
      <c r="I50" s="17" t="s">
        <v>201</v>
      </c>
      <c r="J50" s="17" t="s">
        <v>303</v>
      </c>
      <c r="L50" s="3" t="s">
        <v>112</v>
      </c>
      <c r="M50" s="3" t="b">
        <v>0</v>
      </c>
      <c r="N50" s="3" t="b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5:37">
      <c r="E51" s="17" t="s">
        <v>30</v>
      </c>
      <c r="F51" s="17" t="s">
        <v>172</v>
      </c>
      <c r="H51" s="17" t="s">
        <v>304</v>
      </c>
      <c r="I51" s="17" t="s">
        <v>201</v>
      </c>
      <c r="J51" s="17" t="s">
        <v>303</v>
      </c>
      <c r="L51" s="3" t="s">
        <v>112</v>
      </c>
      <c r="M51" s="3" t="b">
        <v>0</v>
      </c>
      <c r="N51" s="3" t="b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</row>
    <row r="52" spans="5:37">
      <c r="E52" s="17" t="s">
        <v>30</v>
      </c>
      <c r="F52" s="17" t="s">
        <v>172</v>
      </c>
      <c r="H52" s="17" t="s">
        <v>304</v>
      </c>
      <c r="I52" s="17" t="s">
        <v>201</v>
      </c>
      <c r="J52" s="17" t="s">
        <v>303</v>
      </c>
      <c r="L52" s="3" t="s">
        <v>112</v>
      </c>
      <c r="M52" s="3" t="b">
        <v>0</v>
      </c>
      <c r="N52" s="3" t="b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</row>
    <row r="53" spans="5:37">
      <c r="E53" s="17" t="s">
        <v>30</v>
      </c>
      <c r="F53" s="17" t="s">
        <v>172</v>
      </c>
      <c r="H53" s="17" t="s">
        <v>304</v>
      </c>
      <c r="I53" s="17" t="s">
        <v>201</v>
      </c>
      <c r="J53" s="17" t="s">
        <v>303</v>
      </c>
      <c r="L53" s="3" t="s">
        <v>112</v>
      </c>
      <c r="M53" s="3" t="b">
        <v>0</v>
      </c>
      <c r="N53" s="3" t="b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</row>
    <row r="54" spans="5:37">
      <c r="E54" s="17" t="s">
        <v>30</v>
      </c>
      <c r="F54" s="17" t="s">
        <v>172</v>
      </c>
      <c r="H54" s="17" t="s">
        <v>304</v>
      </c>
      <c r="I54" s="17" t="s">
        <v>201</v>
      </c>
      <c r="J54" s="17" t="s">
        <v>303</v>
      </c>
      <c r="L54" s="3" t="s">
        <v>112</v>
      </c>
      <c r="M54" s="3" t="b">
        <v>0</v>
      </c>
      <c r="N54" s="3" t="b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</row>
    <row r="55" spans="5:37">
      <c r="E55" s="17" t="s">
        <v>30</v>
      </c>
      <c r="F55" s="17" t="s">
        <v>172</v>
      </c>
      <c r="H55" s="17" t="s">
        <v>304</v>
      </c>
      <c r="I55" s="17" t="s">
        <v>201</v>
      </c>
      <c r="J55" s="17" t="s">
        <v>303</v>
      </c>
      <c r="L55" s="3" t="s">
        <v>112</v>
      </c>
      <c r="M55" s="3" t="b">
        <v>0</v>
      </c>
      <c r="N55" s="3" t="b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</row>
    <row r="56" spans="5:37">
      <c r="E56" s="17" t="s">
        <v>30</v>
      </c>
      <c r="F56" s="17" t="s">
        <v>172</v>
      </c>
      <c r="H56" s="17" t="s">
        <v>304</v>
      </c>
      <c r="I56" s="17" t="s">
        <v>201</v>
      </c>
      <c r="J56" s="17" t="s">
        <v>303</v>
      </c>
      <c r="L56" s="3" t="s">
        <v>112</v>
      </c>
      <c r="M56" s="3" t="b">
        <v>0</v>
      </c>
      <c r="N56" s="3" t="b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</row>
    <row r="57" spans="5:37">
      <c r="E57" s="17" t="s">
        <v>30</v>
      </c>
      <c r="F57" s="17" t="s">
        <v>172</v>
      </c>
      <c r="H57" s="17" t="s">
        <v>304</v>
      </c>
      <c r="I57" s="17" t="s">
        <v>201</v>
      </c>
      <c r="J57" s="17" t="s">
        <v>303</v>
      </c>
      <c r="L57" s="3" t="s">
        <v>112</v>
      </c>
      <c r="M57" s="3" t="b">
        <v>0</v>
      </c>
      <c r="N57" s="3" t="b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</row>
    <row r="58" spans="5:37">
      <c r="E58" s="17" t="s">
        <v>30</v>
      </c>
      <c r="F58" s="17" t="s">
        <v>172</v>
      </c>
      <c r="H58" s="17" t="s">
        <v>304</v>
      </c>
      <c r="I58" s="17" t="s">
        <v>201</v>
      </c>
      <c r="J58" s="17" t="s">
        <v>303</v>
      </c>
      <c r="L58" s="3" t="s">
        <v>112</v>
      </c>
      <c r="M58" s="3" t="b">
        <v>0</v>
      </c>
      <c r="N58" s="3" t="b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</row>
    <row r="59" spans="5:37">
      <c r="E59" s="17" t="s">
        <v>30</v>
      </c>
      <c r="F59" s="17" t="s">
        <v>172</v>
      </c>
      <c r="H59" s="17" t="s">
        <v>304</v>
      </c>
      <c r="I59" s="17" t="s">
        <v>173</v>
      </c>
      <c r="J59" s="17" t="s">
        <v>247</v>
      </c>
      <c r="L59" s="3" t="s">
        <v>112</v>
      </c>
      <c r="M59" s="3" t="b">
        <v>0</v>
      </c>
      <c r="N59" s="3" t="b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-0.20024345963504703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</row>
    <row r="60" spans="5:37">
      <c r="E60" s="17" t="s">
        <v>30</v>
      </c>
      <c r="F60" s="17" t="s">
        <v>172</v>
      </c>
      <c r="H60" s="17" t="s">
        <v>304</v>
      </c>
      <c r="I60" s="17" t="s">
        <v>173</v>
      </c>
      <c r="J60" s="17" t="s">
        <v>303</v>
      </c>
      <c r="L60" s="3" t="s">
        <v>112</v>
      </c>
      <c r="M60" s="3" t="b">
        <v>0</v>
      </c>
      <c r="N60" s="3" t="b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</row>
    <row r="61" spans="5:37">
      <c r="E61" s="17" t="s">
        <v>30</v>
      </c>
      <c r="F61" s="17" t="s">
        <v>172</v>
      </c>
      <c r="H61" s="17" t="s">
        <v>304</v>
      </c>
      <c r="I61" s="17" t="s">
        <v>173</v>
      </c>
      <c r="J61" s="17" t="s">
        <v>303</v>
      </c>
      <c r="L61" s="3" t="s">
        <v>112</v>
      </c>
      <c r="M61" s="3" t="b">
        <v>0</v>
      </c>
      <c r="N61" s="3" t="b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</row>
    <row r="62" spans="5:37">
      <c r="E62" s="17" t="s">
        <v>30</v>
      </c>
      <c r="F62" s="17" t="s">
        <v>172</v>
      </c>
      <c r="H62" s="17" t="s">
        <v>304</v>
      </c>
      <c r="I62" s="17" t="s">
        <v>173</v>
      </c>
      <c r="J62" s="17" t="s">
        <v>303</v>
      </c>
      <c r="L62" s="3" t="s">
        <v>112</v>
      </c>
      <c r="M62" s="3" t="b">
        <v>0</v>
      </c>
      <c r="N62" s="3" t="b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</row>
    <row r="63" spans="5:37">
      <c r="E63" s="17" t="s">
        <v>30</v>
      </c>
      <c r="F63" s="17" t="s">
        <v>172</v>
      </c>
      <c r="H63" s="17" t="s">
        <v>304</v>
      </c>
      <c r="I63" s="17" t="s">
        <v>173</v>
      </c>
      <c r="J63" s="17" t="s">
        <v>303</v>
      </c>
      <c r="L63" s="3" t="s">
        <v>112</v>
      </c>
      <c r="M63" s="3" t="b">
        <v>0</v>
      </c>
      <c r="N63" s="3" t="b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</row>
    <row r="64" spans="5:37">
      <c r="E64" s="17" t="s">
        <v>30</v>
      </c>
      <c r="F64" s="17" t="s">
        <v>172</v>
      </c>
      <c r="H64" s="17" t="s">
        <v>304</v>
      </c>
      <c r="I64" s="17" t="s">
        <v>173</v>
      </c>
      <c r="J64" s="17" t="s">
        <v>303</v>
      </c>
      <c r="L64" s="3" t="s">
        <v>112</v>
      </c>
      <c r="M64" s="3" t="b">
        <v>0</v>
      </c>
      <c r="N64" s="3" t="b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</row>
    <row r="65" spans="5:37">
      <c r="E65" s="17" t="s">
        <v>30</v>
      </c>
      <c r="F65" s="17" t="s">
        <v>172</v>
      </c>
      <c r="H65" s="17" t="s">
        <v>304</v>
      </c>
      <c r="I65" s="17" t="s">
        <v>173</v>
      </c>
      <c r="J65" s="17" t="s">
        <v>303</v>
      </c>
      <c r="L65" s="3" t="s">
        <v>112</v>
      </c>
      <c r="M65" s="3" t="b">
        <v>0</v>
      </c>
      <c r="N65" s="3" t="b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</row>
    <row r="66" spans="5:37">
      <c r="E66" s="17" t="s">
        <v>30</v>
      </c>
      <c r="F66" s="17" t="s">
        <v>172</v>
      </c>
      <c r="H66" s="17" t="s">
        <v>304</v>
      </c>
      <c r="I66" s="17" t="s">
        <v>173</v>
      </c>
      <c r="J66" s="17" t="s">
        <v>303</v>
      </c>
      <c r="L66" s="3" t="s">
        <v>112</v>
      </c>
      <c r="M66" s="3" t="b">
        <v>0</v>
      </c>
      <c r="N66" s="3" t="b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</row>
    <row r="67" spans="5:37">
      <c r="E67" s="17" t="s">
        <v>30</v>
      </c>
      <c r="F67" s="17" t="s">
        <v>172</v>
      </c>
      <c r="H67" s="17" t="s">
        <v>304</v>
      </c>
      <c r="I67" s="17" t="s">
        <v>173</v>
      </c>
      <c r="J67" s="17" t="s">
        <v>303</v>
      </c>
      <c r="L67" s="3" t="s">
        <v>112</v>
      </c>
      <c r="M67" s="3" t="b">
        <v>0</v>
      </c>
      <c r="N67" s="3" t="b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</row>
    <row r="68" spans="5:37">
      <c r="E68" s="17" t="s">
        <v>30</v>
      </c>
      <c r="F68" s="17" t="s">
        <v>172</v>
      </c>
      <c r="H68" s="17" t="s">
        <v>304</v>
      </c>
      <c r="I68" s="17" t="s">
        <v>173</v>
      </c>
      <c r="J68" s="17" t="s">
        <v>303</v>
      </c>
      <c r="L68" s="3" t="s">
        <v>112</v>
      </c>
      <c r="M68" s="3" t="b">
        <v>0</v>
      </c>
      <c r="N68" s="3" t="b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</row>
    <row r="69" spans="5:37">
      <c r="E69" s="17" t="s">
        <v>30</v>
      </c>
      <c r="F69" s="17" t="s">
        <v>172</v>
      </c>
      <c r="H69" s="17" t="s">
        <v>310</v>
      </c>
      <c r="I69" s="17" t="s">
        <v>246</v>
      </c>
      <c r="J69" s="17" t="s">
        <v>303</v>
      </c>
      <c r="L69" s="3" t="s">
        <v>112</v>
      </c>
      <c r="M69" s="3" t="b">
        <v>0</v>
      </c>
      <c r="N69" s="3" t="b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</row>
    <row r="70" spans="5:37">
      <c r="E70" s="17" t="s">
        <v>30</v>
      </c>
      <c r="F70" s="17" t="s">
        <v>172</v>
      </c>
      <c r="H70" s="17" t="s">
        <v>310</v>
      </c>
      <c r="I70" s="17" t="s">
        <v>246</v>
      </c>
      <c r="J70" s="17" t="s">
        <v>359</v>
      </c>
      <c r="L70" s="3" t="s">
        <v>112</v>
      </c>
      <c r="M70" s="3" t="b">
        <v>0</v>
      </c>
      <c r="N70" s="3" t="s">
        <v>308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-0.84270113751333997</v>
      </c>
      <c r="AE70" s="19">
        <v>-1.08293100824514</v>
      </c>
      <c r="AF70" s="19">
        <v>-1.0096571161369647</v>
      </c>
      <c r="AG70" s="19">
        <v>-1.2347845169289058</v>
      </c>
      <c r="AH70" s="19">
        <v>-1.5200566203019541</v>
      </c>
      <c r="AI70" s="19">
        <v>-1.9625883648066467</v>
      </c>
      <c r="AJ70" s="19">
        <v>-2.5644913725903242</v>
      </c>
      <c r="AK70" s="19">
        <v>-3.3281348941118236</v>
      </c>
    </row>
    <row r="71" spans="5:37">
      <c r="E71" s="17" t="s">
        <v>30</v>
      </c>
      <c r="F71" s="17" t="s">
        <v>172</v>
      </c>
      <c r="H71" s="17" t="s">
        <v>310</v>
      </c>
      <c r="I71" s="17" t="s">
        <v>246</v>
      </c>
      <c r="J71" s="17" t="s">
        <v>302</v>
      </c>
      <c r="L71" s="3" t="s">
        <v>112</v>
      </c>
      <c r="M71" s="3" t="b">
        <v>0</v>
      </c>
      <c r="N71" s="3" t="b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-6.7525830939924444E-3</v>
      </c>
      <c r="Z71" s="19">
        <v>-6.7525830939924444E-3</v>
      </c>
      <c r="AA71" s="19">
        <v>-6.7525830939924444E-3</v>
      </c>
      <c r="AB71" s="19">
        <v>-6.7525830939924444E-3</v>
      </c>
      <c r="AC71" s="19">
        <v>-6.7525830939924444E-3</v>
      </c>
      <c r="AD71" s="19">
        <v>-6.7525830939924444E-3</v>
      </c>
      <c r="AE71" s="19">
        <v>-6.7525830939924444E-3</v>
      </c>
      <c r="AF71" s="19">
        <v>-6.7865156723542156E-3</v>
      </c>
      <c r="AG71" s="19">
        <v>-6.820618766185141E-3</v>
      </c>
      <c r="AH71" s="19">
        <v>-6.8548932323468752E-3</v>
      </c>
      <c r="AI71" s="19">
        <v>-6.8893399320069095E-3</v>
      </c>
      <c r="AJ71" s="19">
        <v>-6.9239597306602106E-3</v>
      </c>
      <c r="AK71" s="19">
        <v>-6.9587534981509656E-3</v>
      </c>
    </row>
    <row r="72" spans="5:37">
      <c r="E72" s="17" t="s">
        <v>30</v>
      </c>
      <c r="F72" s="17" t="s">
        <v>172</v>
      </c>
      <c r="H72" s="17" t="s">
        <v>310</v>
      </c>
      <c r="I72" s="17" t="s">
        <v>246</v>
      </c>
      <c r="J72" s="17" t="s">
        <v>303</v>
      </c>
      <c r="L72" s="3" t="s">
        <v>112</v>
      </c>
      <c r="M72" s="3" t="b">
        <v>0</v>
      </c>
      <c r="N72" s="3" t="b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</row>
    <row r="73" spans="5:37">
      <c r="E73" s="17" t="s">
        <v>30</v>
      </c>
      <c r="F73" s="17" t="s">
        <v>172</v>
      </c>
      <c r="H73" s="17" t="s">
        <v>310</v>
      </c>
      <c r="I73" s="17" t="s">
        <v>246</v>
      </c>
      <c r="J73" s="17" t="s">
        <v>303</v>
      </c>
      <c r="L73" s="3" t="s">
        <v>112</v>
      </c>
      <c r="M73" s="3" t="b">
        <v>0</v>
      </c>
      <c r="N73" s="3" t="b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</row>
    <row r="74" spans="5:37">
      <c r="E74" s="17" t="s">
        <v>30</v>
      </c>
      <c r="F74" s="17" t="s">
        <v>172</v>
      </c>
      <c r="H74" s="17" t="s">
        <v>310</v>
      </c>
      <c r="I74" s="17" t="s">
        <v>246</v>
      </c>
      <c r="J74" s="17" t="s">
        <v>303</v>
      </c>
      <c r="L74" s="3" t="s">
        <v>112</v>
      </c>
      <c r="M74" s="3" t="b">
        <v>0</v>
      </c>
      <c r="N74" s="3" t="b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</row>
    <row r="75" spans="5:37">
      <c r="E75" s="17" t="s">
        <v>30</v>
      </c>
      <c r="F75" s="17" t="s">
        <v>172</v>
      </c>
      <c r="H75" s="17" t="s">
        <v>310</v>
      </c>
      <c r="I75" s="17" t="s">
        <v>246</v>
      </c>
      <c r="J75" s="17" t="s">
        <v>303</v>
      </c>
      <c r="L75" s="3" t="s">
        <v>112</v>
      </c>
      <c r="M75" s="3" t="b">
        <v>0</v>
      </c>
      <c r="N75" s="3" t="b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</row>
    <row r="76" spans="5:37">
      <c r="E76" s="17" t="s">
        <v>30</v>
      </c>
      <c r="F76" s="17" t="s">
        <v>172</v>
      </c>
      <c r="H76" s="17" t="s">
        <v>310</v>
      </c>
      <c r="I76" s="17" t="s">
        <v>246</v>
      </c>
      <c r="J76" s="17" t="s">
        <v>303</v>
      </c>
      <c r="L76" s="3" t="s">
        <v>112</v>
      </c>
      <c r="M76" s="3" t="b">
        <v>0</v>
      </c>
      <c r="N76" s="3" t="b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</row>
    <row r="77" spans="5:37">
      <c r="E77" s="17" t="s">
        <v>30</v>
      </c>
      <c r="F77" s="17" t="s">
        <v>172</v>
      </c>
      <c r="H77" s="17" t="s">
        <v>310</v>
      </c>
      <c r="I77" s="17" t="s">
        <v>246</v>
      </c>
      <c r="J77" s="17" t="s">
        <v>303</v>
      </c>
      <c r="L77" s="3" t="s">
        <v>112</v>
      </c>
      <c r="M77" s="3" t="b">
        <v>0</v>
      </c>
      <c r="N77" s="3" t="b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</row>
    <row r="78" spans="5:37">
      <c r="E78" s="17" t="s">
        <v>30</v>
      </c>
      <c r="F78" s="17" t="s">
        <v>172</v>
      </c>
      <c r="H78" s="17" t="s">
        <v>310</v>
      </c>
      <c r="I78" s="17" t="s">
        <v>246</v>
      </c>
      <c r="J78" s="17" t="s">
        <v>303</v>
      </c>
      <c r="L78" s="3" t="s">
        <v>112</v>
      </c>
      <c r="M78" s="3" t="b">
        <v>0</v>
      </c>
      <c r="N78" s="3" t="b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</row>
    <row r="79" spans="5:37">
      <c r="E79" s="17" t="s">
        <v>30</v>
      </c>
      <c r="F79" s="17" t="s">
        <v>172</v>
      </c>
      <c r="H79" s="17" t="s">
        <v>310</v>
      </c>
      <c r="I79" s="17" t="s">
        <v>205</v>
      </c>
      <c r="J79" s="17" t="s">
        <v>303</v>
      </c>
      <c r="L79" s="3" t="s">
        <v>112</v>
      </c>
      <c r="M79" s="3" t="b">
        <v>0</v>
      </c>
      <c r="N79" s="3" t="b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</row>
    <row r="80" spans="5:37">
      <c r="E80" s="17" t="s">
        <v>30</v>
      </c>
      <c r="F80" s="17" t="s">
        <v>172</v>
      </c>
      <c r="H80" s="17" t="s">
        <v>310</v>
      </c>
      <c r="I80" s="17" t="s">
        <v>205</v>
      </c>
      <c r="J80" s="17" t="s">
        <v>303</v>
      </c>
      <c r="L80" s="3" t="s">
        <v>112</v>
      </c>
      <c r="M80" s="3" t="b">
        <v>0</v>
      </c>
      <c r="N80" s="3" t="b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</row>
    <row r="81" spans="5:37">
      <c r="E81" s="17" t="s">
        <v>30</v>
      </c>
      <c r="F81" s="17" t="s">
        <v>172</v>
      </c>
      <c r="H81" s="17" t="s">
        <v>310</v>
      </c>
      <c r="I81" s="17" t="s">
        <v>205</v>
      </c>
      <c r="J81" s="17" t="s">
        <v>303</v>
      </c>
      <c r="L81" s="3" t="s">
        <v>112</v>
      </c>
      <c r="M81" s="3" t="b">
        <v>0</v>
      </c>
      <c r="N81" s="3" t="b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</row>
    <row r="82" spans="5:37">
      <c r="E82" s="17" t="s">
        <v>30</v>
      </c>
      <c r="F82" s="17" t="s">
        <v>172</v>
      </c>
      <c r="H82" s="17" t="s">
        <v>310</v>
      </c>
      <c r="I82" s="17" t="s">
        <v>205</v>
      </c>
      <c r="J82" s="17" t="s">
        <v>303</v>
      </c>
      <c r="L82" s="3" t="s">
        <v>112</v>
      </c>
      <c r="M82" s="3" t="b">
        <v>0</v>
      </c>
      <c r="N82" s="3" t="b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</row>
    <row r="83" spans="5:37">
      <c r="E83" s="17" t="s">
        <v>30</v>
      </c>
      <c r="F83" s="17" t="s">
        <v>172</v>
      </c>
      <c r="H83" s="17" t="s">
        <v>310</v>
      </c>
      <c r="I83" s="17" t="s">
        <v>205</v>
      </c>
      <c r="J83" s="17" t="s">
        <v>303</v>
      </c>
      <c r="L83" s="3" t="s">
        <v>112</v>
      </c>
      <c r="M83" s="3" t="b">
        <v>0</v>
      </c>
      <c r="N83" s="3" t="b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</row>
    <row r="84" spans="5:37">
      <c r="E84" s="17" t="s">
        <v>30</v>
      </c>
      <c r="F84" s="17" t="s">
        <v>172</v>
      </c>
      <c r="H84" s="17" t="s">
        <v>310</v>
      </c>
      <c r="I84" s="17" t="s">
        <v>205</v>
      </c>
      <c r="J84" s="17" t="s">
        <v>303</v>
      </c>
      <c r="L84" s="3" t="s">
        <v>112</v>
      </c>
      <c r="M84" s="3" t="b">
        <v>0</v>
      </c>
      <c r="N84" s="3" t="b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</row>
    <row r="85" spans="5:37">
      <c r="E85" s="17" t="s">
        <v>30</v>
      </c>
      <c r="F85" s="17" t="s">
        <v>172</v>
      </c>
      <c r="H85" s="17" t="s">
        <v>310</v>
      </c>
      <c r="I85" s="17" t="s">
        <v>205</v>
      </c>
      <c r="J85" s="17" t="s">
        <v>303</v>
      </c>
      <c r="L85" s="3" t="s">
        <v>112</v>
      </c>
      <c r="M85" s="3" t="b">
        <v>0</v>
      </c>
      <c r="N85" s="3" t="b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</row>
    <row r="86" spans="5:37">
      <c r="E86" s="17" t="s">
        <v>30</v>
      </c>
      <c r="F86" s="17" t="s">
        <v>172</v>
      </c>
      <c r="H86" s="17" t="s">
        <v>310</v>
      </c>
      <c r="I86" s="17" t="s">
        <v>205</v>
      </c>
      <c r="J86" s="17" t="s">
        <v>303</v>
      </c>
      <c r="L86" s="3" t="s">
        <v>112</v>
      </c>
      <c r="M86" s="3" t="b">
        <v>0</v>
      </c>
      <c r="N86" s="3" t="b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</row>
    <row r="87" spans="5:37">
      <c r="E87" s="17" t="s">
        <v>30</v>
      </c>
      <c r="F87" s="17" t="s">
        <v>172</v>
      </c>
      <c r="H87" s="17" t="s">
        <v>310</v>
      </c>
      <c r="I87" s="17" t="s">
        <v>205</v>
      </c>
      <c r="J87" s="17" t="s">
        <v>303</v>
      </c>
      <c r="L87" s="3" t="s">
        <v>112</v>
      </c>
      <c r="M87" s="3" t="b">
        <v>0</v>
      </c>
      <c r="N87" s="3" t="b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</row>
    <row r="88" spans="5:37">
      <c r="E88" s="17" t="s">
        <v>30</v>
      </c>
      <c r="F88" s="17" t="s">
        <v>172</v>
      </c>
      <c r="H88" s="17" t="s">
        <v>310</v>
      </c>
      <c r="I88" s="17" t="s">
        <v>205</v>
      </c>
      <c r="J88" s="17" t="s">
        <v>303</v>
      </c>
      <c r="L88" s="3" t="s">
        <v>112</v>
      </c>
      <c r="M88" s="3" t="b">
        <v>0</v>
      </c>
      <c r="N88" s="3" t="b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</row>
    <row r="89" spans="5:37">
      <c r="E89" s="17" t="s">
        <v>30</v>
      </c>
      <c r="F89" s="17" t="s">
        <v>172</v>
      </c>
      <c r="H89" s="17" t="s">
        <v>310</v>
      </c>
      <c r="I89" s="17" t="s">
        <v>311</v>
      </c>
      <c r="J89" s="17" t="s">
        <v>303</v>
      </c>
      <c r="L89" s="3" t="s">
        <v>112</v>
      </c>
      <c r="M89" s="3" t="b">
        <v>0</v>
      </c>
      <c r="N89" s="3" t="b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</row>
    <row r="90" spans="5:37">
      <c r="E90" s="17" t="s">
        <v>30</v>
      </c>
      <c r="F90" s="17" t="s">
        <v>172</v>
      </c>
      <c r="H90" s="17" t="s">
        <v>310</v>
      </c>
      <c r="I90" s="17" t="s">
        <v>311</v>
      </c>
      <c r="J90" s="17" t="s">
        <v>303</v>
      </c>
      <c r="L90" s="3" t="s">
        <v>112</v>
      </c>
      <c r="M90" s="3" t="b">
        <v>0</v>
      </c>
      <c r="N90" s="3" t="b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</row>
    <row r="91" spans="5:37">
      <c r="E91" s="17" t="s">
        <v>30</v>
      </c>
      <c r="F91" s="17" t="s">
        <v>172</v>
      </c>
      <c r="H91" s="17" t="s">
        <v>310</v>
      </c>
      <c r="I91" s="17" t="s">
        <v>311</v>
      </c>
      <c r="J91" s="17" t="s">
        <v>303</v>
      </c>
      <c r="L91" s="3" t="s">
        <v>112</v>
      </c>
      <c r="M91" s="3" t="b">
        <v>0</v>
      </c>
      <c r="N91" s="3" t="b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</row>
    <row r="92" spans="5:37">
      <c r="E92" s="17" t="s">
        <v>30</v>
      </c>
      <c r="F92" s="17" t="s">
        <v>172</v>
      </c>
      <c r="H92" s="17" t="s">
        <v>310</v>
      </c>
      <c r="I92" s="17" t="s">
        <v>311</v>
      </c>
      <c r="J92" s="17" t="s">
        <v>303</v>
      </c>
      <c r="L92" s="3" t="s">
        <v>112</v>
      </c>
      <c r="M92" s="3" t="b">
        <v>0</v>
      </c>
      <c r="N92" s="3" t="b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</row>
    <row r="93" spans="5:37">
      <c r="E93" s="17" t="s">
        <v>30</v>
      </c>
      <c r="F93" s="17" t="s">
        <v>172</v>
      </c>
      <c r="H93" s="17" t="s">
        <v>310</v>
      </c>
      <c r="I93" s="17" t="s">
        <v>311</v>
      </c>
      <c r="J93" s="17" t="s">
        <v>303</v>
      </c>
      <c r="L93" s="3" t="s">
        <v>112</v>
      </c>
      <c r="M93" s="3" t="b">
        <v>0</v>
      </c>
      <c r="N93" s="3" t="b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</row>
    <row r="94" spans="5:37">
      <c r="E94" s="17" t="s">
        <v>30</v>
      </c>
      <c r="F94" s="17" t="s">
        <v>172</v>
      </c>
      <c r="H94" s="17" t="s">
        <v>310</v>
      </c>
      <c r="I94" s="17" t="s">
        <v>311</v>
      </c>
      <c r="J94" s="17" t="s">
        <v>303</v>
      </c>
      <c r="L94" s="3" t="s">
        <v>112</v>
      </c>
      <c r="M94" s="3" t="b">
        <v>0</v>
      </c>
      <c r="N94" s="3" t="b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</row>
    <row r="95" spans="5:37">
      <c r="E95" s="17" t="s">
        <v>30</v>
      </c>
      <c r="F95" s="17" t="s">
        <v>172</v>
      </c>
      <c r="H95" s="17" t="s">
        <v>310</v>
      </c>
      <c r="I95" s="17" t="s">
        <v>311</v>
      </c>
      <c r="J95" s="17" t="s">
        <v>303</v>
      </c>
      <c r="L95" s="3" t="s">
        <v>112</v>
      </c>
      <c r="M95" s="3" t="b">
        <v>0</v>
      </c>
      <c r="N95" s="3" t="b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</row>
    <row r="96" spans="5:37">
      <c r="E96" s="17" t="s">
        <v>30</v>
      </c>
      <c r="F96" s="17" t="s">
        <v>172</v>
      </c>
      <c r="H96" s="17" t="s">
        <v>310</v>
      </c>
      <c r="I96" s="17" t="s">
        <v>311</v>
      </c>
      <c r="J96" s="17" t="s">
        <v>303</v>
      </c>
      <c r="L96" s="3" t="s">
        <v>112</v>
      </c>
      <c r="M96" s="3" t="b">
        <v>0</v>
      </c>
      <c r="N96" s="3" t="b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</row>
    <row r="97" spans="5:37">
      <c r="E97" s="17" t="s">
        <v>30</v>
      </c>
      <c r="F97" s="17" t="s">
        <v>172</v>
      </c>
      <c r="H97" s="17" t="s">
        <v>310</v>
      </c>
      <c r="I97" s="17" t="s">
        <v>311</v>
      </c>
      <c r="J97" s="17" t="s">
        <v>303</v>
      </c>
      <c r="L97" s="3" t="s">
        <v>112</v>
      </c>
      <c r="M97" s="3" t="b">
        <v>0</v>
      </c>
      <c r="N97" s="3" t="b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</row>
    <row r="98" spans="5:37">
      <c r="E98" s="17" t="s">
        <v>30</v>
      </c>
      <c r="F98" s="17" t="s">
        <v>172</v>
      </c>
      <c r="H98" s="17" t="s">
        <v>310</v>
      </c>
      <c r="I98" s="17" t="s">
        <v>311</v>
      </c>
      <c r="J98" s="17" t="s">
        <v>303</v>
      </c>
      <c r="L98" s="3" t="s">
        <v>112</v>
      </c>
      <c r="M98" s="3" t="b">
        <v>0</v>
      </c>
      <c r="N98" s="3" t="b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</row>
    <row r="99" spans="5:37">
      <c r="E99" s="17" t="s">
        <v>30</v>
      </c>
      <c r="F99" s="17" t="s">
        <v>172</v>
      </c>
      <c r="H99" s="17" t="s">
        <v>310</v>
      </c>
      <c r="I99" s="17" t="s">
        <v>208</v>
      </c>
      <c r="J99" s="17" t="s">
        <v>303</v>
      </c>
      <c r="L99" s="3" t="s">
        <v>112</v>
      </c>
      <c r="M99" s="3" t="b">
        <v>0</v>
      </c>
      <c r="N99" s="3" t="b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</row>
    <row r="100" spans="5:37">
      <c r="E100" s="17" t="s">
        <v>30</v>
      </c>
      <c r="F100" s="17" t="s">
        <v>172</v>
      </c>
      <c r="H100" s="17" t="s">
        <v>310</v>
      </c>
      <c r="I100" s="17" t="s">
        <v>208</v>
      </c>
      <c r="J100" s="17" t="s">
        <v>303</v>
      </c>
      <c r="L100" s="3" t="s">
        <v>112</v>
      </c>
      <c r="M100" s="3" t="b">
        <v>0</v>
      </c>
      <c r="N100" s="3" t="b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</row>
    <row r="101" spans="5:37">
      <c r="E101" s="17" t="s">
        <v>30</v>
      </c>
      <c r="F101" s="17" t="s">
        <v>172</v>
      </c>
      <c r="H101" s="17" t="s">
        <v>310</v>
      </c>
      <c r="I101" s="17" t="s">
        <v>208</v>
      </c>
      <c r="J101" s="17" t="s">
        <v>303</v>
      </c>
      <c r="L101" s="3" t="s">
        <v>112</v>
      </c>
      <c r="M101" s="3" t="b">
        <v>0</v>
      </c>
      <c r="N101" s="3" t="b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</row>
    <row r="102" spans="5:37">
      <c r="E102" s="17" t="s">
        <v>30</v>
      </c>
      <c r="F102" s="17" t="s">
        <v>172</v>
      </c>
      <c r="H102" s="17" t="s">
        <v>310</v>
      </c>
      <c r="I102" s="17" t="s">
        <v>208</v>
      </c>
      <c r="J102" s="17" t="s">
        <v>303</v>
      </c>
      <c r="L102" s="3" t="s">
        <v>112</v>
      </c>
      <c r="M102" s="3" t="b">
        <v>0</v>
      </c>
      <c r="N102" s="3" t="b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</row>
    <row r="103" spans="5:37">
      <c r="E103" s="17" t="s">
        <v>30</v>
      </c>
      <c r="F103" s="17" t="s">
        <v>172</v>
      </c>
      <c r="H103" s="17" t="s">
        <v>310</v>
      </c>
      <c r="I103" s="17" t="s">
        <v>208</v>
      </c>
      <c r="J103" s="17" t="s">
        <v>303</v>
      </c>
      <c r="L103" s="3" t="s">
        <v>112</v>
      </c>
      <c r="M103" s="3" t="b">
        <v>0</v>
      </c>
      <c r="N103" s="3" t="b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</row>
    <row r="104" spans="5:37">
      <c r="E104" s="17" t="s">
        <v>30</v>
      </c>
      <c r="F104" s="17" t="s">
        <v>172</v>
      </c>
      <c r="H104" s="17" t="s">
        <v>310</v>
      </c>
      <c r="I104" s="17" t="s">
        <v>208</v>
      </c>
      <c r="J104" s="17" t="s">
        <v>303</v>
      </c>
      <c r="L104" s="3" t="s">
        <v>112</v>
      </c>
      <c r="M104" s="3" t="b">
        <v>0</v>
      </c>
      <c r="N104" s="3" t="b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</row>
    <row r="105" spans="5:37">
      <c r="E105" s="17" t="s">
        <v>30</v>
      </c>
      <c r="F105" s="17" t="s">
        <v>172</v>
      </c>
      <c r="H105" s="17" t="s">
        <v>310</v>
      </c>
      <c r="I105" s="17" t="s">
        <v>208</v>
      </c>
      <c r="J105" s="17" t="s">
        <v>303</v>
      </c>
      <c r="L105" s="3" t="s">
        <v>112</v>
      </c>
      <c r="M105" s="3" t="b">
        <v>0</v>
      </c>
      <c r="N105" s="3" t="b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</row>
    <row r="106" spans="5:37">
      <c r="E106" s="17" t="s">
        <v>30</v>
      </c>
      <c r="F106" s="17" t="s">
        <v>172</v>
      </c>
      <c r="H106" s="17" t="s">
        <v>310</v>
      </c>
      <c r="I106" s="17" t="s">
        <v>208</v>
      </c>
      <c r="J106" s="17" t="s">
        <v>303</v>
      </c>
      <c r="L106" s="3" t="s">
        <v>112</v>
      </c>
      <c r="M106" s="3" t="b">
        <v>0</v>
      </c>
      <c r="N106" s="3" t="b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</row>
    <row r="107" spans="5:37">
      <c r="E107" s="17" t="s">
        <v>30</v>
      </c>
      <c r="F107" s="17" t="s">
        <v>172</v>
      </c>
      <c r="H107" s="17" t="s">
        <v>310</v>
      </c>
      <c r="I107" s="17" t="s">
        <v>208</v>
      </c>
      <c r="J107" s="17" t="s">
        <v>303</v>
      </c>
      <c r="L107" s="3" t="s">
        <v>112</v>
      </c>
      <c r="M107" s="3" t="b">
        <v>0</v>
      </c>
      <c r="N107" s="3" t="b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</row>
    <row r="108" spans="5:37">
      <c r="E108" s="17" t="s">
        <v>30</v>
      </c>
      <c r="F108" s="17" t="s">
        <v>172</v>
      </c>
      <c r="H108" s="17" t="s">
        <v>310</v>
      </c>
      <c r="I108" s="17" t="s">
        <v>208</v>
      </c>
      <c r="J108" s="17" t="s">
        <v>303</v>
      </c>
      <c r="L108" s="3" t="s">
        <v>112</v>
      </c>
      <c r="M108" s="3" t="b">
        <v>0</v>
      </c>
      <c r="N108" s="3" t="b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</row>
    <row r="109" spans="5:37">
      <c r="E109" s="17" t="s">
        <v>30</v>
      </c>
      <c r="F109" s="17" t="s">
        <v>172</v>
      </c>
      <c r="H109" s="17" t="s">
        <v>310</v>
      </c>
      <c r="I109" s="17" t="s">
        <v>174</v>
      </c>
      <c r="J109" s="17" t="s">
        <v>303</v>
      </c>
      <c r="L109" s="3" t="s">
        <v>112</v>
      </c>
      <c r="M109" s="3" t="b">
        <v>0</v>
      </c>
      <c r="N109" s="3" t="b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</row>
    <row r="110" spans="5:37">
      <c r="E110" s="17" t="s">
        <v>30</v>
      </c>
      <c r="F110" s="17" t="s">
        <v>172</v>
      </c>
      <c r="H110" s="17" t="s">
        <v>310</v>
      </c>
      <c r="I110" s="17" t="s">
        <v>174</v>
      </c>
      <c r="J110" s="17" t="s">
        <v>303</v>
      </c>
      <c r="L110" s="3" t="s">
        <v>112</v>
      </c>
      <c r="M110" s="3" t="b">
        <v>0</v>
      </c>
      <c r="N110" s="3" t="b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</row>
    <row r="111" spans="5:37">
      <c r="E111" s="17" t="s">
        <v>30</v>
      </c>
      <c r="F111" s="17" t="s">
        <v>172</v>
      </c>
      <c r="H111" s="17" t="s">
        <v>310</v>
      </c>
      <c r="I111" s="17" t="s">
        <v>174</v>
      </c>
      <c r="J111" s="17" t="s">
        <v>303</v>
      </c>
      <c r="L111" s="3" t="s">
        <v>112</v>
      </c>
      <c r="M111" s="3" t="b">
        <v>0</v>
      </c>
      <c r="N111" s="3" t="b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</row>
    <row r="112" spans="5:37">
      <c r="E112" s="17" t="s">
        <v>30</v>
      </c>
      <c r="F112" s="17" t="s">
        <v>172</v>
      </c>
      <c r="H112" s="17" t="s">
        <v>310</v>
      </c>
      <c r="I112" s="17" t="s">
        <v>174</v>
      </c>
      <c r="J112" s="17" t="s">
        <v>303</v>
      </c>
      <c r="L112" s="3" t="s">
        <v>112</v>
      </c>
      <c r="M112" s="3" t="b">
        <v>0</v>
      </c>
      <c r="N112" s="3" t="b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</row>
    <row r="113" spans="5:37">
      <c r="E113" s="17" t="s">
        <v>30</v>
      </c>
      <c r="F113" s="17" t="s">
        <v>172</v>
      </c>
      <c r="H113" s="17" t="s">
        <v>310</v>
      </c>
      <c r="I113" s="17" t="s">
        <v>174</v>
      </c>
      <c r="J113" s="17" t="s">
        <v>303</v>
      </c>
      <c r="L113" s="3" t="s">
        <v>112</v>
      </c>
      <c r="M113" s="3" t="b">
        <v>0</v>
      </c>
      <c r="N113" s="3" t="b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</row>
    <row r="114" spans="5:37">
      <c r="E114" s="17" t="s">
        <v>30</v>
      </c>
      <c r="F114" s="17" t="s">
        <v>172</v>
      </c>
      <c r="H114" s="17" t="s">
        <v>310</v>
      </c>
      <c r="I114" s="17" t="s">
        <v>174</v>
      </c>
      <c r="J114" s="17" t="s">
        <v>303</v>
      </c>
      <c r="L114" s="3" t="s">
        <v>112</v>
      </c>
      <c r="M114" s="3" t="b">
        <v>0</v>
      </c>
      <c r="N114" s="3" t="b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</row>
    <row r="115" spans="5:37">
      <c r="E115" s="17" t="s">
        <v>30</v>
      </c>
      <c r="F115" s="17" t="s">
        <v>172</v>
      </c>
      <c r="H115" s="17" t="s">
        <v>310</v>
      </c>
      <c r="I115" s="17" t="s">
        <v>174</v>
      </c>
      <c r="J115" s="17" t="s">
        <v>303</v>
      </c>
      <c r="L115" s="3" t="s">
        <v>112</v>
      </c>
      <c r="M115" s="3" t="b">
        <v>0</v>
      </c>
      <c r="N115" s="3" t="b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</row>
    <row r="116" spans="5:37">
      <c r="E116" s="17" t="s">
        <v>30</v>
      </c>
      <c r="F116" s="17" t="s">
        <v>172</v>
      </c>
      <c r="H116" s="17" t="s">
        <v>310</v>
      </c>
      <c r="I116" s="17" t="s">
        <v>174</v>
      </c>
      <c r="J116" s="17" t="s">
        <v>303</v>
      </c>
      <c r="L116" s="3" t="s">
        <v>112</v>
      </c>
      <c r="M116" s="3" t="b">
        <v>0</v>
      </c>
      <c r="N116" s="3" t="b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</row>
    <row r="117" spans="5:37">
      <c r="E117" s="17" t="s">
        <v>30</v>
      </c>
      <c r="F117" s="17" t="s">
        <v>172</v>
      </c>
      <c r="H117" s="17" t="s">
        <v>310</v>
      </c>
      <c r="I117" s="17" t="s">
        <v>174</v>
      </c>
      <c r="J117" s="17" t="s">
        <v>303</v>
      </c>
      <c r="L117" s="3" t="s">
        <v>112</v>
      </c>
      <c r="M117" s="3" t="b">
        <v>0</v>
      </c>
      <c r="N117" s="3" t="b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</row>
    <row r="118" spans="5:37">
      <c r="E118" s="17" t="s">
        <v>30</v>
      </c>
      <c r="F118" s="17" t="s">
        <v>172</v>
      </c>
      <c r="H118" s="17" t="s">
        <v>310</v>
      </c>
      <c r="I118" s="17" t="s">
        <v>174</v>
      </c>
      <c r="J118" s="17" t="s">
        <v>303</v>
      </c>
      <c r="L118" s="3" t="s">
        <v>112</v>
      </c>
      <c r="M118" s="3" t="b">
        <v>0</v>
      </c>
      <c r="N118" s="3" t="b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</row>
    <row r="119" spans="5:37">
      <c r="E119" s="17" t="s">
        <v>30</v>
      </c>
      <c r="F119" s="17" t="s">
        <v>172</v>
      </c>
      <c r="H119" s="17" t="s">
        <v>310</v>
      </c>
      <c r="I119" s="17" t="s">
        <v>210</v>
      </c>
      <c r="J119" s="17" t="s">
        <v>303</v>
      </c>
      <c r="L119" s="3" t="s">
        <v>112</v>
      </c>
      <c r="M119" s="3" t="b">
        <v>0</v>
      </c>
      <c r="N119" s="3" t="b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</row>
    <row r="120" spans="5:37">
      <c r="E120" s="17" t="s">
        <v>30</v>
      </c>
      <c r="F120" s="17" t="s">
        <v>172</v>
      </c>
      <c r="H120" s="17" t="s">
        <v>310</v>
      </c>
      <c r="I120" s="17" t="s">
        <v>210</v>
      </c>
      <c r="J120" s="17" t="s">
        <v>303</v>
      </c>
      <c r="L120" s="3" t="s">
        <v>112</v>
      </c>
      <c r="M120" s="3" t="b">
        <v>0</v>
      </c>
      <c r="N120" s="3" t="b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</row>
    <row r="121" spans="5:37">
      <c r="E121" s="17" t="s">
        <v>30</v>
      </c>
      <c r="F121" s="17" t="s">
        <v>172</v>
      </c>
      <c r="H121" s="17" t="s">
        <v>310</v>
      </c>
      <c r="I121" s="17" t="s">
        <v>210</v>
      </c>
      <c r="J121" s="17" t="s">
        <v>303</v>
      </c>
      <c r="L121" s="3" t="s">
        <v>112</v>
      </c>
      <c r="M121" s="3" t="b">
        <v>0</v>
      </c>
      <c r="N121" s="3" t="b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</row>
    <row r="122" spans="5:37">
      <c r="E122" s="17" t="s">
        <v>30</v>
      </c>
      <c r="F122" s="17" t="s">
        <v>172</v>
      </c>
      <c r="H122" s="17" t="s">
        <v>310</v>
      </c>
      <c r="I122" s="17" t="s">
        <v>210</v>
      </c>
      <c r="J122" s="17" t="s">
        <v>303</v>
      </c>
      <c r="L122" s="3" t="s">
        <v>112</v>
      </c>
      <c r="M122" s="3" t="b">
        <v>0</v>
      </c>
      <c r="N122" s="3" t="b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</row>
    <row r="123" spans="5:37">
      <c r="E123" s="17" t="s">
        <v>30</v>
      </c>
      <c r="F123" s="17" t="s">
        <v>172</v>
      </c>
      <c r="H123" s="17" t="s">
        <v>310</v>
      </c>
      <c r="I123" s="17" t="s">
        <v>210</v>
      </c>
      <c r="J123" s="17" t="s">
        <v>303</v>
      </c>
      <c r="L123" s="3" t="s">
        <v>112</v>
      </c>
      <c r="M123" s="3" t="b">
        <v>0</v>
      </c>
      <c r="N123" s="3" t="b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</row>
    <row r="124" spans="5:37">
      <c r="E124" s="17" t="s">
        <v>30</v>
      </c>
      <c r="F124" s="17" t="s">
        <v>172</v>
      </c>
      <c r="H124" s="17" t="s">
        <v>310</v>
      </c>
      <c r="I124" s="17" t="s">
        <v>210</v>
      </c>
      <c r="J124" s="17" t="s">
        <v>303</v>
      </c>
      <c r="L124" s="3" t="s">
        <v>112</v>
      </c>
      <c r="M124" s="3" t="b">
        <v>0</v>
      </c>
      <c r="N124" s="3" t="b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</row>
    <row r="125" spans="5:37">
      <c r="E125" s="17" t="s">
        <v>30</v>
      </c>
      <c r="F125" s="17" t="s">
        <v>172</v>
      </c>
      <c r="H125" s="17" t="s">
        <v>310</v>
      </c>
      <c r="I125" s="17" t="s">
        <v>210</v>
      </c>
      <c r="J125" s="17" t="s">
        <v>303</v>
      </c>
      <c r="L125" s="3" t="s">
        <v>112</v>
      </c>
      <c r="M125" s="3" t="b">
        <v>0</v>
      </c>
      <c r="N125" s="3" t="b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</row>
    <row r="126" spans="5:37">
      <c r="E126" s="17" t="s">
        <v>30</v>
      </c>
      <c r="F126" s="17" t="s">
        <v>172</v>
      </c>
      <c r="H126" s="17" t="s">
        <v>310</v>
      </c>
      <c r="I126" s="17" t="s">
        <v>210</v>
      </c>
      <c r="J126" s="17" t="s">
        <v>303</v>
      </c>
      <c r="L126" s="3" t="s">
        <v>112</v>
      </c>
      <c r="M126" s="3" t="b">
        <v>0</v>
      </c>
      <c r="N126" s="3" t="b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</row>
    <row r="127" spans="5:37">
      <c r="E127" s="17" t="s">
        <v>30</v>
      </c>
      <c r="F127" s="17" t="s">
        <v>172</v>
      </c>
      <c r="H127" s="17" t="s">
        <v>310</v>
      </c>
      <c r="I127" s="17" t="s">
        <v>210</v>
      </c>
      <c r="J127" s="17" t="s">
        <v>303</v>
      </c>
      <c r="L127" s="3" t="s">
        <v>112</v>
      </c>
      <c r="M127" s="3" t="b">
        <v>0</v>
      </c>
      <c r="N127" s="3" t="b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</row>
    <row r="128" spans="5:37">
      <c r="E128" s="17" t="s">
        <v>30</v>
      </c>
      <c r="F128" s="17" t="s">
        <v>172</v>
      </c>
      <c r="H128" s="17" t="s">
        <v>310</v>
      </c>
      <c r="I128" s="17" t="s">
        <v>210</v>
      </c>
      <c r="J128" s="17" t="s">
        <v>303</v>
      </c>
      <c r="L128" s="3" t="s">
        <v>112</v>
      </c>
      <c r="M128" s="3" t="b">
        <v>0</v>
      </c>
      <c r="N128" s="3" t="b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</row>
    <row r="129" spans="5:37">
      <c r="E129" s="17" t="s">
        <v>30</v>
      </c>
      <c r="F129" s="17" t="s">
        <v>172</v>
      </c>
      <c r="H129" s="17" t="s">
        <v>310</v>
      </c>
      <c r="I129" s="17" t="s">
        <v>211</v>
      </c>
      <c r="J129" s="17" t="s">
        <v>303</v>
      </c>
      <c r="L129" s="3" t="s">
        <v>112</v>
      </c>
      <c r="M129" s="3" t="b">
        <v>0</v>
      </c>
      <c r="N129" s="3" t="b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</row>
    <row r="130" spans="5:37">
      <c r="E130" s="17" t="s">
        <v>30</v>
      </c>
      <c r="F130" s="17" t="s">
        <v>172</v>
      </c>
      <c r="H130" s="17" t="s">
        <v>310</v>
      </c>
      <c r="I130" s="17" t="s">
        <v>211</v>
      </c>
      <c r="J130" s="17" t="s">
        <v>303</v>
      </c>
      <c r="L130" s="3" t="s">
        <v>112</v>
      </c>
      <c r="M130" s="3" t="b">
        <v>0</v>
      </c>
      <c r="N130" s="3" t="b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</row>
    <row r="131" spans="5:37">
      <c r="E131" s="17" t="s">
        <v>30</v>
      </c>
      <c r="F131" s="17" t="s">
        <v>172</v>
      </c>
      <c r="H131" s="17" t="s">
        <v>310</v>
      </c>
      <c r="I131" s="17" t="s">
        <v>211</v>
      </c>
      <c r="J131" s="17" t="s">
        <v>303</v>
      </c>
      <c r="L131" s="3" t="s">
        <v>112</v>
      </c>
      <c r="M131" s="3" t="b">
        <v>0</v>
      </c>
      <c r="N131" s="3" t="b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</row>
    <row r="132" spans="5:37">
      <c r="E132" s="17" t="s">
        <v>30</v>
      </c>
      <c r="F132" s="17" t="s">
        <v>172</v>
      </c>
      <c r="H132" s="17" t="s">
        <v>310</v>
      </c>
      <c r="I132" s="17" t="s">
        <v>211</v>
      </c>
      <c r="J132" s="17" t="s">
        <v>303</v>
      </c>
      <c r="L132" s="3" t="s">
        <v>112</v>
      </c>
      <c r="M132" s="3" t="b">
        <v>0</v>
      </c>
      <c r="N132" s="3" t="b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</row>
    <row r="133" spans="5:37">
      <c r="E133" s="17" t="s">
        <v>30</v>
      </c>
      <c r="F133" s="17" t="s">
        <v>172</v>
      </c>
      <c r="H133" s="17" t="s">
        <v>310</v>
      </c>
      <c r="I133" s="17" t="s">
        <v>211</v>
      </c>
      <c r="J133" s="17" t="s">
        <v>303</v>
      </c>
      <c r="L133" s="3" t="s">
        <v>112</v>
      </c>
      <c r="M133" s="3" t="b">
        <v>0</v>
      </c>
      <c r="N133" s="3" t="b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</row>
    <row r="134" spans="5:37">
      <c r="E134" s="17" t="s">
        <v>30</v>
      </c>
      <c r="F134" s="17" t="s">
        <v>172</v>
      </c>
      <c r="H134" s="17" t="s">
        <v>310</v>
      </c>
      <c r="I134" s="17" t="s">
        <v>211</v>
      </c>
      <c r="J134" s="17" t="s">
        <v>303</v>
      </c>
      <c r="L134" s="3" t="s">
        <v>112</v>
      </c>
      <c r="M134" s="3" t="b">
        <v>0</v>
      </c>
      <c r="N134" s="3" t="b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</row>
    <row r="135" spans="5:37">
      <c r="E135" s="17" t="s">
        <v>30</v>
      </c>
      <c r="F135" s="17" t="s">
        <v>172</v>
      </c>
      <c r="H135" s="17" t="s">
        <v>310</v>
      </c>
      <c r="I135" s="17" t="s">
        <v>211</v>
      </c>
      <c r="J135" s="17" t="s">
        <v>303</v>
      </c>
      <c r="L135" s="3" t="s">
        <v>112</v>
      </c>
      <c r="M135" s="3" t="b">
        <v>0</v>
      </c>
      <c r="N135" s="3" t="b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</row>
    <row r="136" spans="5:37">
      <c r="E136" s="17" t="s">
        <v>30</v>
      </c>
      <c r="F136" s="17" t="s">
        <v>172</v>
      </c>
      <c r="H136" s="17" t="s">
        <v>310</v>
      </c>
      <c r="I136" s="17" t="s">
        <v>211</v>
      </c>
      <c r="J136" s="17" t="s">
        <v>303</v>
      </c>
      <c r="L136" s="3" t="s">
        <v>112</v>
      </c>
      <c r="M136" s="3" t="b">
        <v>0</v>
      </c>
      <c r="N136" s="3" t="b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</row>
    <row r="137" spans="5:37">
      <c r="E137" s="17" t="s">
        <v>30</v>
      </c>
      <c r="F137" s="17" t="s">
        <v>172</v>
      </c>
      <c r="H137" s="17" t="s">
        <v>310</v>
      </c>
      <c r="I137" s="17" t="s">
        <v>211</v>
      </c>
      <c r="J137" s="17" t="s">
        <v>303</v>
      </c>
      <c r="L137" s="3" t="s">
        <v>112</v>
      </c>
      <c r="M137" s="3" t="b">
        <v>0</v>
      </c>
      <c r="N137" s="3" t="b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</row>
    <row r="138" spans="5:37">
      <c r="E138" s="17" t="s">
        <v>30</v>
      </c>
      <c r="F138" s="17" t="s">
        <v>172</v>
      </c>
      <c r="H138" s="17" t="s">
        <v>310</v>
      </c>
      <c r="I138" s="17" t="s">
        <v>211</v>
      </c>
      <c r="J138" s="17" t="s">
        <v>303</v>
      </c>
      <c r="L138" s="3" t="s">
        <v>112</v>
      </c>
      <c r="M138" s="3" t="b">
        <v>0</v>
      </c>
      <c r="N138" s="3" t="b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</row>
    <row r="139" spans="5:37">
      <c r="E139" s="17" t="s">
        <v>30</v>
      </c>
      <c r="F139" s="17" t="s">
        <v>172</v>
      </c>
      <c r="H139" s="17" t="s">
        <v>310</v>
      </c>
      <c r="I139" s="17" t="s">
        <v>212</v>
      </c>
      <c r="J139" s="17" t="s">
        <v>303</v>
      </c>
      <c r="L139" s="3" t="s">
        <v>112</v>
      </c>
      <c r="M139" s="3" t="b">
        <v>0</v>
      </c>
      <c r="N139" s="3" t="b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</row>
    <row r="140" spans="5:37">
      <c r="E140" s="17" t="s">
        <v>30</v>
      </c>
      <c r="F140" s="17" t="s">
        <v>172</v>
      </c>
      <c r="H140" s="17" t="s">
        <v>310</v>
      </c>
      <c r="I140" s="17" t="s">
        <v>212</v>
      </c>
      <c r="J140" s="17" t="s">
        <v>303</v>
      </c>
      <c r="L140" s="3" t="s">
        <v>112</v>
      </c>
      <c r="M140" s="3" t="b">
        <v>0</v>
      </c>
      <c r="N140" s="3" t="b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</row>
    <row r="141" spans="5:37">
      <c r="E141" s="17" t="s">
        <v>30</v>
      </c>
      <c r="F141" s="17" t="s">
        <v>172</v>
      </c>
      <c r="H141" s="17" t="s">
        <v>310</v>
      </c>
      <c r="I141" s="17" t="s">
        <v>212</v>
      </c>
      <c r="J141" s="17" t="s">
        <v>303</v>
      </c>
      <c r="L141" s="3" t="s">
        <v>112</v>
      </c>
      <c r="M141" s="3" t="b">
        <v>0</v>
      </c>
      <c r="N141" s="3" t="b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</row>
    <row r="142" spans="5:37">
      <c r="E142" s="17" t="s">
        <v>30</v>
      </c>
      <c r="F142" s="17" t="s">
        <v>172</v>
      </c>
      <c r="H142" s="17" t="s">
        <v>310</v>
      </c>
      <c r="I142" s="17" t="s">
        <v>212</v>
      </c>
      <c r="J142" s="17" t="s">
        <v>303</v>
      </c>
      <c r="L142" s="3" t="s">
        <v>112</v>
      </c>
      <c r="M142" s="3" t="b">
        <v>0</v>
      </c>
      <c r="N142" s="3" t="b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</row>
    <row r="143" spans="5:37">
      <c r="E143" s="17" t="s">
        <v>30</v>
      </c>
      <c r="F143" s="17" t="s">
        <v>172</v>
      </c>
      <c r="H143" s="17" t="s">
        <v>310</v>
      </c>
      <c r="I143" s="17" t="s">
        <v>212</v>
      </c>
      <c r="J143" s="17" t="s">
        <v>303</v>
      </c>
      <c r="L143" s="3" t="s">
        <v>112</v>
      </c>
      <c r="M143" s="3" t="b">
        <v>0</v>
      </c>
      <c r="N143" s="3" t="b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</row>
    <row r="144" spans="5:37">
      <c r="E144" s="17" t="s">
        <v>30</v>
      </c>
      <c r="F144" s="17" t="s">
        <v>172</v>
      </c>
      <c r="H144" s="17" t="s">
        <v>310</v>
      </c>
      <c r="I144" s="17" t="s">
        <v>212</v>
      </c>
      <c r="J144" s="17" t="s">
        <v>303</v>
      </c>
      <c r="L144" s="3" t="s">
        <v>112</v>
      </c>
      <c r="M144" s="3" t="b">
        <v>0</v>
      </c>
      <c r="N144" s="3" t="b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</row>
    <row r="145" spans="5:37">
      <c r="E145" s="17" t="s">
        <v>30</v>
      </c>
      <c r="F145" s="17" t="s">
        <v>172</v>
      </c>
      <c r="H145" s="17" t="s">
        <v>310</v>
      </c>
      <c r="I145" s="17" t="s">
        <v>212</v>
      </c>
      <c r="J145" s="17" t="s">
        <v>303</v>
      </c>
      <c r="L145" s="3" t="s">
        <v>112</v>
      </c>
      <c r="M145" s="3" t="b">
        <v>0</v>
      </c>
      <c r="N145" s="3" t="b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</row>
    <row r="146" spans="5:37">
      <c r="E146" s="17" t="s">
        <v>30</v>
      </c>
      <c r="F146" s="17" t="s">
        <v>172</v>
      </c>
      <c r="H146" s="17" t="s">
        <v>310</v>
      </c>
      <c r="I146" s="17" t="s">
        <v>212</v>
      </c>
      <c r="J146" s="17" t="s">
        <v>303</v>
      </c>
      <c r="L146" s="3" t="s">
        <v>112</v>
      </c>
      <c r="M146" s="3" t="b">
        <v>0</v>
      </c>
      <c r="N146" s="3" t="b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</row>
    <row r="147" spans="5:37">
      <c r="E147" s="17" t="s">
        <v>30</v>
      </c>
      <c r="F147" s="17" t="s">
        <v>172</v>
      </c>
      <c r="H147" s="17" t="s">
        <v>310</v>
      </c>
      <c r="I147" s="17" t="s">
        <v>212</v>
      </c>
      <c r="J147" s="17" t="s">
        <v>303</v>
      </c>
      <c r="L147" s="3" t="s">
        <v>112</v>
      </c>
      <c r="M147" s="3" t="b">
        <v>0</v>
      </c>
      <c r="N147" s="3" t="b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</row>
    <row r="148" spans="5:37">
      <c r="E148" s="17" t="s">
        <v>30</v>
      </c>
      <c r="F148" s="17" t="s">
        <v>172</v>
      </c>
      <c r="H148" s="17" t="s">
        <v>310</v>
      </c>
      <c r="I148" s="17" t="s">
        <v>212</v>
      </c>
      <c r="J148" s="17" t="s">
        <v>303</v>
      </c>
      <c r="L148" s="3" t="s">
        <v>112</v>
      </c>
      <c r="M148" s="3" t="b">
        <v>0</v>
      </c>
      <c r="N148" s="3" t="b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</row>
    <row r="149" spans="5:37">
      <c r="E149" s="17" t="s">
        <v>30</v>
      </c>
      <c r="F149" s="17" t="s">
        <v>172</v>
      </c>
      <c r="H149" s="17" t="s">
        <v>213</v>
      </c>
      <c r="I149" s="17" t="s">
        <v>213</v>
      </c>
      <c r="J149" s="17" t="s">
        <v>303</v>
      </c>
      <c r="L149" s="3" t="s">
        <v>112</v>
      </c>
      <c r="M149" s="3" t="b">
        <v>0</v>
      </c>
      <c r="N149" s="3" t="b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</row>
    <row r="150" spans="5:37">
      <c r="E150" s="17" t="s">
        <v>30</v>
      </c>
      <c r="F150" s="17" t="s">
        <v>172</v>
      </c>
      <c r="H150" s="17" t="s">
        <v>213</v>
      </c>
      <c r="I150" s="17" t="s">
        <v>213</v>
      </c>
      <c r="J150" s="17" t="s">
        <v>303</v>
      </c>
      <c r="L150" s="3" t="s">
        <v>112</v>
      </c>
      <c r="M150" s="3" t="b">
        <v>0</v>
      </c>
      <c r="N150" s="3" t="b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</row>
    <row r="151" spans="5:37">
      <c r="E151" s="17" t="s">
        <v>30</v>
      </c>
      <c r="F151" s="17" t="s">
        <v>172</v>
      </c>
      <c r="H151" s="17" t="s">
        <v>213</v>
      </c>
      <c r="I151" s="17" t="s">
        <v>213</v>
      </c>
      <c r="J151" s="17" t="s">
        <v>303</v>
      </c>
      <c r="L151" s="3" t="s">
        <v>112</v>
      </c>
      <c r="M151" s="3" t="b">
        <v>0</v>
      </c>
      <c r="N151" s="3" t="b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</row>
    <row r="152" spans="5:37">
      <c r="E152" s="17" t="s">
        <v>30</v>
      </c>
      <c r="F152" s="17" t="s">
        <v>172</v>
      </c>
      <c r="H152" s="17" t="s">
        <v>213</v>
      </c>
      <c r="I152" s="17" t="s">
        <v>213</v>
      </c>
      <c r="J152" s="17" t="s">
        <v>303</v>
      </c>
      <c r="L152" s="3" t="s">
        <v>112</v>
      </c>
      <c r="M152" s="3" t="b">
        <v>0</v>
      </c>
      <c r="N152" s="3" t="b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</row>
    <row r="153" spans="5:37">
      <c r="E153" s="17" t="s">
        <v>30</v>
      </c>
      <c r="F153" s="17" t="s">
        <v>172</v>
      </c>
      <c r="H153" s="17" t="s">
        <v>213</v>
      </c>
      <c r="I153" s="17" t="s">
        <v>213</v>
      </c>
      <c r="J153" s="17" t="s">
        <v>303</v>
      </c>
      <c r="L153" s="3" t="s">
        <v>112</v>
      </c>
      <c r="M153" s="3" t="b">
        <v>0</v>
      </c>
      <c r="N153" s="3" t="b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</row>
    <row r="154" spans="5:37">
      <c r="E154" s="17" t="s">
        <v>30</v>
      </c>
      <c r="F154" s="17" t="s">
        <v>172</v>
      </c>
      <c r="H154" s="17" t="s">
        <v>213</v>
      </c>
      <c r="I154" s="17" t="s">
        <v>213</v>
      </c>
      <c r="J154" s="17" t="s">
        <v>303</v>
      </c>
      <c r="L154" s="3" t="s">
        <v>112</v>
      </c>
      <c r="M154" s="3" t="b">
        <v>0</v>
      </c>
      <c r="N154" s="3" t="b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</row>
    <row r="155" spans="5:37">
      <c r="E155" s="17" t="s">
        <v>30</v>
      </c>
      <c r="F155" s="17" t="s">
        <v>172</v>
      </c>
      <c r="H155" s="17" t="s">
        <v>213</v>
      </c>
      <c r="I155" s="17" t="s">
        <v>213</v>
      </c>
      <c r="J155" s="17" t="s">
        <v>303</v>
      </c>
      <c r="L155" s="3" t="s">
        <v>112</v>
      </c>
      <c r="M155" s="3" t="b">
        <v>0</v>
      </c>
      <c r="N155" s="3" t="b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</row>
    <row r="156" spans="5:37">
      <c r="E156" s="17" t="s">
        <v>30</v>
      </c>
      <c r="F156" s="17" t="s">
        <v>172</v>
      </c>
      <c r="H156" s="17" t="s">
        <v>213</v>
      </c>
      <c r="I156" s="17" t="s">
        <v>213</v>
      </c>
      <c r="J156" s="17" t="s">
        <v>303</v>
      </c>
      <c r="L156" s="3" t="s">
        <v>112</v>
      </c>
      <c r="M156" s="3" t="b">
        <v>0</v>
      </c>
      <c r="N156" s="3" t="b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</row>
    <row r="157" spans="5:37">
      <c r="E157" s="17" t="s">
        <v>30</v>
      </c>
      <c r="F157" s="17" t="s">
        <v>172</v>
      </c>
      <c r="H157" s="17" t="s">
        <v>213</v>
      </c>
      <c r="I157" s="17" t="s">
        <v>213</v>
      </c>
      <c r="J157" s="17" t="s">
        <v>303</v>
      </c>
      <c r="L157" s="3" t="s">
        <v>112</v>
      </c>
      <c r="M157" s="3" t="b">
        <v>0</v>
      </c>
      <c r="N157" s="3" t="b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</row>
    <row r="158" spans="5:37">
      <c r="E158" s="17" t="s">
        <v>30</v>
      </c>
      <c r="F158" s="17" t="s">
        <v>172</v>
      </c>
      <c r="H158" s="17" t="s">
        <v>213</v>
      </c>
      <c r="I158" s="17" t="s">
        <v>213</v>
      </c>
      <c r="J158" s="17" t="s">
        <v>303</v>
      </c>
      <c r="L158" s="3" t="s">
        <v>112</v>
      </c>
      <c r="M158" s="3" t="b">
        <v>0</v>
      </c>
      <c r="N158" s="3" t="b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</row>
    <row r="159" spans="5:37">
      <c r="E159" s="17" t="s">
        <v>30</v>
      </c>
      <c r="F159" s="17" t="s">
        <v>214</v>
      </c>
      <c r="H159" s="17" t="s">
        <v>215</v>
      </c>
      <c r="I159" s="17" t="s">
        <v>215</v>
      </c>
      <c r="J159" s="17" t="s">
        <v>312</v>
      </c>
      <c r="L159" s="3" t="s">
        <v>112</v>
      </c>
      <c r="M159" s="3" t="b">
        <v>0</v>
      </c>
      <c r="N159" s="3" t="s">
        <v>308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-1.0669646880584407</v>
      </c>
      <c r="AH159" s="19">
        <v>-5.6001190291735332</v>
      </c>
      <c r="AI159" s="19">
        <v>-5.049821816065597</v>
      </c>
      <c r="AJ159" s="19">
        <v>-3.4815919363425749</v>
      </c>
      <c r="AK159" s="19">
        <v>-3.4151361965344504E-2</v>
      </c>
    </row>
    <row r="160" spans="5:37">
      <c r="E160" s="17" t="s">
        <v>30</v>
      </c>
      <c r="F160" s="17" t="s">
        <v>214</v>
      </c>
      <c r="H160" s="17" t="s">
        <v>215</v>
      </c>
      <c r="I160" s="17" t="s">
        <v>215</v>
      </c>
      <c r="J160" s="17" t="s">
        <v>303</v>
      </c>
      <c r="L160" s="3" t="s">
        <v>112</v>
      </c>
      <c r="M160" s="3" t="b">
        <v>0</v>
      </c>
      <c r="N160" s="3" t="b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</row>
    <row r="161" spans="5:37">
      <c r="E161" s="17" t="s">
        <v>30</v>
      </c>
      <c r="F161" s="17" t="s">
        <v>214</v>
      </c>
      <c r="H161" s="17" t="s">
        <v>215</v>
      </c>
      <c r="I161" s="17" t="s">
        <v>215</v>
      </c>
      <c r="J161" s="17" t="s">
        <v>303</v>
      </c>
      <c r="L161" s="3" t="s">
        <v>112</v>
      </c>
      <c r="M161" s="3" t="b">
        <v>0</v>
      </c>
      <c r="N161" s="3" t="b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</row>
    <row r="162" spans="5:37">
      <c r="E162" s="17" t="s">
        <v>30</v>
      </c>
      <c r="F162" s="17" t="s">
        <v>214</v>
      </c>
      <c r="H162" s="17" t="s">
        <v>215</v>
      </c>
      <c r="I162" s="17" t="s">
        <v>215</v>
      </c>
      <c r="J162" s="17" t="s">
        <v>303</v>
      </c>
      <c r="L162" s="3" t="s">
        <v>112</v>
      </c>
      <c r="M162" s="3" t="b">
        <v>0</v>
      </c>
      <c r="N162" s="3" t="b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</row>
    <row r="163" spans="5:37">
      <c r="E163" s="17" t="s">
        <v>30</v>
      </c>
      <c r="F163" s="17" t="s">
        <v>214</v>
      </c>
      <c r="H163" s="17" t="s">
        <v>215</v>
      </c>
      <c r="I163" s="17" t="s">
        <v>215</v>
      </c>
      <c r="J163" s="17" t="s">
        <v>303</v>
      </c>
      <c r="L163" s="3" t="s">
        <v>112</v>
      </c>
      <c r="M163" s="3" t="b">
        <v>0</v>
      </c>
      <c r="N163" s="3" t="b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</row>
    <row r="164" spans="5:37">
      <c r="E164" s="17" t="s">
        <v>30</v>
      </c>
      <c r="F164" s="17" t="s">
        <v>214</v>
      </c>
      <c r="H164" s="17" t="s">
        <v>215</v>
      </c>
      <c r="I164" s="17" t="s">
        <v>215</v>
      </c>
      <c r="J164" s="17" t="s">
        <v>303</v>
      </c>
      <c r="L164" s="3" t="s">
        <v>112</v>
      </c>
      <c r="M164" s="3" t="b">
        <v>0</v>
      </c>
      <c r="N164" s="3" t="b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</row>
    <row r="165" spans="5:37">
      <c r="E165" s="17" t="s">
        <v>30</v>
      </c>
      <c r="F165" s="17" t="s">
        <v>214</v>
      </c>
      <c r="H165" s="17" t="s">
        <v>215</v>
      </c>
      <c r="I165" s="17" t="s">
        <v>215</v>
      </c>
      <c r="J165" s="17" t="s">
        <v>303</v>
      </c>
      <c r="L165" s="3" t="s">
        <v>112</v>
      </c>
      <c r="M165" s="3" t="b">
        <v>0</v>
      </c>
      <c r="N165" s="3" t="b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</row>
    <row r="166" spans="5:37">
      <c r="E166" s="17" t="s">
        <v>30</v>
      </c>
      <c r="F166" s="17" t="s">
        <v>214</v>
      </c>
      <c r="H166" s="17" t="s">
        <v>215</v>
      </c>
      <c r="I166" s="17" t="s">
        <v>215</v>
      </c>
      <c r="J166" s="17" t="s">
        <v>303</v>
      </c>
      <c r="L166" s="3" t="s">
        <v>112</v>
      </c>
      <c r="M166" s="3" t="b">
        <v>0</v>
      </c>
      <c r="N166" s="3" t="b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</row>
    <row r="167" spans="5:37">
      <c r="E167" s="17" t="s">
        <v>30</v>
      </c>
      <c r="F167" s="17" t="s">
        <v>214</v>
      </c>
      <c r="H167" s="17" t="s">
        <v>215</v>
      </c>
      <c r="I167" s="17" t="s">
        <v>215</v>
      </c>
      <c r="J167" s="17" t="s">
        <v>303</v>
      </c>
      <c r="L167" s="3" t="s">
        <v>112</v>
      </c>
      <c r="M167" s="3" t="b">
        <v>0</v>
      </c>
      <c r="N167" s="3" t="b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</row>
    <row r="168" spans="5:37">
      <c r="E168" s="17" t="s">
        <v>30</v>
      </c>
      <c r="F168" s="17" t="s">
        <v>214</v>
      </c>
      <c r="H168" s="17" t="s">
        <v>215</v>
      </c>
      <c r="I168" s="17" t="s">
        <v>215</v>
      </c>
      <c r="J168" s="17" t="s">
        <v>303</v>
      </c>
      <c r="L168" s="3" t="s">
        <v>112</v>
      </c>
      <c r="M168" s="3" t="b">
        <v>0</v>
      </c>
      <c r="N168" s="3" t="b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</row>
    <row r="169" spans="5:37">
      <c r="E169" s="17" t="s">
        <v>30</v>
      </c>
      <c r="F169" s="17" t="s">
        <v>214</v>
      </c>
      <c r="H169" s="17" t="s">
        <v>216</v>
      </c>
      <c r="I169" s="17" t="s">
        <v>216</v>
      </c>
      <c r="J169" s="17" t="s">
        <v>313</v>
      </c>
      <c r="L169" s="3" t="s">
        <v>112</v>
      </c>
      <c r="M169" s="3" t="b">
        <v>0</v>
      </c>
      <c r="N169" s="3" t="b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-4.7830800000000003E-3</v>
      </c>
      <c r="Z169" s="19">
        <v>-2.9411900000000002E-3</v>
      </c>
      <c r="AA169" s="19">
        <v>-4.1770821E-2</v>
      </c>
      <c r="AB169" s="19">
        <v>-1.9572259999999998E-3</v>
      </c>
      <c r="AC169" s="19">
        <v>1.1404029999999999E-3</v>
      </c>
      <c r="AD169" s="19">
        <v>-7.051028E-3</v>
      </c>
      <c r="AE169" s="19">
        <v>-8.963862999999999E-3</v>
      </c>
      <c r="AF169" s="19">
        <v>-9.2087879396984922E-3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</row>
    <row r="170" spans="5:37">
      <c r="E170" s="17" t="s">
        <v>30</v>
      </c>
      <c r="F170" s="17" t="s">
        <v>214</v>
      </c>
      <c r="H170" s="17" t="s">
        <v>216</v>
      </c>
      <c r="I170" s="17" t="s">
        <v>216</v>
      </c>
      <c r="J170" s="17" t="s">
        <v>247</v>
      </c>
      <c r="L170" s="3" t="s">
        <v>112</v>
      </c>
      <c r="M170" s="3" t="b">
        <v>0</v>
      </c>
      <c r="N170" s="3" t="b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-0.32666207217751503</v>
      </c>
      <c r="Z170" s="19">
        <v>-0.27824482484570967</v>
      </c>
      <c r="AA170" s="19">
        <v>-0.30574867603237238</v>
      </c>
      <c r="AB170" s="19">
        <v>-0.27621420254407675</v>
      </c>
      <c r="AC170" s="19">
        <v>-0.55480976547187932</v>
      </c>
      <c r="AD170" s="19">
        <v>-0.6708273553023385</v>
      </c>
      <c r="AE170" s="19">
        <v>-0.77480002037090279</v>
      </c>
      <c r="AF170" s="19">
        <v>-0.77052841610141343</v>
      </c>
      <c r="AG170" s="19">
        <v>-0.66942736446455386</v>
      </c>
      <c r="AH170" s="19">
        <v>-0.66289067067087515</v>
      </c>
      <c r="AI170" s="19">
        <v>-0.65751669833872672</v>
      </c>
      <c r="AJ170" s="19">
        <v>-0.65222615913846105</v>
      </c>
      <c r="AK170" s="19">
        <v>-0.64608306840656748</v>
      </c>
    </row>
    <row r="171" spans="5:37">
      <c r="E171" s="17" t="s">
        <v>30</v>
      </c>
      <c r="F171" s="17" t="s">
        <v>214</v>
      </c>
      <c r="H171" s="17" t="s">
        <v>216</v>
      </c>
      <c r="I171" s="17" t="s">
        <v>216</v>
      </c>
      <c r="J171" s="17" t="s">
        <v>303</v>
      </c>
      <c r="L171" s="3" t="s">
        <v>112</v>
      </c>
      <c r="M171" s="3" t="b">
        <v>0</v>
      </c>
      <c r="N171" s="3" t="b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</row>
    <row r="172" spans="5:37">
      <c r="E172" s="17" t="s">
        <v>30</v>
      </c>
      <c r="F172" s="17" t="s">
        <v>214</v>
      </c>
      <c r="H172" s="17" t="s">
        <v>216</v>
      </c>
      <c r="I172" s="17" t="s">
        <v>216</v>
      </c>
      <c r="J172" s="17" t="s">
        <v>303</v>
      </c>
      <c r="L172" s="3" t="s">
        <v>112</v>
      </c>
      <c r="M172" s="3" t="b">
        <v>0</v>
      </c>
      <c r="N172" s="3" t="b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</row>
    <row r="173" spans="5:37">
      <c r="E173" s="17" t="s">
        <v>30</v>
      </c>
      <c r="F173" s="17" t="s">
        <v>214</v>
      </c>
      <c r="H173" s="17" t="s">
        <v>216</v>
      </c>
      <c r="I173" s="17" t="s">
        <v>216</v>
      </c>
      <c r="J173" s="17" t="s">
        <v>303</v>
      </c>
      <c r="L173" s="3" t="s">
        <v>112</v>
      </c>
      <c r="M173" s="3" t="b">
        <v>0</v>
      </c>
      <c r="N173" s="3" t="b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</row>
    <row r="174" spans="5:37">
      <c r="E174" s="17" t="s">
        <v>30</v>
      </c>
      <c r="F174" s="17" t="s">
        <v>214</v>
      </c>
      <c r="H174" s="17" t="s">
        <v>216</v>
      </c>
      <c r="I174" s="17" t="s">
        <v>216</v>
      </c>
      <c r="J174" s="17" t="s">
        <v>303</v>
      </c>
      <c r="L174" s="3" t="s">
        <v>112</v>
      </c>
      <c r="M174" s="3" t="b">
        <v>0</v>
      </c>
      <c r="N174" s="3" t="b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</row>
    <row r="175" spans="5:37">
      <c r="E175" s="17" t="s">
        <v>30</v>
      </c>
      <c r="F175" s="17" t="s">
        <v>214</v>
      </c>
      <c r="H175" s="17" t="s">
        <v>216</v>
      </c>
      <c r="I175" s="17" t="s">
        <v>216</v>
      </c>
      <c r="J175" s="17" t="s">
        <v>303</v>
      </c>
      <c r="L175" s="3" t="s">
        <v>112</v>
      </c>
      <c r="M175" s="3" t="b">
        <v>0</v>
      </c>
      <c r="N175" s="3" t="b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</row>
    <row r="176" spans="5:37">
      <c r="E176" s="17" t="s">
        <v>30</v>
      </c>
      <c r="F176" s="17" t="s">
        <v>214</v>
      </c>
      <c r="H176" s="17" t="s">
        <v>216</v>
      </c>
      <c r="I176" s="17" t="s">
        <v>216</v>
      </c>
      <c r="J176" s="17" t="s">
        <v>303</v>
      </c>
      <c r="L176" s="3" t="s">
        <v>112</v>
      </c>
      <c r="M176" s="3" t="b">
        <v>0</v>
      </c>
      <c r="N176" s="3" t="b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</row>
    <row r="177" spans="5:37">
      <c r="E177" s="17" t="s">
        <v>30</v>
      </c>
      <c r="F177" s="17" t="s">
        <v>214</v>
      </c>
      <c r="H177" s="17" t="s">
        <v>216</v>
      </c>
      <c r="I177" s="17" t="s">
        <v>216</v>
      </c>
      <c r="J177" s="17" t="s">
        <v>303</v>
      </c>
      <c r="L177" s="3" t="s">
        <v>112</v>
      </c>
      <c r="M177" s="3" t="b">
        <v>0</v>
      </c>
      <c r="N177" s="3" t="b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</row>
    <row r="178" spans="5:37">
      <c r="E178" s="17" t="s">
        <v>30</v>
      </c>
      <c r="F178" s="17" t="s">
        <v>214</v>
      </c>
      <c r="H178" s="17" t="s">
        <v>216</v>
      </c>
      <c r="I178" s="17" t="s">
        <v>216</v>
      </c>
      <c r="J178" s="17" t="s">
        <v>303</v>
      </c>
      <c r="L178" s="3" t="s">
        <v>112</v>
      </c>
      <c r="M178" s="3" t="b">
        <v>0</v>
      </c>
      <c r="N178" s="3" t="b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</row>
    <row r="179" spans="5:37">
      <c r="E179" s="17" t="s">
        <v>30</v>
      </c>
      <c r="F179" s="17" t="s">
        <v>214</v>
      </c>
      <c r="H179" s="17" t="s">
        <v>217</v>
      </c>
      <c r="I179" s="17" t="s">
        <v>217</v>
      </c>
      <c r="J179" s="17" t="s">
        <v>314</v>
      </c>
      <c r="L179" s="3" t="s">
        <v>112</v>
      </c>
      <c r="M179" s="3" t="b">
        <v>0</v>
      </c>
      <c r="N179" s="3" t="b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-2.1492920527225276E-2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-0.1367663461315318</v>
      </c>
      <c r="AG179" s="19">
        <v>0</v>
      </c>
      <c r="AH179" s="19">
        <v>0</v>
      </c>
      <c r="AI179" s="19">
        <v>0</v>
      </c>
      <c r="AJ179" s="19">
        <v>0</v>
      </c>
      <c r="AK179" s="19">
        <v>0</v>
      </c>
    </row>
    <row r="180" spans="5:37">
      <c r="E180" s="17" t="s">
        <v>30</v>
      </c>
      <c r="F180" s="17" t="s">
        <v>214</v>
      </c>
      <c r="H180" s="17" t="s">
        <v>217</v>
      </c>
      <c r="I180" s="17" t="s">
        <v>217</v>
      </c>
      <c r="J180" s="17" t="s">
        <v>303</v>
      </c>
      <c r="L180" s="3" t="s">
        <v>112</v>
      </c>
      <c r="M180" s="3" t="b">
        <v>0</v>
      </c>
      <c r="N180" s="3" t="b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</row>
    <row r="181" spans="5:37">
      <c r="E181" s="17" t="s">
        <v>30</v>
      </c>
      <c r="F181" s="17" t="s">
        <v>214</v>
      </c>
      <c r="H181" s="17" t="s">
        <v>217</v>
      </c>
      <c r="I181" s="17" t="s">
        <v>217</v>
      </c>
      <c r="J181" s="17" t="s">
        <v>303</v>
      </c>
      <c r="L181" s="3" t="s">
        <v>112</v>
      </c>
      <c r="M181" s="3" t="b">
        <v>0</v>
      </c>
      <c r="N181" s="3" t="b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</row>
    <row r="182" spans="5:37">
      <c r="E182" s="17" t="s">
        <v>30</v>
      </c>
      <c r="F182" s="17" t="s">
        <v>214</v>
      </c>
      <c r="H182" s="17" t="s">
        <v>217</v>
      </c>
      <c r="I182" s="17" t="s">
        <v>217</v>
      </c>
      <c r="J182" s="17" t="s">
        <v>303</v>
      </c>
      <c r="L182" s="3" t="s">
        <v>112</v>
      </c>
      <c r="M182" s="3" t="b">
        <v>0</v>
      </c>
      <c r="N182" s="3" t="b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</row>
    <row r="183" spans="5:37">
      <c r="E183" s="17" t="s">
        <v>30</v>
      </c>
      <c r="F183" s="17" t="s">
        <v>214</v>
      </c>
      <c r="H183" s="17" t="s">
        <v>217</v>
      </c>
      <c r="I183" s="17" t="s">
        <v>217</v>
      </c>
      <c r="J183" s="17" t="s">
        <v>303</v>
      </c>
      <c r="L183" s="3" t="s">
        <v>112</v>
      </c>
      <c r="M183" s="3" t="b">
        <v>0</v>
      </c>
      <c r="N183" s="3" t="b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</row>
    <row r="184" spans="5:37">
      <c r="E184" s="17" t="s">
        <v>30</v>
      </c>
      <c r="F184" s="17" t="s">
        <v>214</v>
      </c>
      <c r="H184" s="17" t="s">
        <v>217</v>
      </c>
      <c r="I184" s="17" t="s">
        <v>217</v>
      </c>
      <c r="J184" s="17" t="s">
        <v>303</v>
      </c>
      <c r="L184" s="3" t="s">
        <v>112</v>
      </c>
      <c r="M184" s="3" t="b">
        <v>0</v>
      </c>
      <c r="N184" s="3" t="b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</row>
    <row r="185" spans="5:37">
      <c r="E185" s="17" t="s">
        <v>30</v>
      </c>
      <c r="F185" s="17" t="s">
        <v>214</v>
      </c>
      <c r="H185" s="17" t="s">
        <v>217</v>
      </c>
      <c r="I185" s="17" t="s">
        <v>217</v>
      </c>
      <c r="J185" s="17" t="s">
        <v>303</v>
      </c>
      <c r="L185" s="3" t="s">
        <v>112</v>
      </c>
      <c r="M185" s="3" t="b">
        <v>0</v>
      </c>
      <c r="N185" s="3" t="b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</row>
    <row r="186" spans="5:37">
      <c r="E186" s="17" t="s">
        <v>30</v>
      </c>
      <c r="F186" s="17" t="s">
        <v>214</v>
      </c>
      <c r="H186" s="17" t="s">
        <v>217</v>
      </c>
      <c r="I186" s="17" t="s">
        <v>217</v>
      </c>
      <c r="J186" s="17" t="s">
        <v>303</v>
      </c>
      <c r="L186" s="3" t="s">
        <v>112</v>
      </c>
      <c r="M186" s="3" t="b">
        <v>0</v>
      </c>
      <c r="N186" s="3" t="b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</row>
    <row r="187" spans="5:37">
      <c r="E187" s="17" t="s">
        <v>30</v>
      </c>
      <c r="F187" s="17" t="s">
        <v>214</v>
      </c>
      <c r="H187" s="17" t="s">
        <v>217</v>
      </c>
      <c r="I187" s="17" t="s">
        <v>217</v>
      </c>
      <c r="J187" s="17" t="s">
        <v>303</v>
      </c>
      <c r="L187" s="3" t="s">
        <v>112</v>
      </c>
      <c r="M187" s="3" t="b">
        <v>0</v>
      </c>
      <c r="N187" s="3" t="b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</row>
    <row r="188" spans="5:37">
      <c r="E188" s="17" t="s">
        <v>30</v>
      </c>
      <c r="F188" s="17" t="s">
        <v>214</v>
      </c>
      <c r="H188" s="17" t="s">
        <v>217</v>
      </c>
      <c r="I188" s="17" t="s">
        <v>217</v>
      </c>
      <c r="J188" s="17" t="s">
        <v>303</v>
      </c>
      <c r="L188" s="3" t="s">
        <v>112</v>
      </c>
      <c r="M188" s="3" t="b">
        <v>0</v>
      </c>
      <c r="N188" s="3" t="b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</row>
    <row r="189" spans="5:37">
      <c r="E189" s="17" t="s">
        <v>30</v>
      </c>
      <c r="F189" s="17" t="s">
        <v>214</v>
      </c>
      <c r="H189" s="17" t="s">
        <v>219</v>
      </c>
      <c r="I189" s="17" t="s">
        <v>219</v>
      </c>
      <c r="J189" s="17" t="s">
        <v>303</v>
      </c>
      <c r="L189" s="3" t="s">
        <v>112</v>
      </c>
      <c r="M189" s="3" t="b">
        <v>0</v>
      </c>
      <c r="N189" s="3" t="b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</row>
    <row r="190" spans="5:37">
      <c r="E190" s="17" t="s">
        <v>30</v>
      </c>
      <c r="F190" s="17" t="s">
        <v>214</v>
      </c>
      <c r="H190" s="17" t="s">
        <v>219</v>
      </c>
      <c r="I190" s="17" t="s">
        <v>219</v>
      </c>
      <c r="J190" s="17" t="s">
        <v>303</v>
      </c>
      <c r="L190" s="3" t="s">
        <v>112</v>
      </c>
      <c r="M190" s="3" t="b">
        <v>0</v>
      </c>
      <c r="N190" s="3" t="b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</row>
    <row r="191" spans="5:37">
      <c r="E191" s="17" t="s">
        <v>30</v>
      </c>
      <c r="F191" s="17" t="s">
        <v>214</v>
      </c>
      <c r="H191" s="17" t="s">
        <v>219</v>
      </c>
      <c r="I191" s="17" t="s">
        <v>219</v>
      </c>
      <c r="J191" s="17" t="s">
        <v>303</v>
      </c>
      <c r="L191" s="3" t="s">
        <v>112</v>
      </c>
      <c r="M191" s="3" t="b">
        <v>0</v>
      </c>
      <c r="N191" s="3" t="b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</row>
    <row r="192" spans="5:37">
      <c r="E192" s="17" t="s">
        <v>30</v>
      </c>
      <c r="F192" s="17" t="s">
        <v>214</v>
      </c>
      <c r="H192" s="17" t="s">
        <v>219</v>
      </c>
      <c r="I192" s="17" t="s">
        <v>219</v>
      </c>
      <c r="J192" s="17" t="s">
        <v>303</v>
      </c>
      <c r="L192" s="3" t="s">
        <v>112</v>
      </c>
      <c r="M192" s="3" t="b">
        <v>0</v>
      </c>
      <c r="N192" s="3" t="b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</row>
    <row r="193" spans="5:37">
      <c r="E193" s="17" t="s">
        <v>30</v>
      </c>
      <c r="F193" s="17" t="s">
        <v>214</v>
      </c>
      <c r="H193" s="17" t="s">
        <v>219</v>
      </c>
      <c r="I193" s="17" t="s">
        <v>219</v>
      </c>
      <c r="J193" s="17" t="s">
        <v>303</v>
      </c>
      <c r="L193" s="3" t="s">
        <v>112</v>
      </c>
      <c r="M193" s="3" t="b">
        <v>0</v>
      </c>
      <c r="N193" s="3" t="b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</row>
    <row r="194" spans="5:37">
      <c r="E194" s="17" t="s">
        <v>30</v>
      </c>
      <c r="F194" s="17" t="s">
        <v>214</v>
      </c>
      <c r="H194" s="17" t="s">
        <v>219</v>
      </c>
      <c r="I194" s="17" t="s">
        <v>219</v>
      </c>
      <c r="J194" s="17" t="s">
        <v>303</v>
      </c>
      <c r="L194" s="3" t="s">
        <v>112</v>
      </c>
      <c r="M194" s="3" t="b">
        <v>0</v>
      </c>
      <c r="N194" s="3" t="b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</row>
    <row r="195" spans="5:37">
      <c r="E195" s="17" t="s">
        <v>30</v>
      </c>
      <c r="F195" s="17" t="s">
        <v>214</v>
      </c>
      <c r="H195" s="17" t="s">
        <v>219</v>
      </c>
      <c r="I195" s="17" t="s">
        <v>219</v>
      </c>
      <c r="J195" s="17" t="s">
        <v>303</v>
      </c>
      <c r="L195" s="3" t="s">
        <v>112</v>
      </c>
      <c r="M195" s="3" t="b">
        <v>0</v>
      </c>
      <c r="N195" s="3" t="b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</row>
    <row r="196" spans="5:37">
      <c r="E196" s="17" t="s">
        <v>30</v>
      </c>
      <c r="F196" s="17" t="s">
        <v>214</v>
      </c>
      <c r="H196" s="17" t="s">
        <v>219</v>
      </c>
      <c r="I196" s="17" t="s">
        <v>219</v>
      </c>
      <c r="J196" s="17" t="s">
        <v>303</v>
      </c>
      <c r="L196" s="3" t="s">
        <v>112</v>
      </c>
      <c r="M196" s="3" t="b">
        <v>0</v>
      </c>
      <c r="N196" s="3" t="b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</row>
    <row r="197" spans="5:37">
      <c r="E197" s="17" t="s">
        <v>30</v>
      </c>
      <c r="F197" s="17" t="s">
        <v>214</v>
      </c>
      <c r="H197" s="17" t="s">
        <v>219</v>
      </c>
      <c r="I197" s="17" t="s">
        <v>219</v>
      </c>
      <c r="J197" s="17" t="s">
        <v>303</v>
      </c>
      <c r="L197" s="3" t="s">
        <v>112</v>
      </c>
      <c r="M197" s="3" t="b">
        <v>0</v>
      </c>
      <c r="N197" s="3" t="b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</row>
    <row r="198" spans="5:37">
      <c r="E198" s="17" t="s">
        <v>30</v>
      </c>
      <c r="F198" s="17" t="s">
        <v>214</v>
      </c>
      <c r="H198" s="17" t="s">
        <v>219</v>
      </c>
      <c r="I198" s="17" t="s">
        <v>219</v>
      </c>
      <c r="J198" s="17" t="s">
        <v>303</v>
      </c>
      <c r="L198" s="3" t="s">
        <v>112</v>
      </c>
      <c r="M198" s="3" t="b">
        <v>0</v>
      </c>
      <c r="N198" s="3" t="b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</row>
    <row r="199" spans="5:37">
      <c r="E199" s="17" t="s">
        <v>30</v>
      </c>
      <c r="F199" s="17" t="s">
        <v>214</v>
      </c>
      <c r="H199" s="17" t="s">
        <v>220</v>
      </c>
      <c r="I199" s="17" t="s">
        <v>220</v>
      </c>
      <c r="J199" s="17" t="s">
        <v>358</v>
      </c>
      <c r="L199" s="3" t="s">
        <v>112</v>
      </c>
      <c r="M199" s="3" t="b">
        <v>0</v>
      </c>
      <c r="N199" s="3" t="s">
        <v>308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</row>
    <row r="200" spans="5:37">
      <c r="E200" s="17" t="s">
        <v>30</v>
      </c>
      <c r="F200" s="17" t="s">
        <v>214</v>
      </c>
      <c r="H200" s="17" t="s">
        <v>220</v>
      </c>
      <c r="I200" s="17" t="s">
        <v>220</v>
      </c>
      <c r="J200" s="17" t="s">
        <v>303</v>
      </c>
      <c r="L200" s="3" t="s">
        <v>112</v>
      </c>
      <c r="M200" s="3" t="b">
        <v>0</v>
      </c>
      <c r="N200" s="3" t="b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</row>
    <row r="201" spans="5:37">
      <c r="E201" s="17" t="s">
        <v>30</v>
      </c>
      <c r="F201" s="17" t="s">
        <v>214</v>
      </c>
      <c r="H201" s="17" t="s">
        <v>220</v>
      </c>
      <c r="I201" s="17" t="s">
        <v>220</v>
      </c>
      <c r="J201" s="17" t="s">
        <v>303</v>
      </c>
      <c r="L201" s="3" t="s">
        <v>112</v>
      </c>
      <c r="M201" s="3" t="b">
        <v>0</v>
      </c>
      <c r="N201" s="3" t="b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</row>
    <row r="202" spans="5:37">
      <c r="E202" s="17" t="s">
        <v>30</v>
      </c>
      <c r="F202" s="17" t="s">
        <v>214</v>
      </c>
      <c r="H202" s="17" t="s">
        <v>220</v>
      </c>
      <c r="I202" s="17" t="s">
        <v>220</v>
      </c>
      <c r="J202" s="17" t="s">
        <v>303</v>
      </c>
      <c r="L202" s="3" t="s">
        <v>112</v>
      </c>
      <c r="M202" s="3" t="b">
        <v>0</v>
      </c>
      <c r="N202" s="3" t="b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</row>
    <row r="203" spans="5:37">
      <c r="E203" s="17" t="s">
        <v>30</v>
      </c>
      <c r="F203" s="17" t="s">
        <v>214</v>
      </c>
      <c r="H203" s="17" t="s">
        <v>220</v>
      </c>
      <c r="I203" s="17" t="s">
        <v>220</v>
      </c>
      <c r="J203" s="17" t="s">
        <v>303</v>
      </c>
      <c r="L203" s="3" t="s">
        <v>112</v>
      </c>
      <c r="M203" s="3" t="b">
        <v>0</v>
      </c>
      <c r="N203" s="3" t="b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</row>
    <row r="204" spans="5:37">
      <c r="E204" s="17" t="s">
        <v>30</v>
      </c>
      <c r="F204" s="17" t="s">
        <v>214</v>
      </c>
      <c r="H204" s="17" t="s">
        <v>220</v>
      </c>
      <c r="I204" s="17" t="s">
        <v>220</v>
      </c>
      <c r="J204" s="17" t="s">
        <v>303</v>
      </c>
      <c r="L204" s="3" t="s">
        <v>112</v>
      </c>
      <c r="M204" s="3" t="b">
        <v>0</v>
      </c>
      <c r="N204" s="3" t="b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</row>
    <row r="205" spans="5:37">
      <c r="E205" s="17" t="s">
        <v>30</v>
      </c>
      <c r="F205" s="17" t="s">
        <v>214</v>
      </c>
      <c r="H205" s="17" t="s">
        <v>220</v>
      </c>
      <c r="I205" s="17" t="s">
        <v>220</v>
      </c>
      <c r="J205" s="17" t="s">
        <v>303</v>
      </c>
      <c r="L205" s="3" t="s">
        <v>112</v>
      </c>
      <c r="M205" s="3" t="b">
        <v>0</v>
      </c>
      <c r="N205" s="3" t="b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</row>
    <row r="206" spans="5:37">
      <c r="E206" s="17" t="s">
        <v>30</v>
      </c>
      <c r="F206" s="17" t="s">
        <v>214</v>
      </c>
      <c r="H206" s="17" t="s">
        <v>220</v>
      </c>
      <c r="I206" s="17" t="s">
        <v>220</v>
      </c>
      <c r="J206" s="17" t="s">
        <v>303</v>
      </c>
      <c r="L206" s="3" t="s">
        <v>112</v>
      </c>
      <c r="M206" s="3" t="b">
        <v>0</v>
      </c>
      <c r="N206" s="3" t="b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</row>
    <row r="207" spans="5:37">
      <c r="E207" s="17" t="s">
        <v>30</v>
      </c>
      <c r="F207" s="17" t="s">
        <v>214</v>
      </c>
      <c r="H207" s="17" t="s">
        <v>220</v>
      </c>
      <c r="I207" s="17" t="s">
        <v>220</v>
      </c>
      <c r="J207" s="17" t="s">
        <v>303</v>
      </c>
      <c r="L207" s="3" t="s">
        <v>112</v>
      </c>
      <c r="M207" s="3" t="b">
        <v>0</v>
      </c>
      <c r="N207" s="3" t="b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</row>
    <row r="208" spans="5:37">
      <c r="E208" s="17" t="s">
        <v>30</v>
      </c>
      <c r="F208" s="17" t="s">
        <v>214</v>
      </c>
      <c r="H208" s="17" t="s">
        <v>220</v>
      </c>
      <c r="I208" s="17" t="s">
        <v>220</v>
      </c>
      <c r="J208" s="17" t="s">
        <v>303</v>
      </c>
      <c r="L208" s="3" t="s">
        <v>112</v>
      </c>
      <c r="M208" s="3" t="b">
        <v>0</v>
      </c>
      <c r="N208" s="3" t="b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</row>
    <row r="209" spans="5:37">
      <c r="E209" s="17" t="s">
        <v>30</v>
      </c>
      <c r="F209" s="17" t="s">
        <v>214</v>
      </c>
      <c r="H209" s="17" t="s">
        <v>315</v>
      </c>
      <c r="I209" s="17" t="s">
        <v>221</v>
      </c>
      <c r="J209" s="17" t="s">
        <v>303</v>
      </c>
      <c r="L209" s="3" t="s">
        <v>112</v>
      </c>
      <c r="M209" s="3" t="b">
        <v>0</v>
      </c>
      <c r="N209" s="3" t="b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</row>
    <row r="210" spans="5:37">
      <c r="E210" s="17" t="s">
        <v>30</v>
      </c>
      <c r="F210" s="17" t="s">
        <v>214</v>
      </c>
      <c r="H210" s="17" t="s">
        <v>315</v>
      </c>
      <c r="I210" s="17" t="s">
        <v>221</v>
      </c>
      <c r="J210" s="17" t="s">
        <v>302</v>
      </c>
      <c r="L210" s="3" t="s">
        <v>112</v>
      </c>
      <c r="M210" s="3" t="b">
        <v>0</v>
      </c>
      <c r="N210" s="3" t="b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-1.2661093301235833E-2</v>
      </c>
      <c r="Z210" s="19">
        <v>-1.2417720779220777E-2</v>
      </c>
      <c r="AA210" s="19">
        <v>-2.5068430713975479E-2</v>
      </c>
      <c r="AB210" s="19">
        <v>-4.8348266630184641E-2</v>
      </c>
      <c r="AC210" s="19">
        <v>0</v>
      </c>
      <c r="AD210" s="19">
        <v>0</v>
      </c>
      <c r="AE210" s="19">
        <v>-1.9986175308171331E-2</v>
      </c>
      <c r="AF210" s="19">
        <v>-8.078126609645693E-3</v>
      </c>
      <c r="AG210" s="19">
        <v>-9.470799727278335E-3</v>
      </c>
      <c r="AH210" s="19">
        <v>-9.531837007797991E-3</v>
      </c>
      <c r="AI210" s="19">
        <v>-8.1870075151824692E-3</v>
      </c>
      <c r="AJ210" s="19">
        <v>-1.8542305930061506E-3</v>
      </c>
      <c r="AK210" s="19">
        <v>-1.1601680306232542E-3</v>
      </c>
    </row>
    <row r="211" spans="5:37">
      <c r="E211" s="17" t="s">
        <v>30</v>
      </c>
      <c r="F211" s="17" t="s">
        <v>214</v>
      </c>
      <c r="H211" s="17" t="s">
        <v>315</v>
      </c>
      <c r="I211" s="17" t="s">
        <v>221</v>
      </c>
      <c r="J211" s="17" t="s">
        <v>360</v>
      </c>
      <c r="L211" s="3" t="s">
        <v>112</v>
      </c>
      <c r="M211" s="3" t="b">
        <v>0</v>
      </c>
      <c r="N211" s="3" t="s">
        <v>308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-4.534761155915E-2</v>
      </c>
      <c r="AF211" s="19">
        <v>-0.64528262010236181</v>
      </c>
      <c r="AG211" s="19">
        <v>-0.88780062602839316</v>
      </c>
      <c r="AH211" s="19">
        <v>-0.8922619357069278</v>
      </c>
      <c r="AI211" s="19">
        <v>-0.89674566402706313</v>
      </c>
      <c r="AJ211" s="19">
        <v>-0.9012519236452895</v>
      </c>
      <c r="AK211" s="19">
        <v>-0.90578082778421054</v>
      </c>
    </row>
    <row r="212" spans="5:37">
      <c r="E212" s="17" t="s">
        <v>30</v>
      </c>
      <c r="F212" s="17" t="s">
        <v>214</v>
      </c>
      <c r="H212" s="17" t="s">
        <v>315</v>
      </c>
      <c r="I212" s="17" t="s">
        <v>221</v>
      </c>
      <c r="J212" s="17" t="s">
        <v>316</v>
      </c>
      <c r="L212" s="3" t="s">
        <v>112</v>
      </c>
      <c r="M212" s="3" t="b">
        <v>0</v>
      </c>
      <c r="N212" s="3" t="s">
        <v>308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</row>
    <row r="213" spans="5:37">
      <c r="E213" s="17" t="s">
        <v>30</v>
      </c>
      <c r="F213" s="17" t="s">
        <v>214</v>
      </c>
      <c r="H213" s="17" t="s">
        <v>315</v>
      </c>
      <c r="I213" s="17" t="s">
        <v>221</v>
      </c>
      <c r="J213" s="17" t="s">
        <v>303</v>
      </c>
      <c r="L213" s="3" t="s">
        <v>112</v>
      </c>
      <c r="M213" s="3" t="b">
        <v>0</v>
      </c>
      <c r="N213" s="3" t="b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</row>
    <row r="214" spans="5:37">
      <c r="E214" s="17" t="s">
        <v>30</v>
      </c>
      <c r="F214" s="17" t="s">
        <v>214</v>
      </c>
      <c r="H214" s="17" t="s">
        <v>315</v>
      </c>
      <c r="I214" s="17" t="s">
        <v>221</v>
      </c>
      <c r="J214" s="17" t="s">
        <v>303</v>
      </c>
      <c r="L214" s="3" t="s">
        <v>112</v>
      </c>
      <c r="M214" s="3" t="b">
        <v>0</v>
      </c>
      <c r="N214" s="3" t="b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</row>
    <row r="215" spans="5:37">
      <c r="E215" s="17" t="s">
        <v>30</v>
      </c>
      <c r="F215" s="17" t="s">
        <v>214</v>
      </c>
      <c r="H215" s="17" t="s">
        <v>315</v>
      </c>
      <c r="I215" s="17" t="s">
        <v>221</v>
      </c>
      <c r="J215" s="17" t="s">
        <v>303</v>
      </c>
      <c r="L215" s="3" t="s">
        <v>112</v>
      </c>
      <c r="M215" s="3" t="b">
        <v>0</v>
      </c>
      <c r="N215" s="3" t="b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</row>
    <row r="216" spans="5:37">
      <c r="E216" s="17" t="s">
        <v>30</v>
      </c>
      <c r="F216" s="17" t="s">
        <v>214</v>
      </c>
      <c r="H216" s="17" t="s">
        <v>315</v>
      </c>
      <c r="I216" s="17" t="s">
        <v>221</v>
      </c>
      <c r="J216" s="17" t="s">
        <v>303</v>
      </c>
      <c r="L216" s="3" t="s">
        <v>112</v>
      </c>
      <c r="M216" s="3" t="b">
        <v>0</v>
      </c>
      <c r="N216" s="3" t="b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</row>
    <row r="217" spans="5:37">
      <c r="E217" s="17" t="s">
        <v>30</v>
      </c>
      <c r="F217" s="17" t="s">
        <v>214</v>
      </c>
      <c r="H217" s="17" t="s">
        <v>315</v>
      </c>
      <c r="I217" s="17" t="s">
        <v>221</v>
      </c>
      <c r="J217" s="17" t="s">
        <v>303</v>
      </c>
      <c r="L217" s="3" t="s">
        <v>112</v>
      </c>
      <c r="M217" s="3" t="b">
        <v>0</v>
      </c>
      <c r="N217" s="3" t="b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</row>
    <row r="218" spans="5:37">
      <c r="E218" s="17" t="s">
        <v>30</v>
      </c>
      <c r="F218" s="17" t="s">
        <v>214</v>
      </c>
      <c r="H218" s="17" t="s">
        <v>315</v>
      </c>
      <c r="I218" s="17" t="s">
        <v>221</v>
      </c>
      <c r="J218" s="17" t="s">
        <v>303</v>
      </c>
      <c r="L218" s="3" t="s">
        <v>112</v>
      </c>
      <c r="M218" s="3" t="b">
        <v>0</v>
      </c>
      <c r="N218" s="3" t="b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</row>
    <row r="219" spans="5:37">
      <c r="E219" s="17" t="s">
        <v>30</v>
      </c>
      <c r="F219" s="17" t="s">
        <v>222</v>
      </c>
      <c r="H219" s="17">
        <v>0</v>
      </c>
      <c r="I219" s="17" t="s">
        <v>222</v>
      </c>
      <c r="J219" s="17" t="s">
        <v>317</v>
      </c>
      <c r="L219" s="3" t="s">
        <v>112</v>
      </c>
      <c r="M219" s="3" t="b">
        <v>0</v>
      </c>
      <c r="N219" s="3" t="b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-0.38053145389435855</v>
      </c>
      <c r="Z219" s="19">
        <v>-0.64193173740248044</v>
      </c>
      <c r="AA219" s="19">
        <v>-1.2956328937718806</v>
      </c>
      <c r="AB219" s="19">
        <v>-0.37508508949486807</v>
      </c>
      <c r="AC219" s="19">
        <v>-0.72863891028444405</v>
      </c>
      <c r="AD219" s="19">
        <v>-0.93092564751221629</v>
      </c>
      <c r="AE219" s="19">
        <v>-1.6824318036992727</v>
      </c>
      <c r="AF219" s="19">
        <v>-1.7376918124214773</v>
      </c>
      <c r="AG219" s="19">
        <v>-3.8391805348513475</v>
      </c>
      <c r="AH219" s="19">
        <v>-3.7806915837935762</v>
      </c>
      <c r="AI219" s="19">
        <v>-3.7452688640019609</v>
      </c>
      <c r="AJ219" s="19">
        <v>-3.7507215128731985</v>
      </c>
      <c r="AK219" s="19">
        <v>-3.756808678997555</v>
      </c>
    </row>
    <row r="220" spans="5:37">
      <c r="E220" s="17" t="s">
        <v>30</v>
      </c>
      <c r="F220" s="17" t="s">
        <v>222</v>
      </c>
      <c r="H220" s="17">
        <v>0</v>
      </c>
      <c r="I220" s="17" t="s">
        <v>222</v>
      </c>
      <c r="J220" s="17" t="s">
        <v>247</v>
      </c>
      <c r="L220" s="3" t="s">
        <v>112</v>
      </c>
      <c r="M220" s="3" t="b">
        <v>0</v>
      </c>
      <c r="N220" s="3" t="b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-2.9521211436633212</v>
      </c>
      <c r="Z220" s="19">
        <v>-1.7183621862252154</v>
      </c>
      <c r="AA220" s="19">
        <v>-1.4829070191210323</v>
      </c>
      <c r="AB220" s="19">
        <v>-1.3793929020492688</v>
      </c>
      <c r="AC220" s="19">
        <v>-2.0684658864819374</v>
      </c>
      <c r="AD220" s="19">
        <v>-2.0661626824335664</v>
      </c>
      <c r="AE220" s="19">
        <v>-3.5759096216711361</v>
      </c>
      <c r="AF220" s="19">
        <v>-4.1814794576168328</v>
      </c>
      <c r="AG220" s="19">
        <v>-2.7094669060594798</v>
      </c>
      <c r="AH220" s="19">
        <v>-2.7130770615509507</v>
      </c>
      <c r="AI220" s="19">
        <v>-2.7243874270717034</v>
      </c>
      <c r="AJ220" s="19">
        <v>-2.7028507048980477</v>
      </c>
      <c r="AK220" s="19">
        <v>-2.6754308483722373</v>
      </c>
    </row>
    <row r="221" spans="5:37">
      <c r="E221" s="17" t="s">
        <v>30</v>
      </c>
      <c r="F221" s="17" t="s">
        <v>222</v>
      </c>
      <c r="H221" s="17">
        <v>0</v>
      </c>
      <c r="I221" s="17" t="s">
        <v>222</v>
      </c>
      <c r="J221" s="17" t="s">
        <v>218</v>
      </c>
      <c r="L221" s="3" t="s">
        <v>112</v>
      </c>
      <c r="M221" s="3" t="b">
        <v>0</v>
      </c>
      <c r="N221" s="3" t="b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-4.6723559999999997</v>
      </c>
      <c r="Z221" s="19">
        <v>-10.304878842346628</v>
      </c>
      <c r="AA221" s="19">
        <v>-6.9492544722909981</v>
      </c>
      <c r="AB221" s="19">
        <v>-6.3619876702691531</v>
      </c>
      <c r="AC221" s="19">
        <v>-9.4464191241958062</v>
      </c>
      <c r="AD221" s="19">
        <v>-6.3243539755524161</v>
      </c>
      <c r="AE221" s="19">
        <v>-10.630191746793178</v>
      </c>
      <c r="AF221" s="19">
        <v>-10.220442717162445</v>
      </c>
      <c r="AG221" s="19">
        <v>-4.1379228582563359</v>
      </c>
      <c r="AH221" s="19">
        <v>-4.0693307663255034</v>
      </c>
      <c r="AI221" s="19">
        <v>-4.0271694853643769</v>
      </c>
      <c r="AJ221" s="19">
        <v>-4.0320321016455862</v>
      </c>
      <c r="AK221" s="19">
        <v>-4.037633885218721</v>
      </c>
    </row>
    <row r="222" spans="5:37">
      <c r="E222" s="17" t="s">
        <v>30</v>
      </c>
      <c r="F222" s="17" t="s">
        <v>222</v>
      </c>
      <c r="H222" s="17">
        <v>0</v>
      </c>
      <c r="I222" s="17" t="s">
        <v>222</v>
      </c>
      <c r="J222" s="17" t="s">
        <v>302</v>
      </c>
      <c r="L222" s="3" t="s">
        <v>112</v>
      </c>
      <c r="M222" s="3" t="b">
        <v>0</v>
      </c>
      <c r="N222" s="3" t="b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-3.9985673142913506E-4</v>
      </c>
      <c r="AA222" s="19">
        <v>-1.0364814096315516E-2</v>
      </c>
      <c r="AB222" s="19">
        <v>-3.1671817722674751E-2</v>
      </c>
      <c r="AC222" s="19">
        <v>-4.6019314886202575E-2</v>
      </c>
      <c r="AD222" s="19">
        <v>-3.0417299999999999E-3</v>
      </c>
      <c r="AE222" s="19">
        <v>-3.0417299999999999E-3</v>
      </c>
      <c r="AF222" s="19">
        <v>-3.0570150753768842E-3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</row>
    <row r="223" spans="5:37">
      <c r="E223" s="17" t="s">
        <v>30</v>
      </c>
      <c r="F223" s="17" t="s">
        <v>222</v>
      </c>
      <c r="H223" s="17">
        <v>0</v>
      </c>
      <c r="I223" s="17" t="s">
        <v>222</v>
      </c>
      <c r="J223" s="17" t="s">
        <v>303</v>
      </c>
      <c r="L223" s="3" t="s">
        <v>112</v>
      </c>
      <c r="M223" s="3" t="b">
        <v>0</v>
      </c>
      <c r="N223" s="3" t="b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</row>
    <row r="224" spans="5:37">
      <c r="E224" s="17" t="s">
        <v>30</v>
      </c>
      <c r="F224" s="17" t="s">
        <v>222</v>
      </c>
      <c r="H224" s="17">
        <v>0</v>
      </c>
      <c r="I224" s="17" t="s">
        <v>222</v>
      </c>
      <c r="J224" s="17" t="s">
        <v>303</v>
      </c>
      <c r="L224" s="3" t="s">
        <v>112</v>
      </c>
      <c r="M224" s="3" t="b">
        <v>0</v>
      </c>
      <c r="N224" s="3" t="b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</row>
    <row r="225" spans="5:53">
      <c r="E225" s="17" t="s">
        <v>30</v>
      </c>
      <c r="F225" s="17" t="s">
        <v>222</v>
      </c>
      <c r="H225" s="17">
        <v>0</v>
      </c>
      <c r="I225" s="17" t="s">
        <v>222</v>
      </c>
      <c r="J225" s="17" t="s">
        <v>303</v>
      </c>
      <c r="L225" s="3" t="s">
        <v>112</v>
      </c>
      <c r="M225" s="3" t="b">
        <v>0</v>
      </c>
      <c r="N225" s="3" t="b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</row>
    <row r="226" spans="5:53">
      <c r="E226" s="17" t="s">
        <v>30</v>
      </c>
      <c r="F226" s="17" t="s">
        <v>222</v>
      </c>
      <c r="H226" s="17">
        <v>0</v>
      </c>
      <c r="I226" s="17" t="s">
        <v>222</v>
      </c>
      <c r="J226" s="17" t="s">
        <v>303</v>
      </c>
      <c r="L226" s="3" t="s">
        <v>112</v>
      </c>
      <c r="M226" s="3" t="b">
        <v>0</v>
      </c>
      <c r="N226" s="3" t="b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</row>
    <row r="227" spans="5:53">
      <c r="E227" s="17" t="s">
        <v>30</v>
      </c>
      <c r="F227" s="17" t="s">
        <v>222</v>
      </c>
      <c r="H227" s="17">
        <v>0</v>
      </c>
      <c r="I227" s="17" t="s">
        <v>222</v>
      </c>
      <c r="J227" s="17" t="s">
        <v>303</v>
      </c>
      <c r="L227" s="3" t="s">
        <v>112</v>
      </c>
      <c r="M227" s="3" t="b">
        <v>0</v>
      </c>
      <c r="N227" s="3" t="b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</row>
    <row r="228" spans="5:53">
      <c r="E228" s="17" t="s">
        <v>30</v>
      </c>
      <c r="F228" s="17" t="s">
        <v>222</v>
      </c>
      <c r="H228" s="17">
        <v>0</v>
      </c>
      <c r="I228" s="17" t="s">
        <v>222</v>
      </c>
      <c r="J228" s="17" t="s">
        <v>303</v>
      </c>
      <c r="L228" s="3" t="s">
        <v>112</v>
      </c>
      <c r="M228" s="3" t="b">
        <v>0</v>
      </c>
      <c r="N228" s="3" t="b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</row>
    <row r="229" spans="5:53">
      <c r="G229" s="93"/>
    </row>
    <row r="230" spans="5:53" ht="15">
      <c r="E230" s="10" t="s">
        <v>121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41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5:53">
      <c r="F231" s="30" t="s">
        <v>125</v>
      </c>
    </row>
    <row r="233" spans="5:53">
      <c r="H233" s="3" t="s">
        <v>291</v>
      </c>
      <c r="R233" s="29">
        <v>0</v>
      </c>
      <c r="T233" s="103" t="b">
        <v>1</v>
      </c>
      <c r="U233" s="103" t="b">
        <v>1</v>
      </c>
      <c r="V233" s="103" t="b">
        <v>1</v>
      </c>
      <c r="W233" s="103" t="b">
        <v>1</v>
      </c>
      <c r="X233" s="103" t="b">
        <v>1</v>
      </c>
      <c r="Y233" s="103" t="b">
        <v>1</v>
      </c>
      <c r="Z233" s="103" t="b">
        <v>1</v>
      </c>
      <c r="AA233" s="103" t="b">
        <v>1</v>
      </c>
      <c r="AB233" s="103" t="b">
        <v>1</v>
      </c>
      <c r="AC233" s="103" t="b">
        <v>1</v>
      </c>
      <c r="AD233" s="103" t="b">
        <v>1</v>
      </c>
      <c r="AE233" s="103" t="b">
        <v>1</v>
      </c>
      <c r="AF233" s="103" t="b">
        <v>1</v>
      </c>
      <c r="AG233" s="103" t="b">
        <v>1</v>
      </c>
      <c r="AH233" s="103" t="b">
        <v>1</v>
      </c>
      <c r="AI233" s="103" t="b">
        <v>1</v>
      </c>
      <c r="AJ233" s="103" t="b">
        <v>1</v>
      </c>
      <c r="AK233" s="103" t="b">
        <v>1</v>
      </c>
    </row>
    <row r="235" spans="5:53">
      <c r="H235" s="3" t="s">
        <v>123</v>
      </c>
      <c r="R235" s="29">
        <v>0</v>
      </c>
    </row>
  </sheetData>
  <mergeCells count="1">
    <mergeCell ref="AM6:AO6"/>
  </mergeCells>
  <conditionalFormatting sqref="T233:AK233">
    <cfRule type="cellIs" dxfId="43" priority="4" operator="equal">
      <formula>FALSE</formula>
    </cfRule>
  </conditionalFormatting>
  <conditionalFormatting sqref="R233">
    <cfRule type="cellIs" dxfId="42" priority="3" operator="greaterThan">
      <formula>0</formula>
    </cfRule>
  </conditionalFormatting>
  <conditionalFormatting sqref="R235">
    <cfRule type="cellIs" dxfId="41" priority="2" operator="greaterThan">
      <formula>0</formula>
    </cfRule>
  </conditionalFormatting>
  <conditionalFormatting sqref="R4">
    <cfRule type="cellIs" dxfId="40" priority="1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/>
  </sheetPr>
  <dimension ref="A1:BC235"/>
  <sheetViews>
    <sheetView zoomScale="70" zoomScaleNormal="70" workbookViewId="0">
      <pane xSplit="19" ySplit="7" topLeftCell="T8" activePane="bottomRight" state="frozen"/>
      <selection activeCell="AO213" sqref="AO213"/>
      <selection pane="topRight" activeCell="AO213" sqref="AO213"/>
      <selection pane="bottomLeft" activeCell="AO213" sqref="AO213"/>
      <selection pane="bottomRight" activeCell="B1" sqref="B1"/>
    </sheetView>
  </sheetViews>
  <sheetFormatPr defaultColWidth="0" defaultRowHeight="12.75"/>
  <cols>
    <col min="1" max="4" width="1.625" style="3" customWidth="1"/>
    <col min="5" max="5" width="4.875" style="3" customWidth="1"/>
    <col min="6" max="6" width="8.125" style="3" customWidth="1"/>
    <col min="7" max="7" width="13.875" style="3" customWidth="1"/>
    <col min="8" max="8" width="18.25" style="3" customWidth="1"/>
    <col min="9" max="9" width="18.5" style="3" customWidth="1"/>
    <col min="10" max="10" width="24.375" style="3" customWidth="1"/>
    <col min="11" max="11" width="1.625" style="3" customWidth="1"/>
    <col min="12" max="12" width="5.625" style="3" bestFit="1" customWidth="1"/>
    <col min="13" max="13" width="6.75" style="3" customWidth="1"/>
    <col min="14" max="14" width="7.625" style="3" customWidth="1"/>
    <col min="15" max="15" width="3.625" style="3" customWidth="1"/>
    <col min="16" max="16" width="5.625" style="3" customWidth="1"/>
    <col min="17" max="17" width="1.625" style="3" customWidth="1"/>
    <col min="18" max="18" width="9.125" style="3" customWidth="1"/>
    <col min="19" max="19" width="1.625" style="3" customWidth="1"/>
    <col min="20" max="37" width="9.125" style="3" customWidth="1"/>
    <col min="38" max="38" width="1.625" style="3" customWidth="1"/>
    <col min="39" max="39" width="9.125" style="3" customWidth="1"/>
    <col min="40" max="40" width="9.125" style="42" customWidth="1"/>
    <col min="41" max="41" width="60.875" style="3" bestFit="1" customWidth="1"/>
    <col min="42" max="53" width="1.625" style="3" customWidth="1"/>
    <col min="54" max="55" width="0" style="3" hidden="1" customWidth="1"/>
    <col min="56" max="16384" width="9.125" style="3" hidden="1"/>
  </cols>
  <sheetData>
    <row r="1" spans="1:53" ht="22.5">
      <c r="A1" s="9" t="s">
        <v>286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40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5">
      <c r="A2" s="119" t="s">
        <v>370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41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53" ht="15">
      <c r="A3" s="10" t="s">
        <v>287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41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1:53" ht="15">
      <c r="A4" s="10"/>
      <c r="B4" s="10"/>
      <c r="C4" s="10"/>
      <c r="D4" s="10"/>
      <c r="E4" s="10"/>
      <c r="F4" s="10"/>
      <c r="G4" s="10"/>
      <c r="H4" s="10"/>
      <c r="I4" s="10" t="s">
        <v>288</v>
      </c>
      <c r="J4" s="10"/>
      <c r="K4" s="10"/>
      <c r="L4" s="10"/>
      <c r="M4" s="10"/>
      <c r="N4" s="10"/>
      <c r="O4" s="10"/>
      <c r="P4" s="10"/>
      <c r="Q4" s="10"/>
      <c r="R4" s="46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4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1:53" s="11" customFormat="1">
      <c r="A5" s="11" t="s">
        <v>149</v>
      </c>
      <c r="G5" s="11" t="s">
        <v>145</v>
      </c>
      <c r="H5" s="114">
        <v>44170.817800925928</v>
      </c>
      <c r="O5" s="11" t="s">
        <v>144</v>
      </c>
      <c r="R5" s="17">
        <v>65</v>
      </c>
      <c r="AU5" s="44"/>
    </row>
    <row r="6" spans="1:53">
      <c r="T6" s="62" t="s">
        <v>136</v>
      </c>
      <c r="U6" s="63"/>
      <c r="V6" s="63"/>
      <c r="W6" s="63"/>
      <c r="X6" s="64"/>
      <c r="Y6" s="62" t="s">
        <v>137</v>
      </c>
      <c r="Z6" s="63"/>
      <c r="AA6" s="63"/>
      <c r="AB6" s="63"/>
      <c r="AC6" s="63"/>
      <c r="AD6" s="63"/>
      <c r="AE6" s="63"/>
      <c r="AF6" s="64"/>
      <c r="AG6" s="62" t="s">
        <v>138</v>
      </c>
      <c r="AH6" s="63"/>
      <c r="AI6" s="63"/>
      <c r="AJ6" s="63"/>
      <c r="AK6" s="64"/>
      <c r="AM6" s="123" t="s">
        <v>119</v>
      </c>
      <c r="AN6" s="123"/>
      <c r="AO6" s="123"/>
    </row>
    <row r="7" spans="1:53">
      <c r="A7" s="4"/>
      <c r="B7" s="4"/>
      <c r="C7" s="4"/>
      <c r="D7" s="4"/>
      <c r="E7" s="4" t="s">
        <v>179</v>
      </c>
      <c r="F7" s="4" t="s">
        <v>178</v>
      </c>
      <c r="G7" s="4"/>
      <c r="H7" s="4" t="s">
        <v>292</v>
      </c>
      <c r="I7" s="4" t="s">
        <v>293</v>
      </c>
      <c r="J7" s="4" t="s">
        <v>294</v>
      </c>
      <c r="K7" s="4"/>
      <c r="L7" s="4" t="s">
        <v>110</v>
      </c>
      <c r="M7" s="4" t="s">
        <v>289</v>
      </c>
      <c r="N7" s="4" t="s">
        <v>290</v>
      </c>
      <c r="O7" s="4" t="s">
        <v>115</v>
      </c>
      <c r="P7" s="4" t="s">
        <v>120</v>
      </c>
      <c r="Q7" s="4"/>
      <c r="R7" s="4" t="s">
        <v>111</v>
      </c>
      <c r="S7" s="4"/>
      <c r="T7" s="37">
        <v>2009</v>
      </c>
      <c r="U7" s="73">
        <v>2010</v>
      </c>
      <c r="V7" s="73">
        <v>2011</v>
      </c>
      <c r="W7" s="73">
        <v>2012</v>
      </c>
      <c r="X7" s="73">
        <v>2013</v>
      </c>
      <c r="Y7" s="37">
        <v>2014</v>
      </c>
      <c r="Z7" s="73">
        <v>2015</v>
      </c>
      <c r="AA7" s="73">
        <v>2016</v>
      </c>
      <c r="AB7" s="73">
        <v>2017</v>
      </c>
      <c r="AC7" s="73">
        <v>2018</v>
      </c>
      <c r="AD7" s="73">
        <v>2019</v>
      </c>
      <c r="AE7" s="73">
        <v>2020</v>
      </c>
      <c r="AF7" s="73">
        <v>2021</v>
      </c>
      <c r="AG7" s="37">
        <v>2022</v>
      </c>
      <c r="AH7" s="73">
        <v>2023</v>
      </c>
      <c r="AI7" s="73">
        <v>2024</v>
      </c>
      <c r="AJ7" s="73">
        <v>2025</v>
      </c>
      <c r="AK7" s="39">
        <v>2026</v>
      </c>
      <c r="AL7" s="4"/>
      <c r="AM7" s="36" t="s">
        <v>8</v>
      </c>
      <c r="AN7" s="74" t="s">
        <v>7</v>
      </c>
      <c r="AO7" s="35" t="s">
        <v>116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9" spans="1:53">
      <c r="E9" s="17" t="s">
        <v>36</v>
      </c>
      <c r="F9" s="17" t="s">
        <v>172</v>
      </c>
      <c r="H9" s="17" t="s">
        <v>295</v>
      </c>
      <c r="I9" s="17" t="s">
        <v>192</v>
      </c>
      <c r="J9" s="17" t="s">
        <v>247</v>
      </c>
      <c r="L9" s="3" t="s">
        <v>112</v>
      </c>
      <c r="M9" s="3" t="b">
        <v>0</v>
      </c>
      <c r="N9" s="3" t="b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-0.67800000000000005</v>
      </c>
      <c r="Z9" s="19">
        <v>-0.47299999999999998</v>
      </c>
      <c r="AA9" s="19">
        <v>-0.71599999999999997</v>
      </c>
      <c r="AB9" s="19">
        <v>-0.62</v>
      </c>
      <c r="AC9" s="19">
        <v>-0.63300000000000001</v>
      </c>
      <c r="AD9" s="19">
        <v>-0.4</v>
      </c>
      <c r="AE9" s="19">
        <v>-0.499</v>
      </c>
      <c r="AF9" s="19">
        <v>-0.50050603621730383</v>
      </c>
      <c r="AG9" s="19">
        <v>-0.4104928734334351</v>
      </c>
      <c r="AH9" s="19">
        <v>-0.41148240524890439</v>
      </c>
      <c r="AI9" s="19">
        <v>-0.4150274625097925</v>
      </c>
      <c r="AJ9" s="19">
        <v>-0.42528379376480463</v>
      </c>
      <c r="AK9" s="19">
        <v>-0.4229985010989466</v>
      </c>
    </row>
    <row r="10" spans="1:53">
      <c r="E10" s="17" t="s">
        <v>36</v>
      </c>
      <c r="F10" s="17" t="s">
        <v>172</v>
      </c>
      <c r="H10" s="17" t="s">
        <v>295</v>
      </c>
      <c r="I10" s="17" t="s">
        <v>192</v>
      </c>
      <c r="J10" s="17" t="s">
        <v>303</v>
      </c>
      <c r="L10" s="3" t="s">
        <v>112</v>
      </c>
      <c r="M10" s="3" t="b">
        <v>0</v>
      </c>
      <c r="N10" s="3" t="b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</row>
    <row r="11" spans="1:53">
      <c r="E11" s="17" t="s">
        <v>36</v>
      </c>
      <c r="F11" s="17" t="s">
        <v>172</v>
      </c>
      <c r="H11" s="17" t="s">
        <v>295</v>
      </c>
      <c r="I11" s="17" t="s">
        <v>192</v>
      </c>
      <c r="J11" s="17" t="s">
        <v>297</v>
      </c>
      <c r="L11" s="3" t="s">
        <v>112</v>
      </c>
      <c r="M11" s="3" t="b">
        <v>0</v>
      </c>
      <c r="N11" s="3" t="b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-0.46095839999999999</v>
      </c>
      <c r="Z11" s="19">
        <v>-0.63272510000000004</v>
      </c>
      <c r="AA11" s="19">
        <v>-0.47140900000000002</v>
      </c>
      <c r="AB11" s="19">
        <v>-0.78343600000000002</v>
      </c>
      <c r="AC11" s="19">
        <v>-0.93113999999999997</v>
      </c>
      <c r="AD11" s="19">
        <v>-4.38</v>
      </c>
      <c r="AE11" s="19">
        <v>-1.4339999999999999</v>
      </c>
      <c r="AF11" s="19">
        <v>-0.61083802816901411</v>
      </c>
      <c r="AG11" s="19">
        <v>-1.7138077465845916</v>
      </c>
      <c r="AH11" s="19">
        <v>-2.184971571871682</v>
      </c>
      <c r="AI11" s="19">
        <v>-1.7109507141966196</v>
      </c>
      <c r="AJ11" s="19">
        <v>-1.4098157763303274</v>
      </c>
      <c r="AK11" s="19">
        <v>-1.5333695664836813</v>
      </c>
    </row>
    <row r="12" spans="1:53">
      <c r="E12" s="17" t="s">
        <v>36</v>
      </c>
      <c r="F12" s="17" t="s">
        <v>172</v>
      </c>
      <c r="H12" s="17" t="s">
        <v>295</v>
      </c>
      <c r="I12" s="17" t="s">
        <v>192</v>
      </c>
      <c r="J12" s="17" t="s">
        <v>303</v>
      </c>
      <c r="L12" s="3" t="s">
        <v>112</v>
      </c>
      <c r="M12" s="3" t="b">
        <v>0</v>
      </c>
      <c r="N12" s="3" t="b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</row>
    <row r="13" spans="1:53">
      <c r="E13" s="17" t="s">
        <v>36</v>
      </c>
      <c r="F13" s="17" t="s">
        <v>172</v>
      </c>
      <c r="H13" s="17" t="s">
        <v>295</v>
      </c>
      <c r="I13" s="17" t="s">
        <v>192</v>
      </c>
      <c r="J13" s="17" t="s">
        <v>303</v>
      </c>
      <c r="L13" s="3" t="s">
        <v>112</v>
      </c>
      <c r="M13" s="3" t="b">
        <v>0</v>
      </c>
      <c r="N13" s="3" t="b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</row>
    <row r="14" spans="1:53">
      <c r="E14" s="17" t="s">
        <v>36</v>
      </c>
      <c r="F14" s="17" t="s">
        <v>172</v>
      </c>
      <c r="H14" s="17" t="s">
        <v>295</v>
      </c>
      <c r="I14" s="17" t="s">
        <v>192</v>
      </c>
      <c r="J14" s="17" t="s">
        <v>332</v>
      </c>
      <c r="L14" s="3" t="s">
        <v>112</v>
      </c>
      <c r="M14" s="3" t="s">
        <v>299</v>
      </c>
      <c r="N14" s="3" t="b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-7.5941181585185494E-3</v>
      </c>
      <c r="AH14" s="19">
        <v>-7.6124244971047311E-3</v>
      </c>
      <c r="AI14" s="19">
        <v>-7.6780080564311619E-3</v>
      </c>
      <c r="AJ14" s="19">
        <v>-7.8677501846488862E-3</v>
      </c>
      <c r="AK14" s="19">
        <v>-7.8254722703305114E-3</v>
      </c>
    </row>
    <row r="15" spans="1:53">
      <c r="E15" s="17" t="s">
        <v>36</v>
      </c>
      <c r="F15" s="17" t="s">
        <v>172</v>
      </c>
      <c r="H15" s="17" t="s">
        <v>295</v>
      </c>
      <c r="I15" s="17" t="s">
        <v>192</v>
      </c>
      <c r="J15" s="17" t="s">
        <v>302</v>
      </c>
      <c r="L15" s="3" t="s">
        <v>112</v>
      </c>
      <c r="M15" s="3" t="b">
        <v>0</v>
      </c>
      <c r="N15" s="3" t="b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-3.8287337719090889E-2</v>
      </c>
      <c r="AA15" s="19">
        <v>-6.5521572658357938E-2</v>
      </c>
      <c r="AB15" s="19">
        <v>-3.3142691100108666E-2</v>
      </c>
      <c r="AC15" s="19">
        <v>-0.14778176072764412</v>
      </c>
      <c r="AD15" s="19">
        <v>-0.26000116920000005</v>
      </c>
      <c r="AE15" s="19">
        <v>-0.30173971879864581</v>
      </c>
      <c r="AF15" s="19">
        <v>-0.3304572650982493</v>
      </c>
      <c r="AG15" s="19">
        <v>-0.52303324514987504</v>
      </c>
      <c r="AH15" s="19">
        <v>-0.53855357302189888</v>
      </c>
      <c r="AI15" s="19">
        <v>-0.55757574774151064</v>
      </c>
      <c r="AJ15" s="19">
        <v>-0.79242149208077217</v>
      </c>
      <c r="AK15" s="19">
        <v>-0.52430881936659213</v>
      </c>
    </row>
    <row r="16" spans="1:53">
      <c r="E16" s="17" t="s">
        <v>36</v>
      </c>
      <c r="F16" s="17" t="s">
        <v>172</v>
      </c>
      <c r="H16" s="17" t="s">
        <v>295</v>
      </c>
      <c r="I16" s="17" t="s">
        <v>192</v>
      </c>
      <c r="J16" s="17" t="s">
        <v>303</v>
      </c>
      <c r="L16" s="3" t="s">
        <v>112</v>
      </c>
      <c r="M16" s="3" t="b">
        <v>0</v>
      </c>
      <c r="N16" s="3" t="b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</row>
    <row r="17" spans="5:37">
      <c r="E17" s="17" t="s">
        <v>36</v>
      </c>
      <c r="F17" s="17" t="s">
        <v>172</v>
      </c>
      <c r="H17" s="17" t="s">
        <v>295</v>
      </c>
      <c r="I17" s="17" t="s">
        <v>192</v>
      </c>
      <c r="J17" s="17" t="s">
        <v>303</v>
      </c>
      <c r="L17" s="3" t="s">
        <v>112</v>
      </c>
      <c r="M17" s="3" t="b">
        <v>0</v>
      </c>
      <c r="N17" s="3" t="b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</row>
    <row r="18" spans="5:37">
      <c r="E18" s="17" t="s">
        <v>36</v>
      </c>
      <c r="F18" s="17" t="s">
        <v>172</v>
      </c>
      <c r="H18" s="17" t="s">
        <v>295</v>
      </c>
      <c r="I18" s="17" t="s">
        <v>192</v>
      </c>
      <c r="J18" s="17" t="s">
        <v>303</v>
      </c>
      <c r="L18" s="3" t="s">
        <v>112</v>
      </c>
      <c r="M18" s="3" t="b">
        <v>0</v>
      </c>
      <c r="N18" s="3" t="b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</row>
    <row r="19" spans="5:37">
      <c r="E19" s="17" t="s">
        <v>36</v>
      </c>
      <c r="F19" s="17" t="s">
        <v>172</v>
      </c>
      <c r="H19" s="17" t="s">
        <v>304</v>
      </c>
      <c r="I19" s="17" t="s">
        <v>195</v>
      </c>
      <c r="J19" s="17" t="s">
        <v>247</v>
      </c>
      <c r="L19" s="3" t="s">
        <v>112</v>
      </c>
      <c r="M19" s="3" t="b">
        <v>0</v>
      </c>
      <c r="N19" s="3" t="b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-0.112</v>
      </c>
      <c r="AA19" s="19">
        <v>0</v>
      </c>
      <c r="AB19" s="19">
        <v>0</v>
      </c>
      <c r="AC19" s="19">
        <v>0</v>
      </c>
      <c r="AD19" s="19">
        <v>-0.23899999999999999</v>
      </c>
      <c r="AE19" s="19">
        <v>-0.34994099999999995</v>
      </c>
      <c r="AF19" s="19">
        <v>-0.3509971599597585</v>
      </c>
      <c r="AG19" s="19">
        <v>-0.26579413554814924</v>
      </c>
      <c r="AH19" s="19">
        <v>-0.26643485739866557</v>
      </c>
      <c r="AI19" s="19">
        <v>-0.26873028197509063</v>
      </c>
      <c r="AJ19" s="19">
        <v>-0.27537125646271099</v>
      </c>
      <c r="AK19" s="19">
        <v>-0.27389152946156792</v>
      </c>
    </row>
    <row r="20" spans="5:37">
      <c r="E20" s="17" t="s">
        <v>36</v>
      </c>
      <c r="F20" s="17" t="s">
        <v>172</v>
      </c>
      <c r="H20" s="17" t="s">
        <v>304</v>
      </c>
      <c r="I20" s="17" t="s">
        <v>195</v>
      </c>
      <c r="J20" s="17" t="s">
        <v>333</v>
      </c>
      <c r="L20" s="3" t="s">
        <v>112</v>
      </c>
      <c r="M20" s="3" t="b">
        <v>0</v>
      </c>
      <c r="N20" s="3" t="b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-5.1729288222044763E-2</v>
      </c>
      <c r="Z20" s="19">
        <v>-4.5926802327272712E-2</v>
      </c>
      <c r="AA20" s="19">
        <v>-2.5116602852370544E-2</v>
      </c>
      <c r="AB20" s="19">
        <v>-3.2073572032363225E-2</v>
      </c>
      <c r="AC20" s="19">
        <v>-0.28760987530077908</v>
      </c>
      <c r="AD20" s="19">
        <v>-0.22192657635599999</v>
      </c>
      <c r="AE20" s="19">
        <v>-0.36697852929440988</v>
      </c>
      <c r="AF20" s="19">
        <v>-0.43457619110326579</v>
      </c>
      <c r="AG20" s="19">
        <v>-0.47178605996300038</v>
      </c>
      <c r="AH20" s="19">
        <v>-0.51615976849898138</v>
      </c>
      <c r="AI20" s="19">
        <v>-0.56489221290576219</v>
      </c>
      <c r="AJ20" s="19">
        <v>-0.593698688386881</v>
      </c>
      <c r="AK20" s="19">
        <v>-0.39443246711618718</v>
      </c>
    </row>
    <row r="21" spans="5:37">
      <c r="E21" s="17" t="s">
        <v>36</v>
      </c>
      <c r="F21" s="17" t="s">
        <v>172</v>
      </c>
      <c r="H21" s="17" t="s">
        <v>304</v>
      </c>
      <c r="I21" s="17" t="s">
        <v>195</v>
      </c>
      <c r="J21" s="17" t="s">
        <v>334</v>
      </c>
      <c r="L21" s="3" t="s">
        <v>112</v>
      </c>
      <c r="M21" s="3" t="s">
        <v>299</v>
      </c>
      <c r="N21" s="3" t="b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-0.47178605996300038</v>
      </c>
      <c r="AH21" s="19">
        <v>-0.51615976849898138</v>
      </c>
      <c r="AI21" s="19">
        <v>-0.56489221290576219</v>
      </c>
      <c r="AJ21" s="19">
        <v>-1.1873973767737624</v>
      </c>
      <c r="AK21" s="19">
        <v>-0.78886493423237458</v>
      </c>
    </row>
    <row r="22" spans="5:37">
      <c r="E22" s="17" t="s">
        <v>36</v>
      </c>
      <c r="F22" s="17" t="s">
        <v>172</v>
      </c>
      <c r="H22" s="17" t="s">
        <v>304</v>
      </c>
      <c r="I22" s="17" t="s">
        <v>195</v>
      </c>
      <c r="J22" s="17" t="s">
        <v>303</v>
      </c>
      <c r="L22" s="3" t="s">
        <v>112</v>
      </c>
      <c r="M22" s="3" t="b">
        <v>0</v>
      </c>
      <c r="N22" s="3" t="b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</row>
    <row r="23" spans="5:37">
      <c r="E23" s="17" t="s">
        <v>36</v>
      </c>
      <c r="F23" s="17" t="s">
        <v>172</v>
      </c>
      <c r="H23" s="17" t="s">
        <v>304</v>
      </c>
      <c r="I23" s="17" t="s">
        <v>195</v>
      </c>
      <c r="J23" s="17" t="s">
        <v>303</v>
      </c>
      <c r="L23" s="3" t="s">
        <v>112</v>
      </c>
      <c r="M23" s="3" t="b">
        <v>0</v>
      </c>
      <c r="N23" s="3" t="b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</row>
    <row r="24" spans="5:37">
      <c r="E24" s="17" t="s">
        <v>36</v>
      </c>
      <c r="F24" s="17" t="s">
        <v>172</v>
      </c>
      <c r="H24" s="17" t="s">
        <v>304</v>
      </c>
      <c r="I24" s="17" t="s">
        <v>195</v>
      </c>
      <c r="J24" s="17" t="s">
        <v>303</v>
      </c>
      <c r="L24" s="3" t="s">
        <v>112</v>
      </c>
      <c r="M24" s="3" t="b">
        <v>0</v>
      </c>
      <c r="N24" s="3" t="b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</row>
    <row r="25" spans="5:37">
      <c r="E25" s="17" t="s">
        <v>36</v>
      </c>
      <c r="F25" s="17" t="s">
        <v>172</v>
      </c>
      <c r="H25" s="17" t="s">
        <v>304</v>
      </c>
      <c r="I25" s="17" t="s">
        <v>195</v>
      </c>
      <c r="J25" s="17" t="s">
        <v>303</v>
      </c>
      <c r="L25" s="3" t="s">
        <v>112</v>
      </c>
      <c r="M25" s="3" t="b">
        <v>0</v>
      </c>
      <c r="N25" s="3" t="b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</row>
    <row r="26" spans="5:37">
      <c r="E26" s="17" t="s">
        <v>36</v>
      </c>
      <c r="F26" s="17" t="s">
        <v>172</v>
      </c>
      <c r="H26" s="17" t="s">
        <v>304</v>
      </c>
      <c r="I26" s="17" t="s">
        <v>195</v>
      </c>
      <c r="J26" s="17" t="s">
        <v>303</v>
      </c>
      <c r="L26" s="3" t="s">
        <v>112</v>
      </c>
      <c r="M26" s="3" t="b">
        <v>0</v>
      </c>
      <c r="N26" s="3" t="b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</row>
    <row r="27" spans="5:37">
      <c r="E27" s="17" t="s">
        <v>36</v>
      </c>
      <c r="F27" s="17" t="s">
        <v>172</v>
      </c>
      <c r="H27" s="17" t="s">
        <v>304</v>
      </c>
      <c r="I27" s="17" t="s">
        <v>195</v>
      </c>
      <c r="J27" s="17" t="s">
        <v>303</v>
      </c>
      <c r="L27" s="3" t="s">
        <v>112</v>
      </c>
      <c r="M27" s="3" t="b">
        <v>0</v>
      </c>
      <c r="N27" s="3" t="b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</row>
    <row r="28" spans="5:37">
      <c r="E28" s="17" t="s">
        <v>36</v>
      </c>
      <c r="F28" s="17" t="s">
        <v>172</v>
      </c>
      <c r="H28" s="17" t="s">
        <v>304</v>
      </c>
      <c r="I28" s="17" t="s">
        <v>195</v>
      </c>
      <c r="J28" s="17" t="s">
        <v>303</v>
      </c>
      <c r="L28" s="3" t="s">
        <v>112</v>
      </c>
      <c r="M28" s="3" t="b">
        <v>0</v>
      </c>
      <c r="N28" s="3" t="b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</row>
    <row r="29" spans="5:37">
      <c r="E29" s="17" t="s">
        <v>36</v>
      </c>
      <c r="F29" s="17" t="s">
        <v>172</v>
      </c>
      <c r="H29" s="17" t="s">
        <v>304</v>
      </c>
      <c r="I29" s="17" t="s">
        <v>197</v>
      </c>
      <c r="J29" s="17" t="s">
        <v>247</v>
      </c>
      <c r="L29" s="3" t="s">
        <v>112</v>
      </c>
      <c r="M29" s="3" t="b">
        <v>0</v>
      </c>
      <c r="N29" s="3" t="b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-0.26</v>
      </c>
      <c r="Z29" s="19">
        <v>-0.113</v>
      </c>
      <c r="AA29" s="19">
        <v>-0.128</v>
      </c>
      <c r="AB29" s="19">
        <v>-0.111</v>
      </c>
      <c r="AC29" s="19">
        <v>-0.40899999999999997</v>
      </c>
      <c r="AD29" s="19">
        <v>-0.40700000000000003</v>
      </c>
      <c r="AE29" s="19">
        <v>-0.47894099999999995</v>
      </c>
      <c r="AF29" s="19">
        <v>-0.48038649597585509</v>
      </c>
      <c r="AG29" s="19">
        <v>-0.3478927102348362</v>
      </c>
      <c r="AH29" s="19">
        <v>-0.34873133844844639</v>
      </c>
      <c r="AI29" s="19">
        <v>-0.35173577447704912</v>
      </c>
      <c r="AJ29" s="19">
        <v>-0.36042801521567192</v>
      </c>
      <c r="AK29" s="19">
        <v>-0.35849122968135716</v>
      </c>
    </row>
    <row r="30" spans="5:37">
      <c r="E30" s="17" t="s">
        <v>36</v>
      </c>
      <c r="F30" s="17" t="s">
        <v>172</v>
      </c>
      <c r="H30" s="17" t="s">
        <v>304</v>
      </c>
      <c r="I30" s="17" t="s">
        <v>197</v>
      </c>
      <c r="J30" s="17" t="s">
        <v>302</v>
      </c>
      <c r="L30" s="3" t="s">
        <v>112</v>
      </c>
      <c r="M30" s="3" t="b">
        <v>0</v>
      </c>
      <c r="N30" s="3" t="b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-2.3100586764548143E-2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</row>
    <row r="31" spans="5:37">
      <c r="E31" s="17" t="s">
        <v>36</v>
      </c>
      <c r="F31" s="17" t="s">
        <v>172</v>
      </c>
      <c r="H31" s="17" t="s">
        <v>304</v>
      </c>
      <c r="I31" s="17" t="s">
        <v>197</v>
      </c>
      <c r="J31" s="17" t="s">
        <v>303</v>
      </c>
      <c r="L31" s="3" t="s">
        <v>112</v>
      </c>
      <c r="M31" s="3" t="b">
        <v>0</v>
      </c>
      <c r="N31" s="3" t="b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</row>
    <row r="32" spans="5:37">
      <c r="E32" s="17" t="s">
        <v>36</v>
      </c>
      <c r="F32" s="17" t="s">
        <v>172</v>
      </c>
      <c r="H32" s="17" t="s">
        <v>304</v>
      </c>
      <c r="I32" s="17" t="s">
        <v>197</v>
      </c>
      <c r="J32" s="17" t="s">
        <v>303</v>
      </c>
      <c r="L32" s="3" t="s">
        <v>112</v>
      </c>
      <c r="M32" s="3" t="b">
        <v>0</v>
      </c>
      <c r="N32" s="3" t="b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</row>
    <row r="33" spans="5:37">
      <c r="E33" s="17" t="s">
        <v>36</v>
      </c>
      <c r="F33" s="17" t="s">
        <v>172</v>
      </c>
      <c r="H33" s="17" t="s">
        <v>304</v>
      </c>
      <c r="I33" s="17" t="s">
        <v>197</v>
      </c>
      <c r="J33" s="17" t="s">
        <v>303</v>
      </c>
      <c r="L33" s="3" t="s">
        <v>112</v>
      </c>
      <c r="M33" s="3" t="b">
        <v>0</v>
      </c>
      <c r="N33" s="3" t="b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</row>
    <row r="34" spans="5:37">
      <c r="E34" s="17" t="s">
        <v>36</v>
      </c>
      <c r="F34" s="17" t="s">
        <v>172</v>
      </c>
      <c r="H34" s="17" t="s">
        <v>304</v>
      </c>
      <c r="I34" s="17" t="s">
        <v>197</v>
      </c>
      <c r="J34" s="17" t="s">
        <v>303</v>
      </c>
      <c r="L34" s="3" t="s">
        <v>112</v>
      </c>
      <c r="M34" s="3" t="b">
        <v>0</v>
      </c>
      <c r="N34" s="3" t="b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</row>
    <row r="35" spans="5:37">
      <c r="E35" s="17" t="s">
        <v>36</v>
      </c>
      <c r="F35" s="17" t="s">
        <v>172</v>
      </c>
      <c r="H35" s="17" t="s">
        <v>304</v>
      </c>
      <c r="I35" s="17" t="s">
        <v>197</v>
      </c>
      <c r="J35" s="17" t="s">
        <v>303</v>
      </c>
      <c r="L35" s="3" t="s">
        <v>112</v>
      </c>
      <c r="M35" s="3" t="b">
        <v>0</v>
      </c>
      <c r="N35" s="3" t="b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</row>
    <row r="36" spans="5:37">
      <c r="E36" s="17" t="s">
        <v>36</v>
      </c>
      <c r="F36" s="17" t="s">
        <v>172</v>
      </c>
      <c r="H36" s="17" t="s">
        <v>304</v>
      </c>
      <c r="I36" s="17" t="s">
        <v>197</v>
      </c>
      <c r="J36" s="17" t="s">
        <v>303</v>
      </c>
      <c r="L36" s="3" t="s">
        <v>112</v>
      </c>
      <c r="M36" s="3" t="b">
        <v>0</v>
      </c>
      <c r="N36" s="3" t="b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</row>
    <row r="37" spans="5:37">
      <c r="E37" s="17" t="s">
        <v>36</v>
      </c>
      <c r="F37" s="17" t="s">
        <v>172</v>
      </c>
      <c r="H37" s="17" t="s">
        <v>304</v>
      </c>
      <c r="I37" s="17" t="s">
        <v>197</v>
      </c>
      <c r="J37" s="17" t="s">
        <v>303</v>
      </c>
      <c r="L37" s="3" t="s">
        <v>112</v>
      </c>
      <c r="M37" s="3" t="b">
        <v>0</v>
      </c>
      <c r="N37" s="3" t="b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</row>
    <row r="38" spans="5:37">
      <c r="E38" s="17" t="s">
        <v>36</v>
      </c>
      <c r="F38" s="17" t="s">
        <v>172</v>
      </c>
      <c r="H38" s="17" t="s">
        <v>304</v>
      </c>
      <c r="I38" s="17" t="s">
        <v>197</v>
      </c>
      <c r="J38" s="17" t="s">
        <v>303</v>
      </c>
      <c r="L38" s="3" t="s">
        <v>112</v>
      </c>
      <c r="M38" s="3" t="b">
        <v>0</v>
      </c>
      <c r="N38" s="3" t="b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</row>
    <row r="39" spans="5:37">
      <c r="E39" s="17" t="s">
        <v>36</v>
      </c>
      <c r="F39" s="17" t="s">
        <v>172</v>
      </c>
      <c r="H39" s="17" t="s">
        <v>304</v>
      </c>
      <c r="I39" s="17" t="s">
        <v>199</v>
      </c>
      <c r="J39" s="17" t="s">
        <v>306</v>
      </c>
      <c r="L39" s="3" t="s">
        <v>112</v>
      </c>
      <c r="M39" s="3" t="b">
        <v>0</v>
      </c>
      <c r="N39" s="3" t="b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</row>
    <row r="40" spans="5:37">
      <c r="E40" s="17" t="s">
        <v>36</v>
      </c>
      <c r="F40" s="17" t="s">
        <v>172</v>
      </c>
      <c r="H40" s="17" t="s">
        <v>304</v>
      </c>
      <c r="I40" s="17" t="s">
        <v>199</v>
      </c>
      <c r="J40" s="17" t="s">
        <v>247</v>
      </c>
      <c r="L40" s="3" t="s">
        <v>112</v>
      </c>
      <c r="M40" s="3" t="b">
        <v>0</v>
      </c>
      <c r="N40" s="3" t="b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-0.127</v>
      </c>
      <c r="AB40" s="19">
        <v>-0.109</v>
      </c>
      <c r="AC40" s="19">
        <v>0</v>
      </c>
      <c r="AD40" s="19">
        <v>-0.35899999999999999</v>
      </c>
      <c r="AE40" s="19">
        <v>-0.524424</v>
      </c>
      <c r="AF40" s="19">
        <v>-0.52600676861167006</v>
      </c>
      <c r="AG40" s="19">
        <v>-0.20729890108388474</v>
      </c>
      <c r="AH40" s="19">
        <v>-0.20779861465069671</v>
      </c>
      <c r="AI40" s="19">
        <v>-0.20958886856744524</v>
      </c>
      <c r="AJ40" s="19">
        <v>-0.21476831585122635</v>
      </c>
      <c r="AK40" s="19">
        <v>-0.21361424305496804</v>
      </c>
    </row>
    <row r="41" spans="5:37">
      <c r="E41" s="17" t="s">
        <v>36</v>
      </c>
      <c r="F41" s="17" t="s">
        <v>172</v>
      </c>
      <c r="H41" s="17" t="s">
        <v>304</v>
      </c>
      <c r="I41" s="17" t="s">
        <v>199</v>
      </c>
      <c r="J41" s="17" t="s">
        <v>335</v>
      </c>
      <c r="L41" s="3" t="s">
        <v>112</v>
      </c>
      <c r="M41" s="3" t="s">
        <v>299</v>
      </c>
      <c r="N41" s="3" t="b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-6.6361304151432696E-2</v>
      </c>
      <c r="AH41" s="19">
        <v>-6.6263069129257307E-2</v>
      </c>
      <c r="AI41" s="19">
        <v>-6.6346290156815424E-2</v>
      </c>
      <c r="AJ41" s="19">
        <v>-6.7985867271241673E-2</v>
      </c>
      <c r="AK41" s="19">
        <v>-6.7620540385677594E-2</v>
      </c>
    </row>
    <row r="42" spans="5:37">
      <c r="E42" s="17" t="s">
        <v>36</v>
      </c>
      <c r="F42" s="17" t="s">
        <v>172</v>
      </c>
      <c r="H42" s="17" t="s">
        <v>304</v>
      </c>
      <c r="I42" s="17" t="s">
        <v>199</v>
      </c>
      <c r="J42" s="17" t="s">
        <v>303</v>
      </c>
      <c r="L42" s="3" t="s">
        <v>112</v>
      </c>
      <c r="M42" s="3" t="b">
        <v>0</v>
      </c>
      <c r="N42" s="3" t="b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</row>
    <row r="43" spans="5:37">
      <c r="E43" s="17" t="s">
        <v>36</v>
      </c>
      <c r="F43" s="17" t="s">
        <v>172</v>
      </c>
      <c r="H43" s="17" t="s">
        <v>304</v>
      </c>
      <c r="I43" s="17" t="s">
        <v>199</v>
      </c>
      <c r="J43" s="17" t="s">
        <v>336</v>
      </c>
      <c r="L43" s="3" t="s">
        <v>112</v>
      </c>
      <c r="M43" s="3" t="s">
        <v>299</v>
      </c>
      <c r="N43" s="3" t="b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-1.9272640407699779</v>
      </c>
      <c r="AH43" s="19">
        <v>-1.931909892643606</v>
      </c>
      <c r="AI43" s="19">
        <v>-1.9485539364834759</v>
      </c>
      <c r="AJ43" s="19">
        <v>-1.9967074117257579</v>
      </c>
      <c r="AK43" s="19">
        <v>-1.9859779626595542</v>
      </c>
    </row>
    <row r="44" spans="5:37">
      <c r="E44" s="17" t="s">
        <v>36</v>
      </c>
      <c r="F44" s="17" t="s">
        <v>172</v>
      </c>
      <c r="H44" s="17" t="s">
        <v>304</v>
      </c>
      <c r="I44" s="17" t="s">
        <v>199</v>
      </c>
      <c r="J44" s="17" t="s">
        <v>303</v>
      </c>
      <c r="L44" s="3" t="s">
        <v>112</v>
      </c>
      <c r="M44" s="3" t="b">
        <v>0</v>
      </c>
      <c r="N44" s="3" t="b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</row>
    <row r="45" spans="5:37">
      <c r="E45" s="17" t="s">
        <v>36</v>
      </c>
      <c r="F45" s="17" t="s">
        <v>172</v>
      </c>
      <c r="H45" s="17" t="s">
        <v>304</v>
      </c>
      <c r="I45" s="17" t="s">
        <v>199</v>
      </c>
      <c r="J45" s="17" t="s">
        <v>303</v>
      </c>
      <c r="L45" s="3" t="s">
        <v>112</v>
      </c>
      <c r="M45" s="3" t="b">
        <v>0</v>
      </c>
      <c r="N45" s="3" t="b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</row>
    <row r="46" spans="5:37">
      <c r="E46" s="17" t="s">
        <v>36</v>
      </c>
      <c r="F46" s="17" t="s">
        <v>172</v>
      </c>
      <c r="H46" s="17" t="s">
        <v>304</v>
      </c>
      <c r="I46" s="17" t="s">
        <v>199</v>
      </c>
      <c r="J46" s="17" t="s">
        <v>303</v>
      </c>
      <c r="L46" s="3" t="s">
        <v>112</v>
      </c>
      <c r="M46" s="3" t="b">
        <v>0</v>
      </c>
      <c r="N46" s="3" t="b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5:37">
      <c r="E47" s="17" t="s">
        <v>36</v>
      </c>
      <c r="F47" s="17" t="s">
        <v>172</v>
      </c>
      <c r="H47" s="17" t="s">
        <v>304</v>
      </c>
      <c r="I47" s="17" t="s">
        <v>199</v>
      </c>
      <c r="J47" s="17" t="s">
        <v>303</v>
      </c>
      <c r="L47" s="3" t="s">
        <v>112</v>
      </c>
      <c r="M47" s="3" t="b">
        <v>0</v>
      </c>
      <c r="N47" s="3" t="b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5:37">
      <c r="E48" s="17" t="s">
        <v>36</v>
      </c>
      <c r="F48" s="17" t="s">
        <v>172</v>
      </c>
      <c r="H48" s="17" t="s">
        <v>304</v>
      </c>
      <c r="I48" s="17" t="s">
        <v>199</v>
      </c>
      <c r="J48" s="17" t="s">
        <v>303</v>
      </c>
      <c r="L48" s="3" t="s">
        <v>112</v>
      </c>
      <c r="M48" s="3" t="b">
        <v>0</v>
      </c>
      <c r="N48" s="3" t="b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</row>
    <row r="49" spans="5:37">
      <c r="E49" s="17" t="s">
        <v>36</v>
      </c>
      <c r="F49" s="17" t="s">
        <v>172</v>
      </c>
      <c r="H49" s="17" t="s">
        <v>304</v>
      </c>
      <c r="I49" s="17" t="s">
        <v>201</v>
      </c>
      <c r="J49" s="17" t="s">
        <v>303</v>
      </c>
      <c r="L49" s="3" t="s">
        <v>112</v>
      </c>
      <c r="M49" s="3" t="b">
        <v>0</v>
      </c>
      <c r="N49" s="3" t="b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</row>
    <row r="50" spans="5:37">
      <c r="E50" s="17" t="s">
        <v>36</v>
      </c>
      <c r="F50" s="17" t="s">
        <v>172</v>
      </c>
      <c r="H50" s="17" t="s">
        <v>304</v>
      </c>
      <c r="I50" s="17" t="s">
        <v>201</v>
      </c>
      <c r="J50" s="17" t="s">
        <v>303</v>
      </c>
      <c r="L50" s="3" t="s">
        <v>112</v>
      </c>
      <c r="M50" s="3" t="b">
        <v>0</v>
      </c>
      <c r="N50" s="3" t="b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5:37">
      <c r="E51" s="17" t="s">
        <v>36</v>
      </c>
      <c r="F51" s="17" t="s">
        <v>172</v>
      </c>
      <c r="H51" s="17" t="s">
        <v>304</v>
      </c>
      <c r="I51" s="17" t="s">
        <v>201</v>
      </c>
      <c r="J51" s="17" t="s">
        <v>303</v>
      </c>
      <c r="L51" s="3" t="s">
        <v>112</v>
      </c>
      <c r="M51" s="3" t="b">
        <v>0</v>
      </c>
      <c r="N51" s="3" t="b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</row>
    <row r="52" spans="5:37">
      <c r="E52" s="17" t="s">
        <v>36</v>
      </c>
      <c r="F52" s="17" t="s">
        <v>172</v>
      </c>
      <c r="H52" s="17" t="s">
        <v>304</v>
      </c>
      <c r="I52" s="17" t="s">
        <v>201</v>
      </c>
      <c r="J52" s="17" t="s">
        <v>303</v>
      </c>
      <c r="L52" s="3" t="s">
        <v>112</v>
      </c>
      <c r="M52" s="3" t="b">
        <v>0</v>
      </c>
      <c r="N52" s="3" t="b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</row>
    <row r="53" spans="5:37">
      <c r="E53" s="17" t="s">
        <v>36</v>
      </c>
      <c r="F53" s="17" t="s">
        <v>172</v>
      </c>
      <c r="H53" s="17" t="s">
        <v>304</v>
      </c>
      <c r="I53" s="17" t="s">
        <v>201</v>
      </c>
      <c r="J53" s="17" t="s">
        <v>303</v>
      </c>
      <c r="L53" s="3" t="s">
        <v>112</v>
      </c>
      <c r="M53" s="3" t="b">
        <v>0</v>
      </c>
      <c r="N53" s="3" t="b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</row>
    <row r="54" spans="5:37">
      <c r="E54" s="17" t="s">
        <v>36</v>
      </c>
      <c r="F54" s="17" t="s">
        <v>172</v>
      </c>
      <c r="H54" s="17" t="s">
        <v>304</v>
      </c>
      <c r="I54" s="17" t="s">
        <v>201</v>
      </c>
      <c r="J54" s="17" t="s">
        <v>303</v>
      </c>
      <c r="L54" s="3" t="s">
        <v>112</v>
      </c>
      <c r="M54" s="3" t="b">
        <v>0</v>
      </c>
      <c r="N54" s="3" t="b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</row>
    <row r="55" spans="5:37">
      <c r="E55" s="17" t="s">
        <v>36</v>
      </c>
      <c r="F55" s="17" t="s">
        <v>172</v>
      </c>
      <c r="H55" s="17" t="s">
        <v>304</v>
      </c>
      <c r="I55" s="17" t="s">
        <v>201</v>
      </c>
      <c r="J55" s="17" t="s">
        <v>303</v>
      </c>
      <c r="L55" s="3" t="s">
        <v>112</v>
      </c>
      <c r="M55" s="3" t="b">
        <v>0</v>
      </c>
      <c r="N55" s="3" t="b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</row>
    <row r="56" spans="5:37">
      <c r="E56" s="17" t="s">
        <v>36</v>
      </c>
      <c r="F56" s="17" t="s">
        <v>172</v>
      </c>
      <c r="H56" s="17" t="s">
        <v>304</v>
      </c>
      <c r="I56" s="17" t="s">
        <v>201</v>
      </c>
      <c r="J56" s="17" t="s">
        <v>303</v>
      </c>
      <c r="L56" s="3" t="s">
        <v>112</v>
      </c>
      <c r="M56" s="3" t="b">
        <v>0</v>
      </c>
      <c r="N56" s="3" t="b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</row>
    <row r="57" spans="5:37">
      <c r="E57" s="17" t="s">
        <v>36</v>
      </c>
      <c r="F57" s="17" t="s">
        <v>172</v>
      </c>
      <c r="H57" s="17" t="s">
        <v>304</v>
      </c>
      <c r="I57" s="17" t="s">
        <v>201</v>
      </c>
      <c r="J57" s="17" t="s">
        <v>303</v>
      </c>
      <c r="L57" s="3" t="s">
        <v>112</v>
      </c>
      <c r="M57" s="3" t="b">
        <v>0</v>
      </c>
      <c r="N57" s="3" t="b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</row>
    <row r="58" spans="5:37">
      <c r="E58" s="17" t="s">
        <v>36</v>
      </c>
      <c r="F58" s="17" t="s">
        <v>172</v>
      </c>
      <c r="H58" s="17" t="s">
        <v>304</v>
      </c>
      <c r="I58" s="17" t="s">
        <v>201</v>
      </c>
      <c r="J58" s="17" t="s">
        <v>303</v>
      </c>
      <c r="L58" s="3" t="s">
        <v>112</v>
      </c>
      <c r="M58" s="3" t="b">
        <v>0</v>
      </c>
      <c r="N58" s="3" t="b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</row>
    <row r="59" spans="5:37">
      <c r="E59" s="17" t="s">
        <v>36</v>
      </c>
      <c r="F59" s="17" t="s">
        <v>172</v>
      </c>
      <c r="H59" s="17" t="s">
        <v>304</v>
      </c>
      <c r="I59" s="17" t="s">
        <v>173</v>
      </c>
      <c r="J59" s="17" t="s">
        <v>247</v>
      </c>
      <c r="L59" s="3" t="s">
        <v>112</v>
      </c>
      <c r="M59" s="3" t="b">
        <v>0</v>
      </c>
      <c r="N59" s="3" t="b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-0.113</v>
      </c>
      <c r="AA59" s="19">
        <v>0</v>
      </c>
      <c r="AB59" s="19">
        <v>0</v>
      </c>
      <c r="AC59" s="19">
        <v>0</v>
      </c>
      <c r="AD59" s="19">
        <v>-0.18</v>
      </c>
      <c r="AE59" s="19">
        <v>-0.262212</v>
      </c>
      <c r="AF59" s="19">
        <v>-0.26300338430583503</v>
      </c>
      <c r="AG59" s="19">
        <v>-6.8757556300100386E-2</v>
      </c>
      <c r="AH59" s="19">
        <v>-6.8923302879191489E-2</v>
      </c>
      <c r="AI59" s="19">
        <v>-6.9517099970390253E-2</v>
      </c>
      <c r="AJ59" s="19">
        <v>-7.1235035455604778E-2</v>
      </c>
      <c r="AK59" s="19">
        <v>-7.0852248934073561E-2</v>
      </c>
    </row>
    <row r="60" spans="5:37">
      <c r="E60" s="17" t="s">
        <v>36</v>
      </c>
      <c r="F60" s="17" t="s">
        <v>172</v>
      </c>
      <c r="H60" s="17" t="s">
        <v>304</v>
      </c>
      <c r="I60" s="17" t="s">
        <v>173</v>
      </c>
      <c r="J60" s="17" t="s">
        <v>303</v>
      </c>
      <c r="L60" s="3" t="s">
        <v>112</v>
      </c>
      <c r="M60" s="3" t="b">
        <v>0</v>
      </c>
      <c r="N60" s="3" t="b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</row>
    <row r="61" spans="5:37">
      <c r="E61" s="17" t="s">
        <v>36</v>
      </c>
      <c r="F61" s="17" t="s">
        <v>172</v>
      </c>
      <c r="H61" s="17" t="s">
        <v>304</v>
      </c>
      <c r="I61" s="17" t="s">
        <v>173</v>
      </c>
      <c r="J61" s="17" t="s">
        <v>303</v>
      </c>
      <c r="L61" s="3" t="s">
        <v>112</v>
      </c>
      <c r="M61" s="3" t="b">
        <v>0</v>
      </c>
      <c r="N61" s="3" t="b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</row>
    <row r="62" spans="5:37">
      <c r="E62" s="17" t="s">
        <v>36</v>
      </c>
      <c r="F62" s="17" t="s">
        <v>172</v>
      </c>
      <c r="H62" s="17" t="s">
        <v>304</v>
      </c>
      <c r="I62" s="17" t="s">
        <v>173</v>
      </c>
      <c r="J62" s="17" t="s">
        <v>303</v>
      </c>
      <c r="L62" s="3" t="s">
        <v>112</v>
      </c>
      <c r="M62" s="3" t="b">
        <v>0</v>
      </c>
      <c r="N62" s="3" t="b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</row>
    <row r="63" spans="5:37">
      <c r="E63" s="17" t="s">
        <v>36</v>
      </c>
      <c r="F63" s="17" t="s">
        <v>172</v>
      </c>
      <c r="H63" s="17" t="s">
        <v>304</v>
      </c>
      <c r="I63" s="17" t="s">
        <v>173</v>
      </c>
      <c r="J63" s="17" t="s">
        <v>303</v>
      </c>
      <c r="L63" s="3" t="s">
        <v>112</v>
      </c>
      <c r="M63" s="3" t="b">
        <v>0</v>
      </c>
      <c r="N63" s="3" t="b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</row>
    <row r="64" spans="5:37">
      <c r="E64" s="17" t="s">
        <v>36</v>
      </c>
      <c r="F64" s="17" t="s">
        <v>172</v>
      </c>
      <c r="H64" s="17" t="s">
        <v>304</v>
      </c>
      <c r="I64" s="17" t="s">
        <v>173</v>
      </c>
      <c r="J64" s="17" t="s">
        <v>303</v>
      </c>
      <c r="L64" s="3" t="s">
        <v>112</v>
      </c>
      <c r="M64" s="3" t="b">
        <v>0</v>
      </c>
      <c r="N64" s="3" t="b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</row>
    <row r="65" spans="5:37">
      <c r="E65" s="17" t="s">
        <v>36</v>
      </c>
      <c r="F65" s="17" t="s">
        <v>172</v>
      </c>
      <c r="H65" s="17" t="s">
        <v>304</v>
      </c>
      <c r="I65" s="17" t="s">
        <v>173</v>
      </c>
      <c r="J65" s="17" t="s">
        <v>303</v>
      </c>
      <c r="L65" s="3" t="s">
        <v>112</v>
      </c>
      <c r="M65" s="3" t="b">
        <v>0</v>
      </c>
      <c r="N65" s="3" t="b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</row>
    <row r="66" spans="5:37">
      <c r="E66" s="17" t="s">
        <v>36</v>
      </c>
      <c r="F66" s="17" t="s">
        <v>172</v>
      </c>
      <c r="H66" s="17" t="s">
        <v>304</v>
      </c>
      <c r="I66" s="17" t="s">
        <v>173</v>
      </c>
      <c r="J66" s="17" t="s">
        <v>303</v>
      </c>
      <c r="L66" s="3" t="s">
        <v>112</v>
      </c>
      <c r="M66" s="3" t="b">
        <v>0</v>
      </c>
      <c r="N66" s="3" t="b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</row>
    <row r="67" spans="5:37">
      <c r="E67" s="17" t="s">
        <v>36</v>
      </c>
      <c r="F67" s="17" t="s">
        <v>172</v>
      </c>
      <c r="H67" s="17" t="s">
        <v>304</v>
      </c>
      <c r="I67" s="17" t="s">
        <v>173</v>
      </c>
      <c r="J67" s="17" t="s">
        <v>303</v>
      </c>
      <c r="L67" s="3" t="s">
        <v>112</v>
      </c>
      <c r="M67" s="3" t="b">
        <v>0</v>
      </c>
      <c r="N67" s="3" t="b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</row>
    <row r="68" spans="5:37">
      <c r="E68" s="17" t="s">
        <v>36</v>
      </c>
      <c r="F68" s="17" t="s">
        <v>172</v>
      </c>
      <c r="H68" s="17" t="s">
        <v>304</v>
      </c>
      <c r="I68" s="17" t="s">
        <v>173</v>
      </c>
      <c r="J68" s="17" t="s">
        <v>303</v>
      </c>
      <c r="L68" s="3" t="s">
        <v>112</v>
      </c>
      <c r="M68" s="3" t="b">
        <v>0</v>
      </c>
      <c r="N68" s="3" t="b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</row>
    <row r="69" spans="5:37">
      <c r="E69" s="17" t="s">
        <v>36</v>
      </c>
      <c r="F69" s="17" t="s">
        <v>172</v>
      </c>
      <c r="H69" s="17" t="s">
        <v>310</v>
      </c>
      <c r="I69" s="17" t="s">
        <v>246</v>
      </c>
      <c r="J69" s="17" t="s">
        <v>337</v>
      </c>
      <c r="L69" s="3" t="s">
        <v>112</v>
      </c>
      <c r="M69" s="3" t="s">
        <v>299</v>
      </c>
      <c r="N69" s="3" t="b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-3.7442622287889075E-2</v>
      </c>
      <c r="AH69" s="19">
        <v>-3.7750090960444273E-2</v>
      </c>
      <c r="AI69" s="19">
        <v>-3.8106246252594601E-2</v>
      </c>
      <c r="AJ69" s="19">
        <v>-3.8608330038785783E-2</v>
      </c>
      <c r="AK69" s="19">
        <v>-3.8909317495056495E-2</v>
      </c>
    </row>
    <row r="70" spans="5:37">
      <c r="E70" s="17" t="s">
        <v>36</v>
      </c>
      <c r="F70" s="17" t="s">
        <v>172</v>
      </c>
      <c r="H70" s="17" t="s">
        <v>310</v>
      </c>
      <c r="I70" s="17" t="s">
        <v>246</v>
      </c>
      <c r="J70" s="17" t="s">
        <v>303</v>
      </c>
      <c r="L70" s="3" t="s">
        <v>112</v>
      </c>
      <c r="M70" s="3" t="b">
        <v>0</v>
      </c>
      <c r="N70" s="3" t="b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</row>
    <row r="71" spans="5:37">
      <c r="E71" s="17" t="s">
        <v>36</v>
      </c>
      <c r="F71" s="17" t="s">
        <v>172</v>
      </c>
      <c r="H71" s="17" t="s">
        <v>310</v>
      </c>
      <c r="I71" s="17" t="s">
        <v>246</v>
      </c>
      <c r="J71" s="17" t="s">
        <v>303</v>
      </c>
      <c r="L71" s="3" t="s">
        <v>112</v>
      </c>
      <c r="M71" s="3" t="b">
        <v>0</v>
      </c>
      <c r="N71" s="3" t="b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</row>
    <row r="72" spans="5:37">
      <c r="E72" s="17" t="s">
        <v>36</v>
      </c>
      <c r="F72" s="17" t="s">
        <v>172</v>
      </c>
      <c r="H72" s="17" t="s">
        <v>310</v>
      </c>
      <c r="I72" s="17" t="s">
        <v>246</v>
      </c>
      <c r="J72" s="17" t="s">
        <v>359</v>
      </c>
      <c r="L72" s="3" t="s">
        <v>112</v>
      </c>
      <c r="M72" s="3" t="b">
        <v>0</v>
      </c>
      <c r="N72" s="3" t="s">
        <v>308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-0.34596982994009501</v>
      </c>
      <c r="AH72" s="19">
        <v>-0.43601355059313135</v>
      </c>
      <c r="AI72" s="19">
        <v>-0.5501589302718346</v>
      </c>
      <c r="AJ72" s="19">
        <v>-0.69675970616871219</v>
      </c>
      <c r="AK72" s="19">
        <v>-0.87773948646074718</v>
      </c>
    </row>
    <row r="73" spans="5:37">
      <c r="E73" s="17" t="s">
        <v>36</v>
      </c>
      <c r="F73" s="17" t="s">
        <v>172</v>
      </c>
      <c r="H73" s="17" t="s">
        <v>310</v>
      </c>
      <c r="I73" s="17" t="s">
        <v>246</v>
      </c>
      <c r="J73" s="17" t="s">
        <v>302</v>
      </c>
      <c r="L73" s="3" t="s">
        <v>112</v>
      </c>
      <c r="M73" s="3" t="b">
        <v>0</v>
      </c>
      <c r="N73" s="3" t="b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-0.15708230860573696</v>
      </c>
      <c r="Z73" s="19">
        <v>-0.10707521422369086</v>
      </c>
      <c r="AA73" s="19">
        <v>-0.20311687524090963</v>
      </c>
      <c r="AB73" s="19">
        <v>-0.11546485931650763</v>
      </c>
      <c r="AC73" s="19">
        <v>-0.13851512321402068</v>
      </c>
      <c r="AD73" s="19">
        <v>8.9365699999999996E-3</v>
      </c>
      <c r="AE73" s="19">
        <v>-0.21274117640255646</v>
      </c>
      <c r="AF73" s="19">
        <v>-0.25192822672653092</v>
      </c>
      <c r="AG73" s="19">
        <v>-0.53939249954901169</v>
      </c>
      <c r="AH73" s="19">
        <v>-0.59354007480246129</v>
      </c>
      <c r="AI73" s="19">
        <v>-0.65010586797734193</v>
      </c>
      <c r="AJ73" s="19">
        <v>-1.0133481890716032</v>
      </c>
      <c r="AK73" s="19">
        <v>-0.68214682661364223</v>
      </c>
    </row>
    <row r="74" spans="5:37">
      <c r="E74" s="17" t="s">
        <v>36</v>
      </c>
      <c r="F74" s="17" t="s">
        <v>172</v>
      </c>
      <c r="H74" s="17" t="s">
        <v>310</v>
      </c>
      <c r="I74" s="17" t="s">
        <v>246</v>
      </c>
      <c r="J74" s="17" t="s">
        <v>303</v>
      </c>
      <c r="L74" s="3" t="s">
        <v>112</v>
      </c>
      <c r="M74" s="3" t="b">
        <v>0</v>
      </c>
      <c r="N74" s="3" t="b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</row>
    <row r="75" spans="5:37">
      <c r="E75" s="17" t="s">
        <v>36</v>
      </c>
      <c r="F75" s="17" t="s">
        <v>172</v>
      </c>
      <c r="H75" s="17" t="s">
        <v>310</v>
      </c>
      <c r="I75" s="17" t="s">
        <v>246</v>
      </c>
      <c r="J75" s="17" t="s">
        <v>303</v>
      </c>
      <c r="L75" s="3" t="s">
        <v>112</v>
      </c>
      <c r="M75" s="3" t="b">
        <v>0</v>
      </c>
      <c r="N75" s="3" t="b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</row>
    <row r="76" spans="5:37">
      <c r="E76" s="17" t="s">
        <v>36</v>
      </c>
      <c r="F76" s="17" t="s">
        <v>172</v>
      </c>
      <c r="H76" s="17" t="s">
        <v>310</v>
      </c>
      <c r="I76" s="17" t="s">
        <v>246</v>
      </c>
      <c r="J76" s="17" t="s">
        <v>303</v>
      </c>
      <c r="L76" s="3" t="s">
        <v>112</v>
      </c>
      <c r="M76" s="3" t="b">
        <v>0</v>
      </c>
      <c r="N76" s="3" t="b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</row>
    <row r="77" spans="5:37">
      <c r="E77" s="17" t="s">
        <v>36</v>
      </c>
      <c r="F77" s="17" t="s">
        <v>172</v>
      </c>
      <c r="H77" s="17" t="s">
        <v>310</v>
      </c>
      <c r="I77" s="17" t="s">
        <v>246</v>
      </c>
      <c r="J77" s="17" t="s">
        <v>303</v>
      </c>
      <c r="L77" s="3" t="s">
        <v>112</v>
      </c>
      <c r="M77" s="3" t="b">
        <v>0</v>
      </c>
      <c r="N77" s="3" t="b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</row>
    <row r="78" spans="5:37">
      <c r="E78" s="17" t="s">
        <v>36</v>
      </c>
      <c r="F78" s="17" t="s">
        <v>172</v>
      </c>
      <c r="H78" s="17" t="s">
        <v>310</v>
      </c>
      <c r="I78" s="17" t="s">
        <v>246</v>
      </c>
      <c r="J78" s="17" t="s">
        <v>303</v>
      </c>
      <c r="L78" s="3" t="s">
        <v>112</v>
      </c>
      <c r="M78" s="3" t="b">
        <v>0</v>
      </c>
      <c r="N78" s="3" t="b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</row>
    <row r="79" spans="5:37">
      <c r="E79" s="17" t="s">
        <v>36</v>
      </c>
      <c r="F79" s="17" t="s">
        <v>172</v>
      </c>
      <c r="H79" s="17" t="s">
        <v>310</v>
      </c>
      <c r="I79" s="17" t="s">
        <v>205</v>
      </c>
      <c r="J79" s="17" t="s">
        <v>303</v>
      </c>
      <c r="L79" s="3" t="s">
        <v>112</v>
      </c>
      <c r="M79" s="3" t="b">
        <v>0</v>
      </c>
      <c r="N79" s="3" t="b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</row>
    <row r="80" spans="5:37">
      <c r="E80" s="17" t="s">
        <v>36</v>
      </c>
      <c r="F80" s="17" t="s">
        <v>172</v>
      </c>
      <c r="H80" s="17" t="s">
        <v>310</v>
      </c>
      <c r="I80" s="17" t="s">
        <v>205</v>
      </c>
      <c r="J80" s="17" t="s">
        <v>303</v>
      </c>
      <c r="L80" s="3" t="s">
        <v>112</v>
      </c>
      <c r="M80" s="3" t="b">
        <v>0</v>
      </c>
      <c r="N80" s="3" t="b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</row>
    <row r="81" spans="5:37">
      <c r="E81" s="17" t="s">
        <v>36</v>
      </c>
      <c r="F81" s="17" t="s">
        <v>172</v>
      </c>
      <c r="H81" s="17" t="s">
        <v>310</v>
      </c>
      <c r="I81" s="17" t="s">
        <v>205</v>
      </c>
      <c r="J81" s="17" t="s">
        <v>303</v>
      </c>
      <c r="L81" s="3" t="s">
        <v>112</v>
      </c>
      <c r="M81" s="3" t="b">
        <v>0</v>
      </c>
      <c r="N81" s="3" t="b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</row>
    <row r="82" spans="5:37">
      <c r="E82" s="17" t="s">
        <v>36</v>
      </c>
      <c r="F82" s="17" t="s">
        <v>172</v>
      </c>
      <c r="H82" s="17" t="s">
        <v>310</v>
      </c>
      <c r="I82" s="17" t="s">
        <v>205</v>
      </c>
      <c r="J82" s="17" t="s">
        <v>303</v>
      </c>
      <c r="L82" s="3" t="s">
        <v>112</v>
      </c>
      <c r="M82" s="3" t="b">
        <v>0</v>
      </c>
      <c r="N82" s="3" t="b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</row>
    <row r="83" spans="5:37">
      <c r="E83" s="17" t="s">
        <v>36</v>
      </c>
      <c r="F83" s="17" t="s">
        <v>172</v>
      </c>
      <c r="H83" s="17" t="s">
        <v>310</v>
      </c>
      <c r="I83" s="17" t="s">
        <v>205</v>
      </c>
      <c r="J83" s="17" t="s">
        <v>303</v>
      </c>
      <c r="L83" s="3" t="s">
        <v>112</v>
      </c>
      <c r="M83" s="3" t="b">
        <v>0</v>
      </c>
      <c r="N83" s="3" t="b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</row>
    <row r="84" spans="5:37">
      <c r="E84" s="17" t="s">
        <v>36</v>
      </c>
      <c r="F84" s="17" t="s">
        <v>172</v>
      </c>
      <c r="H84" s="17" t="s">
        <v>310</v>
      </c>
      <c r="I84" s="17" t="s">
        <v>205</v>
      </c>
      <c r="J84" s="17" t="s">
        <v>303</v>
      </c>
      <c r="L84" s="3" t="s">
        <v>112</v>
      </c>
      <c r="M84" s="3" t="b">
        <v>0</v>
      </c>
      <c r="N84" s="3" t="b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</row>
    <row r="85" spans="5:37">
      <c r="E85" s="17" t="s">
        <v>36</v>
      </c>
      <c r="F85" s="17" t="s">
        <v>172</v>
      </c>
      <c r="H85" s="17" t="s">
        <v>310</v>
      </c>
      <c r="I85" s="17" t="s">
        <v>205</v>
      </c>
      <c r="J85" s="17" t="s">
        <v>303</v>
      </c>
      <c r="L85" s="3" t="s">
        <v>112</v>
      </c>
      <c r="M85" s="3" t="b">
        <v>0</v>
      </c>
      <c r="N85" s="3" t="b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</row>
    <row r="86" spans="5:37">
      <c r="E86" s="17" t="s">
        <v>36</v>
      </c>
      <c r="F86" s="17" t="s">
        <v>172</v>
      </c>
      <c r="H86" s="17" t="s">
        <v>310</v>
      </c>
      <c r="I86" s="17" t="s">
        <v>205</v>
      </c>
      <c r="J86" s="17" t="s">
        <v>303</v>
      </c>
      <c r="L86" s="3" t="s">
        <v>112</v>
      </c>
      <c r="M86" s="3" t="b">
        <v>0</v>
      </c>
      <c r="N86" s="3" t="b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</row>
    <row r="87" spans="5:37">
      <c r="E87" s="17" t="s">
        <v>36</v>
      </c>
      <c r="F87" s="17" t="s">
        <v>172</v>
      </c>
      <c r="H87" s="17" t="s">
        <v>310</v>
      </c>
      <c r="I87" s="17" t="s">
        <v>205</v>
      </c>
      <c r="J87" s="17" t="s">
        <v>303</v>
      </c>
      <c r="L87" s="3" t="s">
        <v>112</v>
      </c>
      <c r="M87" s="3" t="b">
        <v>0</v>
      </c>
      <c r="N87" s="3" t="b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</row>
    <row r="88" spans="5:37">
      <c r="E88" s="17" t="s">
        <v>36</v>
      </c>
      <c r="F88" s="17" t="s">
        <v>172</v>
      </c>
      <c r="H88" s="17" t="s">
        <v>310</v>
      </c>
      <c r="I88" s="17" t="s">
        <v>205</v>
      </c>
      <c r="J88" s="17" t="s">
        <v>303</v>
      </c>
      <c r="L88" s="3" t="s">
        <v>112</v>
      </c>
      <c r="M88" s="3" t="b">
        <v>0</v>
      </c>
      <c r="N88" s="3" t="b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</row>
    <row r="89" spans="5:37">
      <c r="E89" s="17" t="s">
        <v>36</v>
      </c>
      <c r="F89" s="17" t="s">
        <v>172</v>
      </c>
      <c r="H89" s="17" t="s">
        <v>310</v>
      </c>
      <c r="I89" s="17" t="s">
        <v>311</v>
      </c>
      <c r="J89" s="17" t="s">
        <v>303</v>
      </c>
      <c r="L89" s="3" t="s">
        <v>112</v>
      </c>
      <c r="M89" s="3" t="b">
        <v>0</v>
      </c>
      <c r="N89" s="3" t="b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</row>
    <row r="90" spans="5:37">
      <c r="E90" s="17" t="s">
        <v>36</v>
      </c>
      <c r="F90" s="17" t="s">
        <v>172</v>
      </c>
      <c r="H90" s="17" t="s">
        <v>310</v>
      </c>
      <c r="I90" s="17" t="s">
        <v>311</v>
      </c>
      <c r="J90" s="17" t="s">
        <v>303</v>
      </c>
      <c r="L90" s="3" t="s">
        <v>112</v>
      </c>
      <c r="M90" s="3" t="b">
        <v>0</v>
      </c>
      <c r="N90" s="3" t="b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</row>
    <row r="91" spans="5:37">
      <c r="E91" s="17" t="s">
        <v>36</v>
      </c>
      <c r="F91" s="17" t="s">
        <v>172</v>
      </c>
      <c r="H91" s="17" t="s">
        <v>310</v>
      </c>
      <c r="I91" s="17" t="s">
        <v>311</v>
      </c>
      <c r="J91" s="17" t="s">
        <v>303</v>
      </c>
      <c r="L91" s="3" t="s">
        <v>112</v>
      </c>
      <c r="M91" s="3" t="b">
        <v>0</v>
      </c>
      <c r="N91" s="3" t="b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</row>
    <row r="92" spans="5:37">
      <c r="E92" s="17" t="s">
        <v>36</v>
      </c>
      <c r="F92" s="17" t="s">
        <v>172</v>
      </c>
      <c r="H92" s="17" t="s">
        <v>310</v>
      </c>
      <c r="I92" s="17" t="s">
        <v>311</v>
      </c>
      <c r="J92" s="17" t="s">
        <v>303</v>
      </c>
      <c r="L92" s="3" t="s">
        <v>112</v>
      </c>
      <c r="M92" s="3" t="b">
        <v>0</v>
      </c>
      <c r="N92" s="3" t="b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</row>
    <row r="93" spans="5:37">
      <c r="E93" s="17" t="s">
        <v>36</v>
      </c>
      <c r="F93" s="17" t="s">
        <v>172</v>
      </c>
      <c r="H93" s="17" t="s">
        <v>310</v>
      </c>
      <c r="I93" s="17" t="s">
        <v>311</v>
      </c>
      <c r="J93" s="17" t="s">
        <v>303</v>
      </c>
      <c r="L93" s="3" t="s">
        <v>112</v>
      </c>
      <c r="M93" s="3" t="b">
        <v>0</v>
      </c>
      <c r="N93" s="3" t="b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</row>
    <row r="94" spans="5:37">
      <c r="E94" s="17" t="s">
        <v>36</v>
      </c>
      <c r="F94" s="17" t="s">
        <v>172</v>
      </c>
      <c r="H94" s="17" t="s">
        <v>310</v>
      </c>
      <c r="I94" s="17" t="s">
        <v>311</v>
      </c>
      <c r="J94" s="17" t="s">
        <v>303</v>
      </c>
      <c r="L94" s="3" t="s">
        <v>112</v>
      </c>
      <c r="M94" s="3" t="b">
        <v>0</v>
      </c>
      <c r="N94" s="3" t="b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</row>
    <row r="95" spans="5:37">
      <c r="E95" s="17" t="s">
        <v>36</v>
      </c>
      <c r="F95" s="17" t="s">
        <v>172</v>
      </c>
      <c r="H95" s="17" t="s">
        <v>310</v>
      </c>
      <c r="I95" s="17" t="s">
        <v>311</v>
      </c>
      <c r="J95" s="17" t="s">
        <v>303</v>
      </c>
      <c r="L95" s="3" t="s">
        <v>112</v>
      </c>
      <c r="M95" s="3" t="b">
        <v>0</v>
      </c>
      <c r="N95" s="3" t="b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</row>
    <row r="96" spans="5:37">
      <c r="E96" s="17" t="s">
        <v>36</v>
      </c>
      <c r="F96" s="17" t="s">
        <v>172</v>
      </c>
      <c r="H96" s="17" t="s">
        <v>310</v>
      </c>
      <c r="I96" s="17" t="s">
        <v>311</v>
      </c>
      <c r="J96" s="17" t="s">
        <v>303</v>
      </c>
      <c r="L96" s="3" t="s">
        <v>112</v>
      </c>
      <c r="M96" s="3" t="b">
        <v>0</v>
      </c>
      <c r="N96" s="3" t="b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</row>
    <row r="97" spans="5:37">
      <c r="E97" s="17" t="s">
        <v>36</v>
      </c>
      <c r="F97" s="17" t="s">
        <v>172</v>
      </c>
      <c r="H97" s="17" t="s">
        <v>310</v>
      </c>
      <c r="I97" s="17" t="s">
        <v>311</v>
      </c>
      <c r="J97" s="17" t="s">
        <v>303</v>
      </c>
      <c r="L97" s="3" t="s">
        <v>112</v>
      </c>
      <c r="M97" s="3" t="b">
        <v>0</v>
      </c>
      <c r="N97" s="3" t="b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</row>
    <row r="98" spans="5:37">
      <c r="E98" s="17" t="s">
        <v>36</v>
      </c>
      <c r="F98" s="17" t="s">
        <v>172</v>
      </c>
      <c r="H98" s="17" t="s">
        <v>310</v>
      </c>
      <c r="I98" s="17" t="s">
        <v>311</v>
      </c>
      <c r="J98" s="17" t="s">
        <v>303</v>
      </c>
      <c r="L98" s="3" t="s">
        <v>112</v>
      </c>
      <c r="M98" s="3" t="b">
        <v>0</v>
      </c>
      <c r="N98" s="3" t="b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</row>
    <row r="99" spans="5:37">
      <c r="E99" s="17" t="s">
        <v>36</v>
      </c>
      <c r="F99" s="17" t="s">
        <v>172</v>
      </c>
      <c r="H99" s="17" t="s">
        <v>310</v>
      </c>
      <c r="I99" s="17" t="s">
        <v>208</v>
      </c>
      <c r="J99" s="17" t="s">
        <v>303</v>
      </c>
      <c r="L99" s="3" t="s">
        <v>112</v>
      </c>
      <c r="M99" s="3" t="b">
        <v>0</v>
      </c>
      <c r="N99" s="3" t="b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</row>
    <row r="100" spans="5:37">
      <c r="E100" s="17" t="s">
        <v>36</v>
      </c>
      <c r="F100" s="17" t="s">
        <v>172</v>
      </c>
      <c r="H100" s="17" t="s">
        <v>310</v>
      </c>
      <c r="I100" s="17" t="s">
        <v>208</v>
      </c>
      <c r="J100" s="17" t="s">
        <v>303</v>
      </c>
      <c r="L100" s="3" t="s">
        <v>112</v>
      </c>
      <c r="M100" s="3" t="b">
        <v>0</v>
      </c>
      <c r="N100" s="3" t="b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</row>
    <row r="101" spans="5:37">
      <c r="E101" s="17" t="s">
        <v>36</v>
      </c>
      <c r="F101" s="17" t="s">
        <v>172</v>
      </c>
      <c r="H101" s="17" t="s">
        <v>310</v>
      </c>
      <c r="I101" s="17" t="s">
        <v>208</v>
      </c>
      <c r="J101" s="17" t="s">
        <v>303</v>
      </c>
      <c r="L101" s="3" t="s">
        <v>112</v>
      </c>
      <c r="M101" s="3" t="b">
        <v>0</v>
      </c>
      <c r="N101" s="3" t="b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</row>
    <row r="102" spans="5:37">
      <c r="E102" s="17" t="s">
        <v>36</v>
      </c>
      <c r="F102" s="17" t="s">
        <v>172</v>
      </c>
      <c r="H102" s="17" t="s">
        <v>310</v>
      </c>
      <c r="I102" s="17" t="s">
        <v>208</v>
      </c>
      <c r="J102" s="17" t="s">
        <v>303</v>
      </c>
      <c r="L102" s="3" t="s">
        <v>112</v>
      </c>
      <c r="M102" s="3" t="b">
        <v>0</v>
      </c>
      <c r="N102" s="3" t="b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</row>
    <row r="103" spans="5:37">
      <c r="E103" s="17" t="s">
        <v>36</v>
      </c>
      <c r="F103" s="17" t="s">
        <v>172</v>
      </c>
      <c r="H103" s="17" t="s">
        <v>310</v>
      </c>
      <c r="I103" s="17" t="s">
        <v>208</v>
      </c>
      <c r="J103" s="17" t="s">
        <v>303</v>
      </c>
      <c r="L103" s="3" t="s">
        <v>112</v>
      </c>
      <c r="M103" s="3" t="b">
        <v>0</v>
      </c>
      <c r="N103" s="3" t="b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</row>
    <row r="104" spans="5:37">
      <c r="E104" s="17" t="s">
        <v>36</v>
      </c>
      <c r="F104" s="17" t="s">
        <v>172</v>
      </c>
      <c r="H104" s="17" t="s">
        <v>310</v>
      </c>
      <c r="I104" s="17" t="s">
        <v>208</v>
      </c>
      <c r="J104" s="17" t="s">
        <v>303</v>
      </c>
      <c r="L104" s="3" t="s">
        <v>112</v>
      </c>
      <c r="M104" s="3" t="b">
        <v>0</v>
      </c>
      <c r="N104" s="3" t="b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</row>
    <row r="105" spans="5:37">
      <c r="E105" s="17" t="s">
        <v>36</v>
      </c>
      <c r="F105" s="17" t="s">
        <v>172</v>
      </c>
      <c r="H105" s="17" t="s">
        <v>310</v>
      </c>
      <c r="I105" s="17" t="s">
        <v>208</v>
      </c>
      <c r="J105" s="17" t="s">
        <v>303</v>
      </c>
      <c r="L105" s="3" t="s">
        <v>112</v>
      </c>
      <c r="M105" s="3" t="b">
        <v>0</v>
      </c>
      <c r="N105" s="3" t="b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</row>
    <row r="106" spans="5:37">
      <c r="E106" s="17" t="s">
        <v>36</v>
      </c>
      <c r="F106" s="17" t="s">
        <v>172</v>
      </c>
      <c r="H106" s="17" t="s">
        <v>310</v>
      </c>
      <c r="I106" s="17" t="s">
        <v>208</v>
      </c>
      <c r="J106" s="17" t="s">
        <v>303</v>
      </c>
      <c r="L106" s="3" t="s">
        <v>112</v>
      </c>
      <c r="M106" s="3" t="b">
        <v>0</v>
      </c>
      <c r="N106" s="3" t="b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</row>
    <row r="107" spans="5:37">
      <c r="E107" s="17" t="s">
        <v>36</v>
      </c>
      <c r="F107" s="17" t="s">
        <v>172</v>
      </c>
      <c r="H107" s="17" t="s">
        <v>310</v>
      </c>
      <c r="I107" s="17" t="s">
        <v>208</v>
      </c>
      <c r="J107" s="17" t="s">
        <v>303</v>
      </c>
      <c r="L107" s="3" t="s">
        <v>112</v>
      </c>
      <c r="M107" s="3" t="b">
        <v>0</v>
      </c>
      <c r="N107" s="3" t="b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</row>
    <row r="108" spans="5:37">
      <c r="E108" s="17" t="s">
        <v>36</v>
      </c>
      <c r="F108" s="17" t="s">
        <v>172</v>
      </c>
      <c r="H108" s="17" t="s">
        <v>310</v>
      </c>
      <c r="I108" s="17" t="s">
        <v>208</v>
      </c>
      <c r="J108" s="17" t="s">
        <v>303</v>
      </c>
      <c r="L108" s="3" t="s">
        <v>112</v>
      </c>
      <c r="M108" s="3" t="b">
        <v>0</v>
      </c>
      <c r="N108" s="3" t="b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</row>
    <row r="109" spans="5:37">
      <c r="E109" s="17" t="s">
        <v>36</v>
      </c>
      <c r="F109" s="17" t="s">
        <v>172</v>
      </c>
      <c r="H109" s="17" t="s">
        <v>310</v>
      </c>
      <c r="I109" s="17" t="s">
        <v>174</v>
      </c>
      <c r="J109" s="17" t="s">
        <v>303</v>
      </c>
      <c r="L109" s="3" t="s">
        <v>112</v>
      </c>
      <c r="M109" s="3" t="b">
        <v>0</v>
      </c>
      <c r="N109" s="3" t="b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</row>
    <row r="110" spans="5:37">
      <c r="E110" s="17" t="s">
        <v>36</v>
      </c>
      <c r="F110" s="17" t="s">
        <v>172</v>
      </c>
      <c r="H110" s="17" t="s">
        <v>310</v>
      </c>
      <c r="I110" s="17" t="s">
        <v>174</v>
      </c>
      <c r="J110" s="17" t="s">
        <v>303</v>
      </c>
      <c r="L110" s="3" t="s">
        <v>112</v>
      </c>
      <c r="M110" s="3" t="b">
        <v>0</v>
      </c>
      <c r="N110" s="3" t="b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</row>
    <row r="111" spans="5:37">
      <c r="E111" s="17" t="s">
        <v>36</v>
      </c>
      <c r="F111" s="17" t="s">
        <v>172</v>
      </c>
      <c r="H111" s="17" t="s">
        <v>310</v>
      </c>
      <c r="I111" s="17" t="s">
        <v>174</v>
      </c>
      <c r="J111" s="17" t="s">
        <v>303</v>
      </c>
      <c r="L111" s="3" t="s">
        <v>112</v>
      </c>
      <c r="M111" s="3" t="b">
        <v>0</v>
      </c>
      <c r="N111" s="3" t="b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</row>
    <row r="112" spans="5:37">
      <c r="E112" s="17" t="s">
        <v>36</v>
      </c>
      <c r="F112" s="17" t="s">
        <v>172</v>
      </c>
      <c r="H112" s="17" t="s">
        <v>310</v>
      </c>
      <c r="I112" s="17" t="s">
        <v>174</v>
      </c>
      <c r="J112" s="17" t="s">
        <v>303</v>
      </c>
      <c r="L112" s="3" t="s">
        <v>112</v>
      </c>
      <c r="M112" s="3" t="b">
        <v>0</v>
      </c>
      <c r="N112" s="3" t="b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</row>
    <row r="113" spans="5:37">
      <c r="E113" s="17" t="s">
        <v>36</v>
      </c>
      <c r="F113" s="17" t="s">
        <v>172</v>
      </c>
      <c r="H113" s="17" t="s">
        <v>310</v>
      </c>
      <c r="I113" s="17" t="s">
        <v>174</v>
      </c>
      <c r="J113" s="17" t="s">
        <v>303</v>
      </c>
      <c r="L113" s="3" t="s">
        <v>112</v>
      </c>
      <c r="M113" s="3" t="b">
        <v>0</v>
      </c>
      <c r="N113" s="3" t="b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</row>
    <row r="114" spans="5:37">
      <c r="E114" s="17" t="s">
        <v>36</v>
      </c>
      <c r="F114" s="17" t="s">
        <v>172</v>
      </c>
      <c r="H114" s="17" t="s">
        <v>310</v>
      </c>
      <c r="I114" s="17" t="s">
        <v>174</v>
      </c>
      <c r="J114" s="17" t="s">
        <v>303</v>
      </c>
      <c r="L114" s="3" t="s">
        <v>112</v>
      </c>
      <c r="M114" s="3" t="b">
        <v>0</v>
      </c>
      <c r="N114" s="3" t="b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</row>
    <row r="115" spans="5:37">
      <c r="E115" s="17" t="s">
        <v>36</v>
      </c>
      <c r="F115" s="17" t="s">
        <v>172</v>
      </c>
      <c r="H115" s="17" t="s">
        <v>310</v>
      </c>
      <c r="I115" s="17" t="s">
        <v>174</v>
      </c>
      <c r="J115" s="17" t="s">
        <v>303</v>
      </c>
      <c r="L115" s="3" t="s">
        <v>112</v>
      </c>
      <c r="M115" s="3" t="b">
        <v>0</v>
      </c>
      <c r="N115" s="3" t="b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</row>
    <row r="116" spans="5:37">
      <c r="E116" s="17" t="s">
        <v>36</v>
      </c>
      <c r="F116" s="17" t="s">
        <v>172</v>
      </c>
      <c r="H116" s="17" t="s">
        <v>310</v>
      </c>
      <c r="I116" s="17" t="s">
        <v>174</v>
      </c>
      <c r="J116" s="17" t="s">
        <v>303</v>
      </c>
      <c r="L116" s="3" t="s">
        <v>112</v>
      </c>
      <c r="M116" s="3" t="b">
        <v>0</v>
      </c>
      <c r="N116" s="3" t="b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</row>
    <row r="117" spans="5:37">
      <c r="E117" s="17" t="s">
        <v>36</v>
      </c>
      <c r="F117" s="17" t="s">
        <v>172</v>
      </c>
      <c r="H117" s="17" t="s">
        <v>310</v>
      </c>
      <c r="I117" s="17" t="s">
        <v>174</v>
      </c>
      <c r="J117" s="17" t="s">
        <v>303</v>
      </c>
      <c r="L117" s="3" t="s">
        <v>112</v>
      </c>
      <c r="M117" s="3" t="b">
        <v>0</v>
      </c>
      <c r="N117" s="3" t="b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</row>
    <row r="118" spans="5:37">
      <c r="E118" s="17" t="s">
        <v>36</v>
      </c>
      <c r="F118" s="17" t="s">
        <v>172</v>
      </c>
      <c r="H118" s="17" t="s">
        <v>310</v>
      </c>
      <c r="I118" s="17" t="s">
        <v>174</v>
      </c>
      <c r="J118" s="17" t="s">
        <v>303</v>
      </c>
      <c r="L118" s="3" t="s">
        <v>112</v>
      </c>
      <c r="M118" s="3" t="b">
        <v>0</v>
      </c>
      <c r="N118" s="3" t="b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</row>
    <row r="119" spans="5:37">
      <c r="E119" s="17" t="s">
        <v>36</v>
      </c>
      <c r="F119" s="17" t="s">
        <v>172</v>
      </c>
      <c r="H119" s="17" t="s">
        <v>310</v>
      </c>
      <c r="I119" s="17" t="s">
        <v>210</v>
      </c>
      <c r="J119" s="17" t="s">
        <v>303</v>
      </c>
      <c r="L119" s="3" t="s">
        <v>112</v>
      </c>
      <c r="M119" s="3" t="b">
        <v>0</v>
      </c>
      <c r="N119" s="3" t="b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</row>
    <row r="120" spans="5:37">
      <c r="E120" s="17" t="s">
        <v>36</v>
      </c>
      <c r="F120" s="17" t="s">
        <v>172</v>
      </c>
      <c r="H120" s="17" t="s">
        <v>310</v>
      </c>
      <c r="I120" s="17" t="s">
        <v>210</v>
      </c>
      <c r="J120" s="17" t="s">
        <v>303</v>
      </c>
      <c r="L120" s="3" t="s">
        <v>112</v>
      </c>
      <c r="M120" s="3" t="b">
        <v>0</v>
      </c>
      <c r="N120" s="3" t="b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</row>
    <row r="121" spans="5:37">
      <c r="E121" s="17" t="s">
        <v>36</v>
      </c>
      <c r="F121" s="17" t="s">
        <v>172</v>
      </c>
      <c r="H121" s="17" t="s">
        <v>310</v>
      </c>
      <c r="I121" s="17" t="s">
        <v>210</v>
      </c>
      <c r="J121" s="17" t="s">
        <v>303</v>
      </c>
      <c r="L121" s="3" t="s">
        <v>112</v>
      </c>
      <c r="M121" s="3" t="b">
        <v>0</v>
      </c>
      <c r="N121" s="3" t="b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</row>
    <row r="122" spans="5:37">
      <c r="E122" s="17" t="s">
        <v>36</v>
      </c>
      <c r="F122" s="17" t="s">
        <v>172</v>
      </c>
      <c r="H122" s="17" t="s">
        <v>310</v>
      </c>
      <c r="I122" s="17" t="s">
        <v>210</v>
      </c>
      <c r="J122" s="17" t="s">
        <v>303</v>
      </c>
      <c r="L122" s="3" t="s">
        <v>112</v>
      </c>
      <c r="M122" s="3" t="b">
        <v>0</v>
      </c>
      <c r="N122" s="3" t="b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</row>
    <row r="123" spans="5:37">
      <c r="E123" s="17" t="s">
        <v>36</v>
      </c>
      <c r="F123" s="17" t="s">
        <v>172</v>
      </c>
      <c r="H123" s="17" t="s">
        <v>310</v>
      </c>
      <c r="I123" s="17" t="s">
        <v>210</v>
      </c>
      <c r="J123" s="17" t="s">
        <v>303</v>
      </c>
      <c r="L123" s="3" t="s">
        <v>112</v>
      </c>
      <c r="M123" s="3" t="b">
        <v>0</v>
      </c>
      <c r="N123" s="3" t="b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</row>
    <row r="124" spans="5:37">
      <c r="E124" s="17" t="s">
        <v>36</v>
      </c>
      <c r="F124" s="17" t="s">
        <v>172</v>
      </c>
      <c r="H124" s="17" t="s">
        <v>310</v>
      </c>
      <c r="I124" s="17" t="s">
        <v>210</v>
      </c>
      <c r="J124" s="17" t="s">
        <v>303</v>
      </c>
      <c r="L124" s="3" t="s">
        <v>112</v>
      </c>
      <c r="M124" s="3" t="b">
        <v>0</v>
      </c>
      <c r="N124" s="3" t="b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</row>
    <row r="125" spans="5:37">
      <c r="E125" s="17" t="s">
        <v>36</v>
      </c>
      <c r="F125" s="17" t="s">
        <v>172</v>
      </c>
      <c r="H125" s="17" t="s">
        <v>310</v>
      </c>
      <c r="I125" s="17" t="s">
        <v>210</v>
      </c>
      <c r="J125" s="17" t="s">
        <v>303</v>
      </c>
      <c r="L125" s="3" t="s">
        <v>112</v>
      </c>
      <c r="M125" s="3" t="b">
        <v>0</v>
      </c>
      <c r="N125" s="3" t="b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</row>
    <row r="126" spans="5:37">
      <c r="E126" s="17" t="s">
        <v>36</v>
      </c>
      <c r="F126" s="17" t="s">
        <v>172</v>
      </c>
      <c r="H126" s="17" t="s">
        <v>310</v>
      </c>
      <c r="I126" s="17" t="s">
        <v>210</v>
      </c>
      <c r="J126" s="17" t="s">
        <v>303</v>
      </c>
      <c r="L126" s="3" t="s">
        <v>112</v>
      </c>
      <c r="M126" s="3" t="b">
        <v>0</v>
      </c>
      <c r="N126" s="3" t="b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</row>
    <row r="127" spans="5:37">
      <c r="E127" s="17" t="s">
        <v>36</v>
      </c>
      <c r="F127" s="17" t="s">
        <v>172</v>
      </c>
      <c r="H127" s="17" t="s">
        <v>310</v>
      </c>
      <c r="I127" s="17" t="s">
        <v>210</v>
      </c>
      <c r="J127" s="17" t="s">
        <v>303</v>
      </c>
      <c r="L127" s="3" t="s">
        <v>112</v>
      </c>
      <c r="M127" s="3" t="b">
        <v>0</v>
      </c>
      <c r="N127" s="3" t="b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</row>
    <row r="128" spans="5:37">
      <c r="E128" s="17" t="s">
        <v>36</v>
      </c>
      <c r="F128" s="17" t="s">
        <v>172</v>
      </c>
      <c r="H128" s="17" t="s">
        <v>310</v>
      </c>
      <c r="I128" s="17" t="s">
        <v>210</v>
      </c>
      <c r="J128" s="17" t="s">
        <v>303</v>
      </c>
      <c r="L128" s="3" t="s">
        <v>112</v>
      </c>
      <c r="M128" s="3" t="b">
        <v>0</v>
      </c>
      <c r="N128" s="3" t="b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</row>
    <row r="129" spans="5:37">
      <c r="E129" s="17" t="s">
        <v>36</v>
      </c>
      <c r="F129" s="17" t="s">
        <v>172</v>
      </c>
      <c r="H129" s="17" t="s">
        <v>310</v>
      </c>
      <c r="I129" s="17" t="s">
        <v>211</v>
      </c>
      <c r="J129" s="17" t="s">
        <v>303</v>
      </c>
      <c r="L129" s="3" t="s">
        <v>112</v>
      </c>
      <c r="M129" s="3" t="b">
        <v>0</v>
      </c>
      <c r="N129" s="3" t="b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</row>
    <row r="130" spans="5:37">
      <c r="E130" s="17" t="s">
        <v>36</v>
      </c>
      <c r="F130" s="17" t="s">
        <v>172</v>
      </c>
      <c r="H130" s="17" t="s">
        <v>310</v>
      </c>
      <c r="I130" s="17" t="s">
        <v>211</v>
      </c>
      <c r="J130" s="17" t="s">
        <v>303</v>
      </c>
      <c r="L130" s="3" t="s">
        <v>112</v>
      </c>
      <c r="M130" s="3" t="b">
        <v>0</v>
      </c>
      <c r="N130" s="3" t="b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</row>
    <row r="131" spans="5:37">
      <c r="E131" s="17" t="s">
        <v>36</v>
      </c>
      <c r="F131" s="17" t="s">
        <v>172</v>
      </c>
      <c r="H131" s="17" t="s">
        <v>310</v>
      </c>
      <c r="I131" s="17" t="s">
        <v>211</v>
      </c>
      <c r="J131" s="17" t="s">
        <v>303</v>
      </c>
      <c r="L131" s="3" t="s">
        <v>112</v>
      </c>
      <c r="M131" s="3" t="b">
        <v>0</v>
      </c>
      <c r="N131" s="3" t="b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</row>
    <row r="132" spans="5:37">
      <c r="E132" s="17" t="s">
        <v>36</v>
      </c>
      <c r="F132" s="17" t="s">
        <v>172</v>
      </c>
      <c r="H132" s="17" t="s">
        <v>310</v>
      </c>
      <c r="I132" s="17" t="s">
        <v>211</v>
      </c>
      <c r="J132" s="17" t="s">
        <v>303</v>
      </c>
      <c r="L132" s="3" t="s">
        <v>112</v>
      </c>
      <c r="M132" s="3" t="b">
        <v>0</v>
      </c>
      <c r="N132" s="3" t="b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</row>
    <row r="133" spans="5:37">
      <c r="E133" s="17" t="s">
        <v>36</v>
      </c>
      <c r="F133" s="17" t="s">
        <v>172</v>
      </c>
      <c r="H133" s="17" t="s">
        <v>310</v>
      </c>
      <c r="I133" s="17" t="s">
        <v>211</v>
      </c>
      <c r="J133" s="17" t="s">
        <v>303</v>
      </c>
      <c r="L133" s="3" t="s">
        <v>112</v>
      </c>
      <c r="M133" s="3" t="b">
        <v>0</v>
      </c>
      <c r="N133" s="3" t="b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</row>
    <row r="134" spans="5:37">
      <c r="E134" s="17" t="s">
        <v>36</v>
      </c>
      <c r="F134" s="17" t="s">
        <v>172</v>
      </c>
      <c r="H134" s="17" t="s">
        <v>310</v>
      </c>
      <c r="I134" s="17" t="s">
        <v>211</v>
      </c>
      <c r="J134" s="17" t="s">
        <v>303</v>
      </c>
      <c r="L134" s="3" t="s">
        <v>112</v>
      </c>
      <c r="M134" s="3" t="b">
        <v>0</v>
      </c>
      <c r="N134" s="3" t="b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</row>
    <row r="135" spans="5:37">
      <c r="E135" s="17" t="s">
        <v>36</v>
      </c>
      <c r="F135" s="17" t="s">
        <v>172</v>
      </c>
      <c r="H135" s="17" t="s">
        <v>310</v>
      </c>
      <c r="I135" s="17" t="s">
        <v>211</v>
      </c>
      <c r="J135" s="17" t="s">
        <v>303</v>
      </c>
      <c r="L135" s="3" t="s">
        <v>112</v>
      </c>
      <c r="M135" s="3" t="b">
        <v>0</v>
      </c>
      <c r="N135" s="3" t="b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</row>
    <row r="136" spans="5:37">
      <c r="E136" s="17" t="s">
        <v>36</v>
      </c>
      <c r="F136" s="17" t="s">
        <v>172</v>
      </c>
      <c r="H136" s="17" t="s">
        <v>310</v>
      </c>
      <c r="I136" s="17" t="s">
        <v>211</v>
      </c>
      <c r="J136" s="17" t="s">
        <v>303</v>
      </c>
      <c r="L136" s="3" t="s">
        <v>112</v>
      </c>
      <c r="M136" s="3" t="b">
        <v>0</v>
      </c>
      <c r="N136" s="3" t="b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</row>
    <row r="137" spans="5:37">
      <c r="E137" s="17" t="s">
        <v>36</v>
      </c>
      <c r="F137" s="17" t="s">
        <v>172</v>
      </c>
      <c r="H137" s="17" t="s">
        <v>310</v>
      </c>
      <c r="I137" s="17" t="s">
        <v>211</v>
      </c>
      <c r="J137" s="17" t="s">
        <v>303</v>
      </c>
      <c r="L137" s="3" t="s">
        <v>112</v>
      </c>
      <c r="M137" s="3" t="b">
        <v>0</v>
      </c>
      <c r="N137" s="3" t="b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</row>
    <row r="138" spans="5:37">
      <c r="E138" s="17" t="s">
        <v>36</v>
      </c>
      <c r="F138" s="17" t="s">
        <v>172</v>
      </c>
      <c r="H138" s="17" t="s">
        <v>310</v>
      </c>
      <c r="I138" s="17" t="s">
        <v>211</v>
      </c>
      <c r="J138" s="17" t="s">
        <v>303</v>
      </c>
      <c r="L138" s="3" t="s">
        <v>112</v>
      </c>
      <c r="M138" s="3" t="b">
        <v>0</v>
      </c>
      <c r="N138" s="3" t="b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</row>
    <row r="139" spans="5:37">
      <c r="E139" s="17" t="s">
        <v>36</v>
      </c>
      <c r="F139" s="17" t="s">
        <v>172</v>
      </c>
      <c r="H139" s="17" t="s">
        <v>310</v>
      </c>
      <c r="I139" s="17" t="s">
        <v>212</v>
      </c>
      <c r="J139" s="17" t="s">
        <v>303</v>
      </c>
      <c r="L139" s="3" t="s">
        <v>112</v>
      </c>
      <c r="M139" s="3" t="b">
        <v>0</v>
      </c>
      <c r="N139" s="3" t="b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</row>
    <row r="140" spans="5:37">
      <c r="E140" s="17" t="s">
        <v>36</v>
      </c>
      <c r="F140" s="17" t="s">
        <v>172</v>
      </c>
      <c r="H140" s="17" t="s">
        <v>310</v>
      </c>
      <c r="I140" s="17" t="s">
        <v>212</v>
      </c>
      <c r="J140" s="17" t="s">
        <v>303</v>
      </c>
      <c r="L140" s="3" t="s">
        <v>112</v>
      </c>
      <c r="M140" s="3" t="b">
        <v>0</v>
      </c>
      <c r="N140" s="3" t="b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</row>
    <row r="141" spans="5:37">
      <c r="E141" s="17" t="s">
        <v>36</v>
      </c>
      <c r="F141" s="17" t="s">
        <v>172</v>
      </c>
      <c r="H141" s="17" t="s">
        <v>310</v>
      </c>
      <c r="I141" s="17" t="s">
        <v>212</v>
      </c>
      <c r="J141" s="17" t="s">
        <v>303</v>
      </c>
      <c r="L141" s="3" t="s">
        <v>112</v>
      </c>
      <c r="M141" s="3" t="b">
        <v>0</v>
      </c>
      <c r="N141" s="3" t="b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</row>
    <row r="142" spans="5:37">
      <c r="E142" s="17" t="s">
        <v>36</v>
      </c>
      <c r="F142" s="17" t="s">
        <v>172</v>
      </c>
      <c r="H142" s="17" t="s">
        <v>310</v>
      </c>
      <c r="I142" s="17" t="s">
        <v>212</v>
      </c>
      <c r="J142" s="17" t="s">
        <v>303</v>
      </c>
      <c r="L142" s="3" t="s">
        <v>112</v>
      </c>
      <c r="M142" s="3" t="b">
        <v>0</v>
      </c>
      <c r="N142" s="3" t="b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</row>
    <row r="143" spans="5:37">
      <c r="E143" s="17" t="s">
        <v>36</v>
      </c>
      <c r="F143" s="17" t="s">
        <v>172</v>
      </c>
      <c r="H143" s="17" t="s">
        <v>310</v>
      </c>
      <c r="I143" s="17" t="s">
        <v>212</v>
      </c>
      <c r="J143" s="17" t="s">
        <v>303</v>
      </c>
      <c r="L143" s="3" t="s">
        <v>112</v>
      </c>
      <c r="M143" s="3" t="b">
        <v>0</v>
      </c>
      <c r="N143" s="3" t="b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</row>
    <row r="144" spans="5:37">
      <c r="E144" s="17" t="s">
        <v>36</v>
      </c>
      <c r="F144" s="17" t="s">
        <v>172</v>
      </c>
      <c r="H144" s="17" t="s">
        <v>310</v>
      </c>
      <c r="I144" s="17" t="s">
        <v>212</v>
      </c>
      <c r="J144" s="17" t="s">
        <v>303</v>
      </c>
      <c r="L144" s="3" t="s">
        <v>112</v>
      </c>
      <c r="M144" s="3" t="b">
        <v>0</v>
      </c>
      <c r="N144" s="3" t="b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</row>
    <row r="145" spans="5:37">
      <c r="E145" s="17" t="s">
        <v>36</v>
      </c>
      <c r="F145" s="17" t="s">
        <v>172</v>
      </c>
      <c r="H145" s="17" t="s">
        <v>310</v>
      </c>
      <c r="I145" s="17" t="s">
        <v>212</v>
      </c>
      <c r="J145" s="17" t="s">
        <v>303</v>
      </c>
      <c r="L145" s="3" t="s">
        <v>112</v>
      </c>
      <c r="M145" s="3" t="b">
        <v>0</v>
      </c>
      <c r="N145" s="3" t="b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</row>
    <row r="146" spans="5:37">
      <c r="E146" s="17" t="s">
        <v>36</v>
      </c>
      <c r="F146" s="17" t="s">
        <v>172</v>
      </c>
      <c r="H146" s="17" t="s">
        <v>310</v>
      </c>
      <c r="I146" s="17" t="s">
        <v>212</v>
      </c>
      <c r="J146" s="17" t="s">
        <v>303</v>
      </c>
      <c r="L146" s="3" t="s">
        <v>112</v>
      </c>
      <c r="M146" s="3" t="b">
        <v>0</v>
      </c>
      <c r="N146" s="3" t="b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</row>
    <row r="147" spans="5:37">
      <c r="E147" s="17" t="s">
        <v>36</v>
      </c>
      <c r="F147" s="17" t="s">
        <v>172</v>
      </c>
      <c r="H147" s="17" t="s">
        <v>310</v>
      </c>
      <c r="I147" s="17" t="s">
        <v>212</v>
      </c>
      <c r="J147" s="17" t="s">
        <v>303</v>
      </c>
      <c r="L147" s="3" t="s">
        <v>112</v>
      </c>
      <c r="M147" s="3" t="b">
        <v>0</v>
      </c>
      <c r="N147" s="3" t="b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</row>
    <row r="148" spans="5:37">
      <c r="E148" s="17" t="s">
        <v>36</v>
      </c>
      <c r="F148" s="17" t="s">
        <v>172</v>
      </c>
      <c r="H148" s="17" t="s">
        <v>310</v>
      </c>
      <c r="I148" s="17" t="s">
        <v>212</v>
      </c>
      <c r="J148" s="17" t="s">
        <v>303</v>
      </c>
      <c r="L148" s="3" t="s">
        <v>112</v>
      </c>
      <c r="M148" s="3" t="b">
        <v>0</v>
      </c>
      <c r="N148" s="3" t="b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</row>
    <row r="149" spans="5:37">
      <c r="E149" s="17" t="s">
        <v>36</v>
      </c>
      <c r="F149" s="17" t="s">
        <v>172</v>
      </c>
      <c r="H149" s="17" t="s">
        <v>213</v>
      </c>
      <c r="I149" s="17" t="s">
        <v>213</v>
      </c>
      <c r="J149" s="17" t="s">
        <v>303</v>
      </c>
      <c r="L149" s="3" t="s">
        <v>112</v>
      </c>
      <c r="M149" s="3" t="b">
        <v>0</v>
      </c>
      <c r="N149" s="3" t="b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</row>
    <row r="150" spans="5:37">
      <c r="E150" s="17" t="s">
        <v>36</v>
      </c>
      <c r="F150" s="17" t="s">
        <v>172</v>
      </c>
      <c r="H150" s="17" t="s">
        <v>213</v>
      </c>
      <c r="I150" s="17" t="s">
        <v>213</v>
      </c>
      <c r="J150" s="17" t="s">
        <v>303</v>
      </c>
      <c r="L150" s="3" t="s">
        <v>112</v>
      </c>
      <c r="M150" s="3" t="b">
        <v>0</v>
      </c>
      <c r="N150" s="3" t="b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</row>
    <row r="151" spans="5:37">
      <c r="E151" s="17" t="s">
        <v>36</v>
      </c>
      <c r="F151" s="17" t="s">
        <v>172</v>
      </c>
      <c r="H151" s="17" t="s">
        <v>213</v>
      </c>
      <c r="I151" s="17" t="s">
        <v>213</v>
      </c>
      <c r="J151" s="17" t="s">
        <v>303</v>
      </c>
      <c r="L151" s="3" t="s">
        <v>112</v>
      </c>
      <c r="M151" s="3" t="b">
        <v>0</v>
      </c>
      <c r="N151" s="3" t="b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</row>
    <row r="152" spans="5:37">
      <c r="E152" s="17" t="s">
        <v>36</v>
      </c>
      <c r="F152" s="17" t="s">
        <v>172</v>
      </c>
      <c r="H152" s="17" t="s">
        <v>213</v>
      </c>
      <c r="I152" s="17" t="s">
        <v>213</v>
      </c>
      <c r="J152" s="17" t="s">
        <v>303</v>
      </c>
      <c r="L152" s="3" t="s">
        <v>112</v>
      </c>
      <c r="M152" s="3" t="b">
        <v>0</v>
      </c>
      <c r="N152" s="3" t="b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</row>
    <row r="153" spans="5:37">
      <c r="E153" s="17" t="s">
        <v>36</v>
      </c>
      <c r="F153" s="17" t="s">
        <v>172</v>
      </c>
      <c r="H153" s="17" t="s">
        <v>213</v>
      </c>
      <c r="I153" s="17" t="s">
        <v>213</v>
      </c>
      <c r="J153" s="17" t="s">
        <v>303</v>
      </c>
      <c r="L153" s="3" t="s">
        <v>112</v>
      </c>
      <c r="M153" s="3" t="b">
        <v>0</v>
      </c>
      <c r="N153" s="3" t="b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</row>
    <row r="154" spans="5:37">
      <c r="E154" s="17" t="s">
        <v>36</v>
      </c>
      <c r="F154" s="17" t="s">
        <v>172</v>
      </c>
      <c r="H154" s="17" t="s">
        <v>213</v>
      </c>
      <c r="I154" s="17" t="s">
        <v>213</v>
      </c>
      <c r="J154" s="17" t="s">
        <v>303</v>
      </c>
      <c r="L154" s="3" t="s">
        <v>112</v>
      </c>
      <c r="M154" s="3" t="b">
        <v>0</v>
      </c>
      <c r="N154" s="3" t="b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</row>
    <row r="155" spans="5:37">
      <c r="E155" s="17" t="s">
        <v>36</v>
      </c>
      <c r="F155" s="17" t="s">
        <v>172</v>
      </c>
      <c r="H155" s="17" t="s">
        <v>213</v>
      </c>
      <c r="I155" s="17" t="s">
        <v>213</v>
      </c>
      <c r="J155" s="17" t="s">
        <v>303</v>
      </c>
      <c r="L155" s="3" t="s">
        <v>112</v>
      </c>
      <c r="M155" s="3" t="b">
        <v>0</v>
      </c>
      <c r="N155" s="3" t="b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</row>
    <row r="156" spans="5:37">
      <c r="E156" s="17" t="s">
        <v>36</v>
      </c>
      <c r="F156" s="17" t="s">
        <v>172</v>
      </c>
      <c r="H156" s="17" t="s">
        <v>213</v>
      </c>
      <c r="I156" s="17" t="s">
        <v>213</v>
      </c>
      <c r="J156" s="17" t="s">
        <v>303</v>
      </c>
      <c r="L156" s="3" t="s">
        <v>112</v>
      </c>
      <c r="M156" s="3" t="b">
        <v>0</v>
      </c>
      <c r="N156" s="3" t="b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</row>
    <row r="157" spans="5:37">
      <c r="E157" s="17" t="s">
        <v>36</v>
      </c>
      <c r="F157" s="17" t="s">
        <v>172</v>
      </c>
      <c r="H157" s="17" t="s">
        <v>213</v>
      </c>
      <c r="I157" s="17" t="s">
        <v>213</v>
      </c>
      <c r="J157" s="17" t="s">
        <v>303</v>
      </c>
      <c r="L157" s="3" t="s">
        <v>112</v>
      </c>
      <c r="M157" s="3" t="b">
        <v>0</v>
      </c>
      <c r="N157" s="3" t="b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</row>
    <row r="158" spans="5:37">
      <c r="E158" s="17" t="s">
        <v>36</v>
      </c>
      <c r="F158" s="17" t="s">
        <v>172</v>
      </c>
      <c r="H158" s="17" t="s">
        <v>213</v>
      </c>
      <c r="I158" s="17" t="s">
        <v>213</v>
      </c>
      <c r="J158" s="17" t="s">
        <v>303</v>
      </c>
      <c r="L158" s="3" t="s">
        <v>112</v>
      </c>
      <c r="M158" s="3" t="b">
        <v>0</v>
      </c>
      <c r="N158" s="3" t="b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</row>
    <row r="159" spans="5:37">
      <c r="E159" s="17" t="s">
        <v>36</v>
      </c>
      <c r="F159" s="17" t="s">
        <v>214</v>
      </c>
      <c r="H159" s="17" t="s">
        <v>215</v>
      </c>
      <c r="I159" s="17" t="s">
        <v>215</v>
      </c>
      <c r="J159" s="17" t="s">
        <v>338</v>
      </c>
      <c r="L159" s="3" t="s">
        <v>112</v>
      </c>
      <c r="M159" s="3" t="b">
        <v>0</v>
      </c>
      <c r="N159" s="3" t="s">
        <v>308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-2.2508583488954379</v>
      </c>
      <c r="Z159" s="19">
        <v>-2.8843562473135638</v>
      </c>
      <c r="AA159" s="19">
        <v>-5.4819715790826171</v>
      </c>
      <c r="AB159" s="19">
        <v>-2.9519836701067197</v>
      </c>
      <c r="AC159" s="19">
        <v>-1.2039422698077189</v>
      </c>
      <c r="AD159" s="19">
        <v>-1.5082900000000001</v>
      </c>
      <c r="AE159" s="19">
        <v>-3.0663063194454452</v>
      </c>
      <c r="AF159" s="19">
        <v>-3.2958623390342052</v>
      </c>
      <c r="AG159" s="19">
        <v>-2.853539802616349</v>
      </c>
      <c r="AH159" s="19">
        <v>-2.7246942732947299</v>
      </c>
      <c r="AI159" s="19">
        <v>-2.6962705825934488</v>
      </c>
      <c r="AJ159" s="19">
        <v>-2.9630859567744592</v>
      </c>
      <c r="AK159" s="19">
        <v>-3.1800392029594575</v>
      </c>
    </row>
    <row r="160" spans="5:37">
      <c r="E160" s="17" t="s">
        <v>36</v>
      </c>
      <c r="F160" s="17" t="s">
        <v>214</v>
      </c>
      <c r="H160" s="17" t="s">
        <v>215</v>
      </c>
      <c r="I160" s="17" t="s">
        <v>215</v>
      </c>
      <c r="J160" s="17" t="s">
        <v>312</v>
      </c>
      <c r="L160" s="3" t="s">
        <v>112</v>
      </c>
      <c r="M160" s="3" t="b">
        <v>0</v>
      </c>
      <c r="N160" s="3" t="s">
        <v>308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-2.6826875091573559</v>
      </c>
      <c r="AH160" s="19">
        <v>-11.431673092277954</v>
      </c>
      <c r="AI160" s="19">
        <v>-16.317003866486406</v>
      </c>
      <c r="AJ160" s="19">
        <v>-12.234834040551087</v>
      </c>
      <c r="AK160" s="19">
        <v>-4.6892737509522942</v>
      </c>
    </row>
    <row r="161" spans="5:37">
      <c r="E161" s="17" t="s">
        <v>36</v>
      </c>
      <c r="F161" s="17" t="s">
        <v>214</v>
      </c>
      <c r="H161" s="17" t="s">
        <v>215</v>
      </c>
      <c r="I161" s="17" t="s">
        <v>215</v>
      </c>
      <c r="J161" s="17" t="s">
        <v>303</v>
      </c>
      <c r="L161" s="3" t="s">
        <v>112</v>
      </c>
      <c r="M161" s="3" t="b">
        <v>0</v>
      </c>
      <c r="N161" s="3" t="b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</row>
    <row r="162" spans="5:37">
      <c r="E162" s="17" t="s">
        <v>36</v>
      </c>
      <c r="F162" s="17" t="s">
        <v>214</v>
      </c>
      <c r="H162" s="17" t="s">
        <v>215</v>
      </c>
      <c r="I162" s="17" t="s">
        <v>215</v>
      </c>
      <c r="J162" s="17" t="s">
        <v>303</v>
      </c>
      <c r="L162" s="3" t="s">
        <v>112</v>
      </c>
      <c r="M162" s="3" t="b">
        <v>0</v>
      </c>
      <c r="N162" s="3" t="b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</row>
    <row r="163" spans="5:37">
      <c r="E163" s="17" t="s">
        <v>36</v>
      </c>
      <c r="F163" s="17" t="s">
        <v>214</v>
      </c>
      <c r="H163" s="17" t="s">
        <v>215</v>
      </c>
      <c r="I163" s="17" t="s">
        <v>215</v>
      </c>
      <c r="J163" s="17" t="s">
        <v>303</v>
      </c>
      <c r="L163" s="3" t="s">
        <v>112</v>
      </c>
      <c r="M163" s="3" t="b">
        <v>0</v>
      </c>
      <c r="N163" s="3" t="b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</row>
    <row r="164" spans="5:37">
      <c r="E164" s="17" t="s">
        <v>36</v>
      </c>
      <c r="F164" s="17" t="s">
        <v>214</v>
      </c>
      <c r="H164" s="17" t="s">
        <v>215</v>
      </c>
      <c r="I164" s="17" t="s">
        <v>215</v>
      </c>
      <c r="J164" s="17" t="s">
        <v>303</v>
      </c>
      <c r="L164" s="3" t="s">
        <v>112</v>
      </c>
      <c r="M164" s="3" t="b">
        <v>0</v>
      </c>
      <c r="N164" s="3" t="b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</row>
    <row r="165" spans="5:37">
      <c r="E165" s="17" t="s">
        <v>36</v>
      </c>
      <c r="F165" s="17" t="s">
        <v>214</v>
      </c>
      <c r="H165" s="17" t="s">
        <v>215</v>
      </c>
      <c r="I165" s="17" t="s">
        <v>215</v>
      </c>
      <c r="J165" s="17" t="s">
        <v>303</v>
      </c>
      <c r="L165" s="3" t="s">
        <v>112</v>
      </c>
      <c r="M165" s="3" t="b">
        <v>0</v>
      </c>
      <c r="N165" s="3" t="b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</row>
    <row r="166" spans="5:37">
      <c r="E166" s="17" t="s">
        <v>36</v>
      </c>
      <c r="F166" s="17" t="s">
        <v>214</v>
      </c>
      <c r="H166" s="17" t="s">
        <v>215</v>
      </c>
      <c r="I166" s="17" t="s">
        <v>215</v>
      </c>
      <c r="J166" s="17" t="s">
        <v>303</v>
      </c>
      <c r="L166" s="3" t="s">
        <v>112</v>
      </c>
      <c r="M166" s="3" t="b">
        <v>0</v>
      </c>
      <c r="N166" s="3" t="b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</row>
    <row r="167" spans="5:37">
      <c r="E167" s="17" t="s">
        <v>36</v>
      </c>
      <c r="F167" s="17" t="s">
        <v>214</v>
      </c>
      <c r="H167" s="17" t="s">
        <v>215</v>
      </c>
      <c r="I167" s="17" t="s">
        <v>215</v>
      </c>
      <c r="J167" s="17" t="s">
        <v>303</v>
      </c>
      <c r="L167" s="3" t="s">
        <v>112</v>
      </c>
      <c r="M167" s="3" t="b">
        <v>0</v>
      </c>
      <c r="N167" s="3" t="b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</row>
    <row r="168" spans="5:37">
      <c r="E168" s="17" t="s">
        <v>36</v>
      </c>
      <c r="F168" s="17" t="s">
        <v>214</v>
      </c>
      <c r="H168" s="17" t="s">
        <v>215</v>
      </c>
      <c r="I168" s="17" t="s">
        <v>215</v>
      </c>
      <c r="J168" s="17" t="s">
        <v>303</v>
      </c>
      <c r="L168" s="3" t="s">
        <v>112</v>
      </c>
      <c r="M168" s="3" t="b">
        <v>0</v>
      </c>
      <c r="N168" s="3" t="b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</row>
    <row r="169" spans="5:37">
      <c r="E169" s="17" t="s">
        <v>36</v>
      </c>
      <c r="F169" s="17" t="s">
        <v>214</v>
      </c>
      <c r="H169" s="17" t="s">
        <v>216</v>
      </c>
      <c r="I169" s="17" t="s">
        <v>216</v>
      </c>
      <c r="J169" s="17" t="s">
        <v>313</v>
      </c>
      <c r="L169" s="3" t="s">
        <v>112</v>
      </c>
      <c r="M169" s="3" t="b">
        <v>0</v>
      </c>
      <c r="N169" s="3" t="b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-1.1061385545829201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</row>
    <row r="170" spans="5:37">
      <c r="E170" s="17" t="s">
        <v>36</v>
      </c>
      <c r="F170" s="17" t="s">
        <v>214</v>
      </c>
      <c r="H170" s="17" t="s">
        <v>216</v>
      </c>
      <c r="I170" s="17" t="s">
        <v>216</v>
      </c>
      <c r="J170" s="17" t="s">
        <v>247</v>
      </c>
      <c r="L170" s="3" t="s">
        <v>112</v>
      </c>
      <c r="M170" s="3" t="b">
        <v>0</v>
      </c>
      <c r="N170" s="3" t="b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-0.51586599999999994</v>
      </c>
      <c r="Z170" s="19">
        <v>-0.46800000000000003</v>
      </c>
      <c r="AA170" s="19">
        <v>-0.58553499999999992</v>
      </c>
      <c r="AB170" s="19">
        <v>-0.36399999999999999</v>
      </c>
      <c r="AC170" s="19">
        <v>-0.20599999999999999</v>
      </c>
      <c r="AD170" s="19">
        <v>-0.35</v>
      </c>
      <c r="AE170" s="19">
        <v>-0.43377100000000002</v>
      </c>
      <c r="AF170" s="19">
        <v>-0.43508016800804833</v>
      </c>
      <c r="AG170" s="19">
        <v>-0.41173662512514503</v>
      </c>
      <c r="AH170" s="19">
        <v>-0.41421564034797714</v>
      </c>
      <c r="AI170" s="19">
        <v>-0.41671269796161386</v>
      </c>
      <c r="AJ170" s="19">
        <v>-0.41964515922022855</v>
      </c>
      <c r="AK170" s="19">
        <v>-0.42263770765599873</v>
      </c>
    </row>
    <row r="171" spans="5:37">
      <c r="E171" s="17" t="s">
        <v>36</v>
      </c>
      <c r="F171" s="17" t="s">
        <v>214</v>
      </c>
      <c r="H171" s="17" t="s">
        <v>216</v>
      </c>
      <c r="I171" s="17" t="s">
        <v>216</v>
      </c>
      <c r="J171" s="17" t="s">
        <v>303</v>
      </c>
      <c r="L171" s="3" t="s">
        <v>112</v>
      </c>
      <c r="M171" s="3" t="b">
        <v>0</v>
      </c>
      <c r="N171" s="3" t="b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</row>
    <row r="172" spans="5:37">
      <c r="E172" s="17" t="s">
        <v>36</v>
      </c>
      <c r="F172" s="17" t="s">
        <v>214</v>
      </c>
      <c r="H172" s="17" t="s">
        <v>216</v>
      </c>
      <c r="I172" s="17" t="s">
        <v>216</v>
      </c>
      <c r="J172" s="17" t="s">
        <v>303</v>
      </c>
      <c r="L172" s="3" t="s">
        <v>112</v>
      </c>
      <c r="M172" s="3" t="b">
        <v>0</v>
      </c>
      <c r="N172" s="3" t="b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</row>
    <row r="173" spans="5:37">
      <c r="E173" s="17" t="s">
        <v>36</v>
      </c>
      <c r="F173" s="17" t="s">
        <v>214</v>
      </c>
      <c r="H173" s="17" t="s">
        <v>216</v>
      </c>
      <c r="I173" s="17" t="s">
        <v>216</v>
      </c>
      <c r="J173" s="17" t="s">
        <v>303</v>
      </c>
      <c r="L173" s="3" t="s">
        <v>112</v>
      </c>
      <c r="M173" s="3" t="b">
        <v>0</v>
      </c>
      <c r="N173" s="3" t="b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</row>
    <row r="174" spans="5:37">
      <c r="E174" s="17" t="s">
        <v>36</v>
      </c>
      <c r="F174" s="17" t="s">
        <v>214</v>
      </c>
      <c r="H174" s="17" t="s">
        <v>216</v>
      </c>
      <c r="I174" s="17" t="s">
        <v>216</v>
      </c>
      <c r="J174" s="17" t="s">
        <v>303</v>
      </c>
      <c r="L174" s="3" t="s">
        <v>112</v>
      </c>
      <c r="M174" s="3" t="b">
        <v>0</v>
      </c>
      <c r="N174" s="3" t="b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</row>
    <row r="175" spans="5:37">
      <c r="E175" s="17" t="s">
        <v>36</v>
      </c>
      <c r="F175" s="17" t="s">
        <v>214</v>
      </c>
      <c r="H175" s="17" t="s">
        <v>216</v>
      </c>
      <c r="I175" s="17" t="s">
        <v>216</v>
      </c>
      <c r="J175" s="17" t="s">
        <v>303</v>
      </c>
      <c r="L175" s="3" t="s">
        <v>112</v>
      </c>
      <c r="M175" s="3" t="b">
        <v>0</v>
      </c>
      <c r="N175" s="3" t="b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</row>
    <row r="176" spans="5:37">
      <c r="E176" s="17" t="s">
        <v>36</v>
      </c>
      <c r="F176" s="17" t="s">
        <v>214</v>
      </c>
      <c r="H176" s="17" t="s">
        <v>216</v>
      </c>
      <c r="I176" s="17" t="s">
        <v>216</v>
      </c>
      <c r="J176" s="17" t="s">
        <v>303</v>
      </c>
      <c r="L176" s="3" t="s">
        <v>112</v>
      </c>
      <c r="M176" s="3" t="b">
        <v>0</v>
      </c>
      <c r="N176" s="3" t="b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</row>
    <row r="177" spans="5:37">
      <c r="E177" s="17" t="s">
        <v>36</v>
      </c>
      <c r="F177" s="17" t="s">
        <v>214</v>
      </c>
      <c r="H177" s="17" t="s">
        <v>216</v>
      </c>
      <c r="I177" s="17" t="s">
        <v>216</v>
      </c>
      <c r="J177" s="17" t="s">
        <v>303</v>
      </c>
      <c r="L177" s="3" t="s">
        <v>112</v>
      </c>
      <c r="M177" s="3" t="b">
        <v>0</v>
      </c>
      <c r="N177" s="3" t="b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</row>
    <row r="178" spans="5:37">
      <c r="E178" s="17" t="s">
        <v>36</v>
      </c>
      <c r="F178" s="17" t="s">
        <v>214</v>
      </c>
      <c r="H178" s="17" t="s">
        <v>216</v>
      </c>
      <c r="I178" s="17" t="s">
        <v>216</v>
      </c>
      <c r="J178" s="17" t="s">
        <v>303</v>
      </c>
      <c r="L178" s="3" t="s">
        <v>112</v>
      </c>
      <c r="M178" s="3" t="b">
        <v>0</v>
      </c>
      <c r="N178" s="3" t="b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</row>
    <row r="179" spans="5:37">
      <c r="E179" s="17" t="s">
        <v>36</v>
      </c>
      <c r="F179" s="17" t="s">
        <v>214</v>
      </c>
      <c r="H179" s="17" t="s">
        <v>217</v>
      </c>
      <c r="I179" s="17" t="s">
        <v>217</v>
      </c>
      <c r="J179" s="17" t="s">
        <v>247</v>
      </c>
      <c r="L179" s="3" t="s">
        <v>112</v>
      </c>
      <c r="M179" s="3" t="b">
        <v>0</v>
      </c>
      <c r="N179" s="3" t="b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-5.6134000000000003E-2</v>
      </c>
      <c r="Z179" s="19">
        <v>-0.41699999999999998</v>
      </c>
      <c r="AA179" s="19">
        <v>-0.46046499999999996</v>
      </c>
      <c r="AB179" s="19">
        <v>-0.54500000000000004</v>
      </c>
      <c r="AC179" s="19">
        <v>-0.214</v>
      </c>
      <c r="AD179" s="19">
        <v>-0.317</v>
      </c>
      <c r="AE179" s="19">
        <v>-0.44936700000000002</v>
      </c>
      <c r="AF179" s="19">
        <v>-0.45072323843058354</v>
      </c>
      <c r="AG179" s="19">
        <v>-0.33705890390146681</v>
      </c>
      <c r="AH179" s="19">
        <v>-0.33908829381427547</v>
      </c>
      <c r="AI179" s="19">
        <v>-0.34113245372347806</v>
      </c>
      <c r="AJ179" s="19">
        <v>-0.34353304700871656</v>
      </c>
      <c r="AK179" s="19">
        <v>-0.34598282930662649</v>
      </c>
    </row>
    <row r="180" spans="5:37">
      <c r="E180" s="17" t="s">
        <v>36</v>
      </c>
      <c r="F180" s="17" t="s">
        <v>214</v>
      </c>
      <c r="H180" s="17" t="s">
        <v>217</v>
      </c>
      <c r="I180" s="17" t="s">
        <v>217</v>
      </c>
      <c r="J180" s="17" t="s">
        <v>314</v>
      </c>
      <c r="L180" s="3" t="s">
        <v>112</v>
      </c>
      <c r="M180" s="3" t="b">
        <v>0</v>
      </c>
      <c r="N180" s="3" t="b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-0.24716746177484125</v>
      </c>
      <c r="Z180" s="19">
        <v>0</v>
      </c>
      <c r="AA180" s="19">
        <v>-0.3079513914942823</v>
      </c>
      <c r="AB180" s="19">
        <v>-0.41267996014974018</v>
      </c>
      <c r="AC180" s="19">
        <v>-0.19889579854699996</v>
      </c>
      <c r="AD180" s="19">
        <v>-0.1</v>
      </c>
      <c r="AE180" s="19">
        <v>-1.338354002</v>
      </c>
      <c r="AF180" s="19">
        <v>-2.0417431694899393</v>
      </c>
      <c r="AG180" s="19">
        <v>-0.35458163231935907</v>
      </c>
      <c r="AH180" s="19">
        <v>-0.77988999668532399</v>
      </c>
      <c r="AI180" s="19">
        <v>-1.0039061295964484</v>
      </c>
      <c r="AJ180" s="19">
        <v>-0.3621392460548068</v>
      </c>
      <c r="AK180" s="19">
        <v>-0.77494029550868904</v>
      </c>
    </row>
    <row r="181" spans="5:37">
      <c r="E181" s="17" t="s">
        <v>36</v>
      </c>
      <c r="F181" s="17" t="s">
        <v>214</v>
      </c>
      <c r="H181" s="17" t="s">
        <v>217</v>
      </c>
      <c r="I181" s="17" t="s">
        <v>217</v>
      </c>
      <c r="J181" s="17" t="s">
        <v>303</v>
      </c>
      <c r="L181" s="3" t="s">
        <v>112</v>
      </c>
      <c r="M181" s="3" t="b">
        <v>0</v>
      </c>
      <c r="N181" s="3" t="b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</row>
    <row r="182" spans="5:37">
      <c r="E182" s="17" t="s">
        <v>36</v>
      </c>
      <c r="F182" s="17" t="s">
        <v>214</v>
      </c>
      <c r="H182" s="17" t="s">
        <v>217</v>
      </c>
      <c r="I182" s="17" t="s">
        <v>217</v>
      </c>
      <c r="J182" s="17" t="s">
        <v>303</v>
      </c>
      <c r="L182" s="3" t="s">
        <v>112</v>
      </c>
      <c r="M182" s="3" t="b">
        <v>0</v>
      </c>
      <c r="N182" s="3" t="b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</row>
    <row r="183" spans="5:37">
      <c r="E183" s="17" t="s">
        <v>36</v>
      </c>
      <c r="F183" s="17" t="s">
        <v>214</v>
      </c>
      <c r="H183" s="17" t="s">
        <v>217</v>
      </c>
      <c r="I183" s="17" t="s">
        <v>217</v>
      </c>
      <c r="J183" s="17" t="s">
        <v>303</v>
      </c>
      <c r="L183" s="3" t="s">
        <v>112</v>
      </c>
      <c r="M183" s="3" t="b">
        <v>0</v>
      </c>
      <c r="N183" s="3" t="b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</row>
    <row r="184" spans="5:37">
      <c r="E184" s="17" t="s">
        <v>36</v>
      </c>
      <c r="F184" s="17" t="s">
        <v>214</v>
      </c>
      <c r="H184" s="17" t="s">
        <v>217</v>
      </c>
      <c r="I184" s="17" t="s">
        <v>217</v>
      </c>
      <c r="J184" s="17" t="s">
        <v>303</v>
      </c>
      <c r="L184" s="3" t="s">
        <v>112</v>
      </c>
      <c r="M184" s="3" t="b">
        <v>0</v>
      </c>
      <c r="N184" s="3" t="b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</row>
    <row r="185" spans="5:37">
      <c r="E185" s="17" t="s">
        <v>36</v>
      </c>
      <c r="F185" s="17" t="s">
        <v>214</v>
      </c>
      <c r="H185" s="17" t="s">
        <v>217</v>
      </c>
      <c r="I185" s="17" t="s">
        <v>217</v>
      </c>
      <c r="J185" s="17" t="s">
        <v>303</v>
      </c>
      <c r="L185" s="3" t="s">
        <v>112</v>
      </c>
      <c r="M185" s="3" t="b">
        <v>0</v>
      </c>
      <c r="N185" s="3" t="b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</row>
    <row r="186" spans="5:37">
      <c r="E186" s="17" t="s">
        <v>36</v>
      </c>
      <c r="F186" s="17" t="s">
        <v>214</v>
      </c>
      <c r="H186" s="17" t="s">
        <v>217</v>
      </c>
      <c r="I186" s="17" t="s">
        <v>217</v>
      </c>
      <c r="J186" s="17" t="s">
        <v>303</v>
      </c>
      <c r="L186" s="3" t="s">
        <v>112</v>
      </c>
      <c r="M186" s="3" t="b">
        <v>0</v>
      </c>
      <c r="N186" s="3" t="b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</row>
    <row r="187" spans="5:37">
      <c r="E187" s="17" t="s">
        <v>36</v>
      </c>
      <c r="F187" s="17" t="s">
        <v>214</v>
      </c>
      <c r="H187" s="17" t="s">
        <v>217</v>
      </c>
      <c r="I187" s="17" t="s">
        <v>217</v>
      </c>
      <c r="J187" s="17" t="s">
        <v>303</v>
      </c>
      <c r="L187" s="3" t="s">
        <v>112</v>
      </c>
      <c r="M187" s="3" t="b">
        <v>0</v>
      </c>
      <c r="N187" s="3" t="b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</row>
    <row r="188" spans="5:37">
      <c r="E188" s="17" t="s">
        <v>36</v>
      </c>
      <c r="F188" s="17" t="s">
        <v>214</v>
      </c>
      <c r="H188" s="17" t="s">
        <v>217</v>
      </c>
      <c r="I188" s="17" t="s">
        <v>217</v>
      </c>
      <c r="J188" s="17" t="s">
        <v>303</v>
      </c>
      <c r="L188" s="3" t="s">
        <v>112</v>
      </c>
      <c r="M188" s="3" t="b">
        <v>0</v>
      </c>
      <c r="N188" s="3" t="b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</row>
    <row r="189" spans="5:37">
      <c r="E189" s="17" t="s">
        <v>36</v>
      </c>
      <c r="F189" s="17" t="s">
        <v>214</v>
      </c>
      <c r="H189" s="17" t="s">
        <v>219</v>
      </c>
      <c r="I189" s="17" t="s">
        <v>219</v>
      </c>
      <c r="J189" s="17" t="s">
        <v>303</v>
      </c>
      <c r="L189" s="3" t="s">
        <v>112</v>
      </c>
      <c r="M189" s="3" t="b">
        <v>0</v>
      </c>
      <c r="N189" s="3" t="b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</row>
    <row r="190" spans="5:37">
      <c r="E190" s="17" t="s">
        <v>36</v>
      </c>
      <c r="F190" s="17" t="s">
        <v>214</v>
      </c>
      <c r="H190" s="17" t="s">
        <v>219</v>
      </c>
      <c r="I190" s="17" t="s">
        <v>219</v>
      </c>
      <c r="J190" s="17" t="s">
        <v>303</v>
      </c>
      <c r="L190" s="3" t="s">
        <v>112</v>
      </c>
      <c r="M190" s="3" t="b">
        <v>0</v>
      </c>
      <c r="N190" s="3" t="b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</row>
    <row r="191" spans="5:37">
      <c r="E191" s="17" t="s">
        <v>36</v>
      </c>
      <c r="F191" s="17" t="s">
        <v>214</v>
      </c>
      <c r="H191" s="17" t="s">
        <v>219</v>
      </c>
      <c r="I191" s="17" t="s">
        <v>219</v>
      </c>
      <c r="J191" s="17" t="s">
        <v>303</v>
      </c>
      <c r="L191" s="3" t="s">
        <v>112</v>
      </c>
      <c r="M191" s="3" t="b">
        <v>0</v>
      </c>
      <c r="N191" s="3" t="b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</row>
    <row r="192" spans="5:37">
      <c r="E192" s="17" t="s">
        <v>36</v>
      </c>
      <c r="F192" s="17" t="s">
        <v>214</v>
      </c>
      <c r="H192" s="17" t="s">
        <v>219</v>
      </c>
      <c r="I192" s="17" t="s">
        <v>219</v>
      </c>
      <c r="J192" s="17" t="s">
        <v>303</v>
      </c>
      <c r="L192" s="3" t="s">
        <v>112</v>
      </c>
      <c r="M192" s="3" t="b">
        <v>0</v>
      </c>
      <c r="N192" s="3" t="b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</row>
    <row r="193" spans="5:37">
      <c r="E193" s="17" t="s">
        <v>36</v>
      </c>
      <c r="F193" s="17" t="s">
        <v>214</v>
      </c>
      <c r="H193" s="17" t="s">
        <v>219</v>
      </c>
      <c r="I193" s="17" t="s">
        <v>219</v>
      </c>
      <c r="J193" s="17" t="s">
        <v>303</v>
      </c>
      <c r="L193" s="3" t="s">
        <v>112</v>
      </c>
      <c r="M193" s="3" t="b">
        <v>0</v>
      </c>
      <c r="N193" s="3" t="b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</row>
    <row r="194" spans="5:37">
      <c r="E194" s="17" t="s">
        <v>36</v>
      </c>
      <c r="F194" s="17" t="s">
        <v>214</v>
      </c>
      <c r="H194" s="17" t="s">
        <v>219</v>
      </c>
      <c r="I194" s="17" t="s">
        <v>219</v>
      </c>
      <c r="J194" s="17" t="s">
        <v>303</v>
      </c>
      <c r="L194" s="3" t="s">
        <v>112</v>
      </c>
      <c r="M194" s="3" t="b">
        <v>0</v>
      </c>
      <c r="N194" s="3" t="b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</row>
    <row r="195" spans="5:37">
      <c r="E195" s="17" t="s">
        <v>36</v>
      </c>
      <c r="F195" s="17" t="s">
        <v>214</v>
      </c>
      <c r="H195" s="17" t="s">
        <v>219</v>
      </c>
      <c r="I195" s="17" t="s">
        <v>219</v>
      </c>
      <c r="J195" s="17" t="s">
        <v>303</v>
      </c>
      <c r="L195" s="3" t="s">
        <v>112</v>
      </c>
      <c r="M195" s="3" t="b">
        <v>0</v>
      </c>
      <c r="N195" s="3" t="b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</row>
    <row r="196" spans="5:37">
      <c r="E196" s="17" t="s">
        <v>36</v>
      </c>
      <c r="F196" s="17" t="s">
        <v>214</v>
      </c>
      <c r="H196" s="17" t="s">
        <v>219</v>
      </c>
      <c r="I196" s="17" t="s">
        <v>219</v>
      </c>
      <c r="J196" s="17" t="s">
        <v>303</v>
      </c>
      <c r="L196" s="3" t="s">
        <v>112</v>
      </c>
      <c r="M196" s="3" t="b">
        <v>0</v>
      </c>
      <c r="N196" s="3" t="b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</row>
    <row r="197" spans="5:37">
      <c r="E197" s="17" t="s">
        <v>36</v>
      </c>
      <c r="F197" s="17" t="s">
        <v>214</v>
      </c>
      <c r="H197" s="17" t="s">
        <v>219</v>
      </c>
      <c r="I197" s="17" t="s">
        <v>219</v>
      </c>
      <c r="J197" s="17" t="s">
        <v>303</v>
      </c>
      <c r="L197" s="3" t="s">
        <v>112</v>
      </c>
      <c r="M197" s="3" t="b">
        <v>0</v>
      </c>
      <c r="N197" s="3" t="b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</row>
    <row r="198" spans="5:37">
      <c r="E198" s="17" t="s">
        <v>36</v>
      </c>
      <c r="F198" s="17" t="s">
        <v>214</v>
      </c>
      <c r="H198" s="17" t="s">
        <v>219</v>
      </c>
      <c r="I198" s="17" t="s">
        <v>219</v>
      </c>
      <c r="J198" s="17" t="s">
        <v>303</v>
      </c>
      <c r="L198" s="3" t="s">
        <v>112</v>
      </c>
      <c r="M198" s="3" t="b">
        <v>0</v>
      </c>
      <c r="N198" s="3" t="b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</row>
    <row r="199" spans="5:37">
      <c r="E199" s="17" t="s">
        <v>36</v>
      </c>
      <c r="F199" s="17" t="s">
        <v>214</v>
      </c>
      <c r="H199" s="17" t="s">
        <v>220</v>
      </c>
      <c r="I199" s="17" t="s">
        <v>220</v>
      </c>
      <c r="J199" s="17" t="s">
        <v>339</v>
      </c>
      <c r="L199" s="3" t="s">
        <v>112</v>
      </c>
      <c r="M199" s="3" t="s">
        <v>299</v>
      </c>
      <c r="N199" s="3" t="b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-1.0659235546285157</v>
      </c>
      <c r="AH199" s="19">
        <v>-0.73604494914775354</v>
      </c>
      <c r="AI199" s="19">
        <v>-0.69579785658418991</v>
      </c>
      <c r="AJ199" s="19">
        <v>-0.62998200985879915</v>
      </c>
      <c r="AK199" s="19">
        <v>-0.49851567845453287</v>
      </c>
    </row>
    <row r="200" spans="5:37">
      <c r="E200" s="17" t="s">
        <v>36</v>
      </c>
      <c r="F200" s="17" t="s">
        <v>214</v>
      </c>
      <c r="H200" s="17" t="s">
        <v>220</v>
      </c>
      <c r="I200" s="17" t="s">
        <v>220</v>
      </c>
      <c r="J200" s="17" t="s">
        <v>340</v>
      </c>
      <c r="L200" s="3" t="s">
        <v>112</v>
      </c>
      <c r="M200" s="3" t="s">
        <v>299</v>
      </c>
      <c r="N200" s="3" t="b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-1.9320337470639466</v>
      </c>
      <c r="AH200" s="19">
        <v>0.21319922664969412</v>
      </c>
      <c r="AI200" s="19">
        <v>-0.31810090632388394</v>
      </c>
      <c r="AJ200" s="19">
        <v>-1.1792748953528263</v>
      </c>
      <c r="AK200" s="19">
        <v>-0.23669783382204834</v>
      </c>
    </row>
    <row r="201" spans="5:37">
      <c r="E201" s="17" t="s">
        <v>36</v>
      </c>
      <c r="F201" s="17" t="s">
        <v>214</v>
      </c>
      <c r="H201" s="17" t="s">
        <v>220</v>
      </c>
      <c r="I201" s="17" t="s">
        <v>220</v>
      </c>
      <c r="J201" s="17" t="s">
        <v>358</v>
      </c>
      <c r="L201" s="3" t="s">
        <v>112</v>
      </c>
      <c r="M201" s="3" t="b">
        <v>0</v>
      </c>
      <c r="N201" s="3" t="s">
        <v>308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</row>
    <row r="202" spans="5:37">
      <c r="E202" s="17" t="s">
        <v>36</v>
      </c>
      <c r="F202" s="17" t="s">
        <v>214</v>
      </c>
      <c r="H202" s="17" t="s">
        <v>220</v>
      </c>
      <c r="I202" s="17" t="s">
        <v>220</v>
      </c>
      <c r="J202" s="17" t="s">
        <v>303</v>
      </c>
      <c r="L202" s="3" t="s">
        <v>112</v>
      </c>
      <c r="M202" s="3" t="b">
        <v>0</v>
      </c>
      <c r="N202" s="3" t="b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</row>
    <row r="203" spans="5:37">
      <c r="E203" s="17" t="s">
        <v>36</v>
      </c>
      <c r="F203" s="17" t="s">
        <v>214</v>
      </c>
      <c r="H203" s="17" t="s">
        <v>220</v>
      </c>
      <c r="I203" s="17" t="s">
        <v>220</v>
      </c>
      <c r="J203" s="17" t="s">
        <v>303</v>
      </c>
      <c r="L203" s="3" t="s">
        <v>112</v>
      </c>
      <c r="M203" s="3" t="b">
        <v>0</v>
      </c>
      <c r="N203" s="3" t="b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</row>
    <row r="204" spans="5:37">
      <c r="E204" s="17" t="s">
        <v>36</v>
      </c>
      <c r="F204" s="17" t="s">
        <v>214</v>
      </c>
      <c r="H204" s="17" t="s">
        <v>220</v>
      </c>
      <c r="I204" s="17" t="s">
        <v>220</v>
      </c>
      <c r="J204" s="17" t="s">
        <v>303</v>
      </c>
      <c r="L204" s="3" t="s">
        <v>112</v>
      </c>
      <c r="M204" s="3" t="b">
        <v>0</v>
      </c>
      <c r="N204" s="3" t="b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</row>
    <row r="205" spans="5:37">
      <c r="E205" s="17" t="s">
        <v>36</v>
      </c>
      <c r="F205" s="17" t="s">
        <v>214</v>
      </c>
      <c r="H205" s="17" t="s">
        <v>220</v>
      </c>
      <c r="I205" s="17" t="s">
        <v>220</v>
      </c>
      <c r="J205" s="17" t="s">
        <v>303</v>
      </c>
      <c r="L205" s="3" t="s">
        <v>112</v>
      </c>
      <c r="M205" s="3" t="b">
        <v>0</v>
      </c>
      <c r="N205" s="3" t="b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</row>
    <row r="206" spans="5:37">
      <c r="E206" s="17" t="s">
        <v>36</v>
      </c>
      <c r="F206" s="17" t="s">
        <v>214</v>
      </c>
      <c r="H206" s="17" t="s">
        <v>220</v>
      </c>
      <c r="I206" s="17" t="s">
        <v>220</v>
      </c>
      <c r="J206" s="17" t="s">
        <v>303</v>
      </c>
      <c r="L206" s="3" t="s">
        <v>112</v>
      </c>
      <c r="M206" s="3" t="b">
        <v>0</v>
      </c>
      <c r="N206" s="3" t="b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</row>
    <row r="207" spans="5:37">
      <c r="E207" s="17" t="s">
        <v>36</v>
      </c>
      <c r="F207" s="17" t="s">
        <v>214</v>
      </c>
      <c r="H207" s="17" t="s">
        <v>220</v>
      </c>
      <c r="I207" s="17" t="s">
        <v>220</v>
      </c>
      <c r="J207" s="17" t="s">
        <v>303</v>
      </c>
      <c r="L207" s="3" t="s">
        <v>112</v>
      </c>
      <c r="M207" s="3" t="b">
        <v>0</v>
      </c>
      <c r="N207" s="3" t="b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</row>
    <row r="208" spans="5:37">
      <c r="E208" s="17" t="s">
        <v>36</v>
      </c>
      <c r="F208" s="17" t="s">
        <v>214</v>
      </c>
      <c r="H208" s="17" t="s">
        <v>220</v>
      </c>
      <c r="I208" s="17" t="s">
        <v>220</v>
      </c>
      <c r="J208" s="17" t="s">
        <v>303</v>
      </c>
      <c r="L208" s="3" t="s">
        <v>112</v>
      </c>
      <c r="M208" s="3" t="b">
        <v>0</v>
      </c>
      <c r="N208" s="3" t="b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</row>
    <row r="209" spans="5:37">
      <c r="E209" s="17" t="s">
        <v>36</v>
      </c>
      <c r="F209" s="17" t="s">
        <v>214</v>
      </c>
      <c r="H209" s="17" t="s">
        <v>315</v>
      </c>
      <c r="I209" s="17" t="s">
        <v>221</v>
      </c>
      <c r="J209" s="17" t="s">
        <v>247</v>
      </c>
      <c r="L209" s="3" t="s">
        <v>112</v>
      </c>
      <c r="M209" s="3" t="b">
        <v>0</v>
      </c>
      <c r="N209" s="3" t="b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-6.8000000000000005E-2</v>
      </c>
      <c r="AE209" s="19">
        <v>-9.9426E-2</v>
      </c>
      <c r="AF209" s="19">
        <v>-9.9726078470824944E-2</v>
      </c>
      <c r="AG209" s="19">
        <v>-0.10091583949145713</v>
      </c>
      <c r="AH209" s="19">
        <v>-0.10152344126175912</v>
      </c>
      <c r="AI209" s="19">
        <v>-0.10213546518667009</v>
      </c>
      <c r="AJ209" s="19">
        <v>-0.10285420569123251</v>
      </c>
      <c r="AK209" s="19">
        <v>-0.10358767344509774</v>
      </c>
    </row>
    <row r="210" spans="5:37">
      <c r="E210" s="17" t="s">
        <v>36</v>
      </c>
      <c r="F210" s="17" t="s">
        <v>214</v>
      </c>
      <c r="H210" s="17" t="s">
        <v>315</v>
      </c>
      <c r="I210" s="17" t="s">
        <v>221</v>
      </c>
      <c r="J210" s="17" t="s">
        <v>337</v>
      </c>
      <c r="L210" s="3" t="s">
        <v>112</v>
      </c>
      <c r="M210" s="3" t="s">
        <v>299</v>
      </c>
      <c r="N210" s="3" t="b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-0.18669430305919568</v>
      </c>
      <c r="AH210" s="19">
        <v>-0.18781836633425436</v>
      </c>
      <c r="AI210" s="19">
        <v>-0.56685183178601894</v>
      </c>
      <c r="AJ210" s="19">
        <v>-0.57084084158634041</v>
      </c>
      <c r="AK210" s="19">
        <v>-0.38327439174686162</v>
      </c>
    </row>
    <row r="211" spans="5:37">
      <c r="E211" s="17" t="s">
        <v>36</v>
      </c>
      <c r="F211" s="17" t="s">
        <v>214</v>
      </c>
      <c r="H211" s="17" t="s">
        <v>315</v>
      </c>
      <c r="I211" s="17" t="s">
        <v>221</v>
      </c>
      <c r="J211" s="17" t="s">
        <v>341</v>
      </c>
      <c r="L211" s="3" t="s">
        <v>112</v>
      </c>
      <c r="M211" s="3" t="s">
        <v>299</v>
      </c>
      <c r="N211" s="3" t="b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-0.80530839914182784</v>
      </c>
      <c r="AH211" s="19">
        <v>0</v>
      </c>
      <c r="AI211" s="19">
        <v>-0.74446540574563824</v>
      </c>
      <c r="AJ211" s="19">
        <v>-1.118848049509227</v>
      </c>
      <c r="AK211" s="19">
        <v>-1.8684626597659504</v>
      </c>
    </row>
    <row r="212" spans="5:37">
      <c r="E212" s="17" t="s">
        <v>36</v>
      </c>
      <c r="F212" s="17" t="s">
        <v>214</v>
      </c>
      <c r="H212" s="17" t="s">
        <v>315</v>
      </c>
      <c r="I212" s="17" t="s">
        <v>221</v>
      </c>
      <c r="J212" s="17" t="s">
        <v>360</v>
      </c>
      <c r="L212" s="3" t="s">
        <v>112</v>
      </c>
      <c r="M212" s="3" t="b">
        <v>0</v>
      </c>
      <c r="N212" s="3" t="s">
        <v>308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-0.55596201195600004</v>
      </c>
      <c r="Z212" s="19">
        <v>-0.38023845839796033</v>
      </c>
      <c r="AA212" s="19">
        <v>-0.3668051940810414</v>
      </c>
      <c r="AB212" s="19">
        <v>-8.422565024323235E-2</v>
      </c>
      <c r="AC212" s="19">
        <v>0</v>
      </c>
      <c r="AD212" s="19">
        <v>-1.241196769046278</v>
      </c>
      <c r="AE212" s="19">
        <v>-0.32800000000000001</v>
      </c>
      <c r="AF212" s="19">
        <v>-0.56966413480885303</v>
      </c>
      <c r="AG212" s="19">
        <v>-0.7684337513916496</v>
      </c>
      <c r="AH212" s="19">
        <v>-0.90321852370142908</v>
      </c>
      <c r="AI212" s="19">
        <v>-1.0723419527812015</v>
      </c>
      <c r="AJ212" s="19">
        <v>-1.2859260283310292</v>
      </c>
      <c r="AK212" s="19">
        <v>-1.5544800859832617</v>
      </c>
    </row>
    <row r="213" spans="5:37">
      <c r="E213" s="17" t="s">
        <v>36</v>
      </c>
      <c r="F213" s="17" t="s">
        <v>214</v>
      </c>
      <c r="H213" s="17" t="s">
        <v>315</v>
      </c>
      <c r="I213" s="17" t="s">
        <v>221</v>
      </c>
      <c r="J213" s="17" t="s">
        <v>316</v>
      </c>
      <c r="L213" s="3" t="s">
        <v>112</v>
      </c>
      <c r="M213" s="3" t="b">
        <v>0</v>
      </c>
      <c r="N213" s="3" t="s">
        <v>308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</row>
    <row r="214" spans="5:37">
      <c r="E214" s="17" t="s">
        <v>36</v>
      </c>
      <c r="F214" s="17" t="s">
        <v>214</v>
      </c>
      <c r="H214" s="17" t="s">
        <v>315</v>
      </c>
      <c r="I214" s="17" t="s">
        <v>221</v>
      </c>
      <c r="J214" s="17" t="s">
        <v>307</v>
      </c>
      <c r="L214" s="3" t="s">
        <v>112</v>
      </c>
      <c r="M214" s="3" t="b">
        <v>0</v>
      </c>
      <c r="N214" s="3" t="s">
        <v>308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-0.96439763317551697</v>
      </c>
      <c r="AA214" s="19">
        <v>-0.67493793707660032</v>
      </c>
      <c r="AB214" s="19">
        <v>-3.9492620614124778</v>
      </c>
      <c r="AC214" s="19">
        <v>-1.0875658589543462</v>
      </c>
      <c r="AD214" s="19">
        <v>-1.0789395800000001</v>
      </c>
      <c r="AE214" s="19">
        <v>-2.3902615799999998</v>
      </c>
      <c r="AF214" s="19">
        <v>-1.827097786720322</v>
      </c>
      <c r="AG214" s="19">
        <v>-1.0332318684252584</v>
      </c>
      <c r="AH214" s="19">
        <v>-1.0342555653829308</v>
      </c>
      <c r="AI214" s="19">
        <v>0</v>
      </c>
      <c r="AJ214" s="19">
        <v>0</v>
      </c>
      <c r="AK214" s="19">
        <v>0</v>
      </c>
    </row>
    <row r="215" spans="5:37">
      <c r="E215" s="17" t="s">
        <v>36</v>
      </c>
      <c r="F215" s="17" t="s">
        <v>214</v>
      </c>
      <c r="H215" s="17" t="s">
        <v>315</v>
      </c>
      <c r="I215" s="17" t="s">
        <v>221</v>
      </c>
      <c r="J215" s="17" t="s">
        <v>303</v>
      </c>
      <c r="L215" s="3" t="s">
        <v>112</v>
      </c>
      <c r="M215" s="3" t="b">
        <v>0</v>
      </c>
      <c r="N215" s="3" t="b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</row>
    <row r="216" spans="5:37">
      <c r="E216" s="17" t="s">
        <v>36</v>
      </c>
      <c r="F216" s="17" t="s">
        <v>214</v>
      </c>
      <c r="H216" s="17" t="s">
        <v>315</v>
      </c>
      <c r="I216" s="17" t="s">
        <v>221</v>
      </c>
      <c r="J216" s="17" t="s">
        <v>303</v>
      </c>
      <c r="L216" s="3" t="s">
        <v>112</v>
      </c>
      <c r="M216" s="3" t="b">
        <v>0</v>
      </c>
      <c r="N216" s="3" t="b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</row>
    <row r="217" spans="5:37">
      <c r="E217" s="17" t="s">
        <v>36</v>
      </c>
      <c r="F217" s="17" t="s">
        <v>214</v>
      </c>
      <c r="H217" s="17" t="s">
        <v>315</v>
      </c>
      <c r="I217" s="17" t="s">
        <v>221</v>
      </c>
      <c r="J217" s="17" t="s">
        <v>342</v>
      </c>
      <c r="L217" s="3" t="s">
        <v>112</v>
      </c>
      <c r="M217" s="3" t="s">
        <v>299</v>
      </c>
      <c r="N217" s="3" t="b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-0.74304332617559876</v>
      </c>
      <c r="AH217" s="19">
        <v>0</v>
      </c>
      <c r="AI217" s="19">
        <v>0</v>
      </c>
      <c r="AJ217" s="19">
        <v>0</v>
      </c>
      <c r="AK217" s="19">
        <v>0</v>
      </c>
    </row>
    <row r="218" spans="5:37">
      <c r="E218" s="17" t="s">
        <v>36</v>
      </c>
      <c r="F218" s="17" t="s">
        <v>214</v>
      </c>
      <c r="H218" s="17" t="s">
        <v>315</v>
      </c>
      <c r="I218" s="17" t="s">
        <v>221</v>
      </c>
      <c r="J218" s="17" t="s">
        <v>303</v>
      </c>
      <c r="L218" s="3" t="s">
        <v>112</v>
      </c>
      <c r="M218" s="3" t="b">
        <v>0</v>
      </c>
      <c r="N218" s="3" t="b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</row>
    <row r="219" spans="5:37">
      <c r="E219" s="17" t="s">
        <v>36</v>
      </c>
      <c r="F219" s="17" t="s">
        <v>222</v>
      </c>
      <c r="H219" s="17">
        <v>0</v>
      </c>
      <c r="I219" s="17" t="s">
        <v>222</v>
      </c>
      <c r="J219" s="17" t="s">
        <v>317</v>
      </c>
      <c r="L219" s="3" t="s">
        <v>112</v>
      </c>
      <c r="M219" s="3" t="b">
        <v>0</v>
      </c>
      <c r="N219" s="3" t="b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-1.4304172064257386</v>
      </c>
      <c r="Z219" s="19">
        <v>-1.6495344801947653</v>
      </c>
      <c r="AA219" s="19">
        <v>-1.7395977540794039</v>
      </c>
      <c r="AB219" s="19">
        <v>-1.4989049329791087</v>
      </c>
      <c r="AC219" s="19">
        <v>-1.5046003419300857</v>
      </c>
      <c r="AD219" s="19">
        <v>-3.101</v>
      </c>
      <c r="AE219" s="19">
        <v>-2.6331742690058477</v>
      </c>
      <c r="AF219" s="19">
        <v>-2.7089510987026673</v>
      </c>
      <c r="AG219" s="19">
        <v>-2.781562503280937</v>
      </c>
      <c r="AH219" s="19">
        <v>-2.8128667337055391</v>
      </c>
      <c r="AI219" s="19">
        <v>-2.804104439548107</v>
      </c>
      <c r="AJ219" s="19">
        <v>-2.8178997922887823</v>
      </c>
      <c r="AK219" s="19">
        <v>-2.8709476739941873</v>
      </c>
    </row>
    <row r="220" spans="5:37">
      <c r="E220" s="17" t="s">
        <v>36</v>
      </c>
      <c r="F220" s="17" t="s">
        <v>222</v>
      </c>
      <c r="H220" s="17">
        <v>0</v>
      </c>
      <c r="I220" s="17" t="s">
        <v>222</v>
      </c>
      <c r="J220" s="17" t="s">
        <v>247</v>
      </c>
      <c r="L220" s="3" t="s">
        <v>112</v>
      </c>
      <c r="M220" s="3" t="b">
        <v>0</v>
      </c>
      <c r="N220" s="3" t="b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-1.0209999999999999</v>
      </c>
      <c r="Z220" s="19">
        <v>-0.92800000000000005</v>
      </c>
      <c r="AA220" s="19">
        <v>-0.375</v>
      </c>
      <c r="AB220" s="19">
        <v>-0.32800000000000001</v>
      </c>
      <c r="AC220" s="19">
        <v>-0.39100000000000001</v>
      </c>
      <c r="AD220" s="19">
        <v>-1.0999999999999999</v>
      </c>
      <c r="AE220" s="19">
        <v>-2.3268599999999999</v>
      </c>
      <c r="AF220" s="19">
        <v>-2.3449159154929577</v>
      </c>
      <c r="AG220" s="19">
        <v>-0.9843290652943214</v>
      </c>
      <c r="AH220" s="19">
        <v>-0.99087544814036488</v>
      </c>
      <c r="AI220" s="19">
        <v>-0.99744685463677685</v>
      </c>
      <c r="AJ220" s="19">
        <v>-1.0041857812432617</v>
      </c>
      <c r="AK220" s="19">
        <v>-1.0112622767862478</v>
      </c>
    </row>
    <row r="221" spans="5:37">
      <c r="E221" s="17" t="s">
        <v>36</v>
      </c>
      <c r="F221" s="17" t="s">
        <v>222</v>
      </c>
      <c r="H221" s="17">
        <v>0</v>
      </c>
      <c r="I221" s="17" t="s">
        <v>222</v>
      </c>
      <c r="J221" s="17" t="s">
        <v>218</v>
      </c>
      <c r="L221" s="3" t="s">
        <v>112</v>
      </c>
      <c r="M221" s="3" t="b">
        <v>0</v>
      </c>
      <c r="N221" s="3" t="b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-2.2874678687051819</v>
      </c>
      <c r="Z221" s="19">
        <v>-4.017504434264759</v>
      </c>
      <c r="AA221" s="19">
        <v>-4.9075657904219465</v>
      </c>
      <c r="AB221" s="19">
        <v>-6.8776429171354918</v>
      </c>
      <c r="AC221" s="19">
        <v>-3.3773220122676557</v>
      </c>
      <c r="AD221" s="19">
        <v>-2.2999999999999998</v>
      </c>
      <c r="AE221" s="19">
        <v>-4.0270482246057204</v>
      </c>
      <c r="AF221" s="19">
        <v>-3.9273396427442724</v>
      </c>
      <c r="AG221" s="19">
        <v>-3.4104583940030202</v>
      </c>
      <c r="AH221" s="19">
        <v>-3.4454834110100698</v>
      </c>
      <c r="AI221" s="19">
        <v>-3.4372906550137317</v>
      </c>
      <c r="AJ221" s="19">
        <v>-3.4526920287872369</v>
      </c>
      <c r="AK221" s="19">
        <v>-3.5112357457836429</v>
      </c>
    </row>
    <row r="222" spans="5:37">
      <c r="E222" s="17" t="s">
        <v>36</v>
      </c>
      <c r="F222" s="17" t="s">
        <v>222</v>
      </c>
      <c r="H222" s="17">
        <v>0</v>
      </c>
      <c r="I222" s="17" t="s">
        <v>222</v>
      </c>
      <c r="J222" s="17" t="s">
        <v>302</v>
      </c>
      <c r="L222" s="3" t="s">
        <v>112</v>
      </c>
      <c r="M222" s="3" t="b">
        <v>0</v>
      </c>
      <c r="N222" s="3" t="b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-2.8729999999999999E-2</v>
      </c>
      <c r="AF222" s="19">
        <v>-2.8816710261569414E-2</v>
      </c>
      <c r="AG222" s="19">
        <v>-7.5249434926619226E-3</v>
      </c>
      <c r="AH222" s="19">
        <v>-7.2186765972540269E-3</v>
      </c>
      <c r="AI222" s="19">
        <v>-6.8382340003909636E-3</v>
      </c>
      <c r="AJ222" s="19">
        <v>-6.5224205770077906E-3</v>
      </c>
      <c r="AK222" s="19">
        <v>-6.2985017435750884E-3</v>
      </c>
    </row>
    <row r="223" spans="5:37">
      <c r="E223" s="17" t="s">
        <v>36</v>
      </c>
      <c r="F223" s="17" t="s">
        <v>222</v>
      </c>
      <c r="H223" s="17">
        <v>0</v>
      </c>
      <c r="I223" s="17" t="s">
        <v>222</v>
      </c>
      <c r="J223" s="17" t="s">
        <v>343</v>
      </c>
      <c r="L223" s="3" t="s">
        <v>112</v>
      </c>
      <c r="M223" s="3" t="s">
        <v>299</v>
      </c>
      <c r="N223" s="3" t="b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-0.48168763694664962</v>
      </c>
      <c r="AH223" s="19">
        <v>-0.48245451173676418</v>
      </c>
      <c r="AI223" s="19">
        <v>-0.48320131281989315</v>
      </c>
      <c r="AJ223" s="19">
        <v>-0.48399653590290609</v>
      </c>
      <c r="AK223" s="19">
        <v>-0.48492048696454149</v>
      </c>
    </row>
    <row r="224" spans="5:37">
      <c r="E224" s="17" t="s">
        <v>36</v>
      </c>
      <c r="F224" s="17" t="s">
        <v>222</v>
      </c>
      <c r="H224" s="17">
        <v>0</v>
      </c>
      <c r="I224" s="17" t="s">
        <v>222</v>
      </c>
      <c r="J224" s="17" t="s">
        <v>303</v>
      </c>
      <c r="L224" s="3" t="s">
        <v>112</v>
      </c>
      <c r="M224" s="3" t="b">
        <v>0</v>
      </c>
      <c r="N224" s="3" t="b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</row>
    <row r="225" spans="5:53">
      <c r="E225" s="17" t="s">
        <v>36</v>
      </c>
      <c r="F225" s="17" t="s">
        <v>222</v>
      </c>
      <c r="H225" s="17">
        <v>0</v>
      </c>
      <c r="I225" s="17" t="s">
        <v>222</v>
      </c>
      <c r="J225" s="17" t="s">
        <v>331</v>
      </c>
      <c r="L225" s="3" t="s">
        <v>112</v>
      </c>
      <c r="M225" s="3" t="b">
        <v>0</v>
      </c>
      <c r="N225" s="3" t="s">
        <v>308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-0.55193754016191732</v>
      </c>
      <c r="AH225" s="19">
        <v>-0.55578282295227899</v>
      </c>
      <c r="AI225" s="19">
        <v>-0.55524297114050969</v>
      </c>
      <c r="AJ225" s="19">
        <v>-0.55711495154993229</v>
      </c>
      <c r="AK225" s="19">
        <v>-0.56341224666999845</v>
      </c>
    </row>
    <row r="226" spans="5:53">
      <c r="E226" s="17" t="s">
        <v>36</v>
      </c>
      <c r="F226" s="17" t="s">
        <v>222</v>
      </c>
      <c r="H226" s="17">
        <v>0</v>
      </c>
      <c r="I226" s="17" t="s">
        <v>222</v>
      </c>
      <c r="J226" s="17" t="s">
        <v>303</v>
      </c>
      <c r="L226" s="3" t="s">
        <v>112</v>
      </c>
      <c r="M226" s="3" t="b">
        <v>0</v>
      </c>
      <c r="N226" s="3" t="b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</row>
    <row r="227" spans="5:53">
      <c r="E227" s="17" t="s">
        <v>36</v>
      </c>
      <c r="F227" s="17" t="s">
        <v>222</v>
      </c>
      <c r="H227" s="17">
        <v>0</v>
      </c>
      <c r="I227" s="17" t="s">
        <v>222</v>
      </c>
      <c r="J227" s="17" t="s">
        <v>344</v>
      </c>
      <c r="L227" s="3" t="s">
        <v>112</v>
      </c>
      <c r="M227" s="3" t="s">
        <v>299</v>
      </c>
      <c r="N227" s="3" t="b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-0.74428154086227083</v>
      </c>
      <c r="AH227" s="19">
        <v>-0.75269044502043703</v>
      </c>
      <c r="AI227" s="19">
        <v>-0.75036719563753596</v>
      </c>
      <c r="AJ227" s="19">
        <v>-0.75390147292540421</v>
      </c>
      <c r="AK227" s="19">
        <v>-0.76812558374090811</v>
      </c>
    </row>
    <row r="228" spans="5:53">
      <c r="E228" s="17" t="s">
        <v>36</v>
      </c>
      <c r="F228" s="17" t="s">
        <v>222</v>
      </c>
      <c r="H228" s="17">
        <v>0</v>
      </c>
      <c r="I228" s="17" t="s">
        <v>222</v>
      </c>
      <c r="J228" s="17" t="s">
        <v>303</v>
      </c>
      <c r="L228" s="3" t="s">
        <v>112</v>
      </c>
      <c r="M228" s="3" t="b">
        <v>0</v>
      </c>
      <c r="N228" s="3" t="b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</row>
    <row r="229" spans="5:53">
      <c r="G229" s="93"/>
    </row>
    <row r="230" spans="5:53" ht="15">
      <c r="E230" s="10" t="s">
        <v>121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41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5:53">
      <c r="F231" s="30" t="s">
        <v>125</v>
      </c>
    </row>
    <row r="233" spans="5:53">
      <c r="H233" s="3" t="s">
        <v>291</v>
      </c>
      <c r="R233" s="29">
        <v>0</v>
      </c>
      <c r="T233" s="103" t="b">
        <v>1</v>
      </c>
      <c r="U233" s="103" t="b">
        <v>1</v>
      </c>
      <c r="V233" s="103" t="b">
        <v>1</v>
      </c>
      <c r="W233" s="103" t="b">
        <v>1</v>
      </c>
      <c r="X233" s="103" t="b">
        <v>1</v>
      </c>
      <c r="Y233" s="103" t="b">
        <v>1</v>
      </c>
      <c r="Z233" s="103" t="b">
        <v>1</v>
      </c>
      <c r="AA233" s="103" t="b">
        <v>1</v>
      </c>
      <c r="AB233" s="103" t="b">
        <v>1</v>
      </c>
      <c r="AC233" s="103" t="b">
        <v>1</v>
      </c>
      <c r="AD233" s="103" t="b">
        <v>1</v>
      </c>
      <c r="AE233" s="103" t="b">
        <v>1</v>
      </c>
      <c r="AF233" s="103" t="b">
        <v>1</v>
      </c>
      <c r="AG233" s="103" t="b">
        <v>1</v>
      </c>
      <c r="AH233" s="103" t="b">
        <v>1</v>
      </c>
      <c r="AI233" s="103" t="b">
        <v>1</v>
      </c>
      <c r="AJ233" s="103" t="b">
        <v>1</v>
      </c>
      <c r="AK233" s="103" t="b">
        <v>1</v>
      </c>
    </row>
    <row r="235" spans="5:53">
      <c r="H235" s="3" t="s">
        <v>123</v>
      </c>
      <c r="R235" s="29">
        <v>0</v>
      </c>
    </row>
  </sheetData>
  <mergeCells count="1">
    <mergeCell ref="AM6:AO6"/>
  </mergeCells>
  <conditionalFormatting sqref="T233:AK233">
    <cfRule type="cellIs" dxfId="39" priority="4" operator="equal">
      <formula>FALSE</formula>
    </cfRule>
  </conditionalFormatting>
  <conditionalFormatting sqref="R233">
    <cfRule type="cellIs" dxfId="38" priority="3" operator="greaterThan">
      <formula>0</formula>
    </cfRule>
  </conditionalFormatting>
  <conditionalFormatting sqref="R235">
    <cfRule type="cellIs" dxfId="37" priority="2" operator="greaterThan">
      <formula>0</formula>
    </cfRule>
  </conditionalFormatting>
  <conditionalFormatting sqref="R4">
    <cfRule type="cellIs" dxfId="36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1EE837DDF77D4E9CE574645C1876B1" ma:contentTypeVersion="10" ma:contentTypeDescription="Create a new document." ma:contentTypeScope="" ma:versionID="9ae01dc1330d0d1df96a679c87ff2880">
  <xsd:schema xmlns:xsd="http://www.w3.org/2001/XMLSchema" xmlns:xs="http://www.w3.org/2001/XMLSchema" xmlns:p="http://schemas.microsoft.com/office/2006/metadata/properties" xmlns:ns2="57eae938-0bde-4b15-99d2-1fbf7878da98" xmlns:ns3="dcbf8a88-e063-4a69-82e9-42d02808f636" targetNamespace="http://schemas.microsoft.com/office/2006/metadata/properties" ma:root="true" ma:fieldsID="b9b30d7751951b6ed60a03997016870d" ns2:_="" ns3:_="">
    <xsd:import namespace="57eae938-0bde-4b15-99d2-1fbf7878da98"/>
    <xsd:import namespace="dcbf8a88-e063-4a69-82e9-42d02808f6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e938-0bde-4b15-99d2-1fbf7878d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f8a88-e063-4a69-82e9-42d02808f6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s q m i d = " 4 1 2 1 0 b 0 7 - a e 0 2 - 4 0 a 2 - 9 7 6 9 - 9 b 8 3 2 5 9 a 5 2 2 b "   x m l n s = " h t t p : / / s c h e m a s . m i c r o s o f t . c o m / D a t a M a s h u p " > A A A A A B g D A A B Q S w M E F A A C A A g A 2 W 2 G U c E E I b 6 o A A A A + A A A A B I A H A B D b 2 5 m a W c v U G F j a 2 F n Z S 5 4 b W w g o h g A K K A U A A A A A A A A A A A A A A A A A A A A A A A A A A A A h Y + 7 D o I w G E Z f h X S n L e A F y U 9 J d H C R x M T E u D a l Q i M U Q 4 v l 3 R x 8 J F 9 B E q + b 4 3 d y h v P d r z f I h q b 2 L r I z q t U p C j B F n t S i L Z Q u U 9 T b o x + j j M G W i x M v p T f K 2 i S D K V J U W X t O C H H O Y R f h t i t J S G l A D v l m J y r Z c P S R 1 X / Z V 9 p Y r o V E D P b P G B b i O M L T e D H B 8 1 k A 5 I 0 h V / q r h G M x p k B + I K z 6 2 v a d Z F L 7 6 y W Q 9 w T y e s E e U E s D B B Q A A g A I A N l t h l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Z b Y Z R K I p H u A 4 A A A A R A A A A E w A c A E Z v c m 1 1 b G F z L 1 N l Y 3 R p b 2 4 x L m 0 g o h g A K K A U A A A A A A A A A A A A A A A A A A A A A A A A A A A A K 0 5 N L s n M z 1 M I h t C G 1 g B Q S w E C L Q A U A A I A C A D Z b Y Z R w Q Q h v q g A A A D 4 A A A A E g A A A A A A A A A A A A A A A A A A A A A A Q 2 9 u Z m l n L 1 B h Y 2 t h Z 2 U u e G 1 s U E s B A i 0 A F A A C A A g A 2 W 2 G U Q / K 6 a u k A A A A 6 Q A A A B M A A A A A A A A A A A A A A A A A 9 A A A A F t D b 2 5 0 Z W 5 0 X 1 R 5 c G V z X S 5 4 b W x Q S w E C L Q A U A A I A C A D Z b Y Z R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C d J 0 B 7 O Z X 1 C u c r a g P V 8 7 T g A A A A A A g A A A A A A A 2 Y A A M A A A A A Q A A A A M u t + C x R A A t w C n J W 7 n 7 u 7 C A A A A A A E g A A A o A A A A B A A A A A 3 t R 7 R v L u 7 7 2 H T k R + F 8 9 o 7 U A A A A J 9 / j Y N I z F m e R L t A y C u D c / e B O N q E g g X y 2 p U Q B X Z i 1 P D 0 U j T a v x s J 1 E T 9 c Q 2 E f k Y y A f E Z H 8 6 q t O t S 1 u 9 N v J P h q 9 2 T B / A 2 j e g b 1 X N X 7 h z d g i k Y F A A A A E 1 0 S 9 z v P 8 5 t 4 j f n 6 G s s P h B B l V E A < / D a t a M a s h u p > 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2CE276-5668-4329-BCCC-B64F49C268EC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B8924364-0A46-4581-A5BB-BF8EAF67B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e938-0bde-4b15-99d2-1fbf7878da98"/>
    <ds:schemaRef ds:uri="dcbf8a88-e063-4a69-82e9-42d02808f6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C93B7D-503A-4249-93CB-006978FCC628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57eae938-0bde-4b15-99d2-1fbf7878da98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dcbf8a88-e063-4a69-82e9-42d02808f636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0FD28E7B-FFB2-4335-B8F6-F46457E35919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2A578E68-11C5-4D03-A776-607FB87933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Cover</vt:lpstr>
      <vt:lpstr>Lists</vt:lpstr>
      <vt:lpstr>Global</vt:lpstr>
      <vt:lpstr>Local</vt:lpstr>
      <vt:lpstr>Inp_EoE</vt:lpstr>
      <vt:lpstr>Inp_Lon</vt:lpstr>
      <vt:lpstr>Inp_WM</vt:lpstr>
      <vt:lpstr>Inp_NW</vt:lpstr>
      <vt:lpstr>Inp_Sc</vt:lpstr>
      <vt:lpstr>Inp_So</vt:lpstr>
      <vt:lpstr>Inp_WWU</vt:lpstr>
      <vt:lpstr>Inp_NGN</vt:lpstr>
      <vt:lpstr>Cal_SWSubmitted</vt:lpstr>
      <vt:lpstr>Cal_SWProportions</vt:lpstr>
      <vt:lpstr>Cal_Charges&amp;Penalties</vt:lpstr>
      <vt:lpstr>Cal_Costs_Excl_Charges</vt:lpstr>
      <vt:lpstr>Out_SWCosts</vt:lpstr>
      <vt:lpstr>Out_SWModCosts</vt:lpstr>
    </vt:vector>
  </TitlesOfParts>
  <Company>Ofgem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Glevey</dc:creator>
  <cp:lastModifiedBy>Callum Mayfield</cp:lastModifiedBy>
  <dcterms:created xsi:type="dcterms:W3CDTF">2019-09-23T08:26:32Z</dcterms:created>
  <dcterms:modified xsi:type="dcterms:W3CDTF">2020-12-07T17:29:11Z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47cab1ba-b806-44e8-9820-723297f6aa10</vt:lpwstr>
  </property>
  <property fmtid="{D5CDD505-2E9C-101B-9397-08002B2CF9AE}" pid="3" name="bjSaver">
    <vt:lpwstr>EBGTegUjauDjqpwf+wRN6j1bWnEFDqPT</vt:lpwstr>
  </property>
  <property fmtid="{D5CDD505-2E9C-101B-9397-08002B2CF9AE}" pid="4" name="ContentTypeId">
    <vt:lpwstr>0x010100C11EE837DDF77D4E9CE574645C1876B1</vt:lpwstr>
  </property>
  <property fmtid="{D5CDD505-2E9C-101B-9397-08002B2CF9AE}" pid="5" name="bjClsUserRVM">
    <vt:lpwstr>[]</vt:lpwstr>
  </property>
  <property fmtid="{D5CDD505-2E9C-101B-9397-08002B2CF9AE}" pid="6" name="bjDocumentSecurityLabel">
    <vt:lpwstr>This item has no classification</vt:lpwstr>
  </property>
</Properties>
</file>