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codeName="ThisWorkbook"/>
  <mc:AlternateContent xmlns:mc="http://schemas.openxmlformats.org/markup-compatibility/2006">
    <mc:Choice Requires="x15">
      <x15ac:absPath xmlns:x15ac="http://schemas.microsoft.com/office/spreadsheetml/2010/11/ac" url="J:\Networks\RIIO-GD2\Model development\FD Model Publication\FD MODEL FILES FOR PUBLICATION\1. FD Publication_Master Copies\Process\"/>
    </mc:Choice>
  </mc:AlternateContent>
  <xr:revisionPtr revIDLastSave="0" documentId="13_ncr:1_{AE686FFE-0AF9-4A04-B68B-B51E92A65429}" xr6:coauthVersionLast="45" xr6:coauthVersionMax="45" xr10:uidLastSave="{00000000-0000-0000-0000-000000000000}"/>
  <bookViews>
    <workbookView xWindow="-1815" yWindow="8002" windowWidth="22695" windowHeight="14595" tabRatio="910" xr2:uid="{00000000-000D-0000-FFFF-FFFF00000000}"/>
  </bookViews>
  <sheets>
    <sheet name="Cover" sheetId="1" r:id="rId1"/>
    <sheet name="Lists" sheetId="13" r:id="rId2"/>
    <sheet name="Global" sheetId="18" r:id="rId3"/>
    <sheet name="Local" sheetId="19" r:id="rId4"/>
    <sheet name="Inp_NormalisedCosts" sheetId="26" r:id="rId5"/>
    <sheet name="Inp_ModelledCosts" sheetId="21" r:id="rId6"/>
    <sheet name="Inp_RegAdj" sheetId="14" r:id="rId7"/>
    <sheet name="Inp_WorkloadAdj" sheetId="24" r:id="rId8"/>
    <sheet name="Inp_SeparateAssessment" sheetId="25" r:id="rId9"/>
    <sheet name="Inp_OtherCosts" sheetId="43" r:id="rId10"/>
    <sheet name="Inp_NetGrossRatio" sheetId="36" r:id="rId11"/>
    <sheet name="Inp_Exclusions" sheetId="37" r:id="rId12"/>
    <sheet name="Inp_NoncontrollableCosts" sheetId="42" r:id="rId13"/>
    <sheet name="Cal_Totex" sheetId="31" r:id="rId14"/>
    <sheet name="Out_AdjModelledCosts" sheetId="40" r:id="rId15"/>
  </sheets>
  <externalReferences>
    <externalReference r:id="rId16"/>
    <externalReference r:id="rId17"/>
    <externalReference r:id="rId18"/>
    <externalReference r:id="rId19"/>
    <externalReference r:id="rId20"/>
  </externalReferences>
  <definedNames>
    <definedName name="________hom1" hidden="1">{#N/A,#N/A,FALSE,"Assessment";#N/A,#N/A,FALSE,"Staffing";#N/A,#N/A,FALSE,"Hires";#N/A,#N/A,FALSE,"Assumptions"}</definedName>
    <definedName name="________k1" hidden="1">{#N/A,#N/A,FALSE,"Assessment";#N/A,#N/A,FALSE,"Staffing";#N/A,#N/A,FALSE,"Hires";#N/A,#N/A,FALSE,"Assumptions"}</definedName>
    <definedName name="________kk1" hidden="1">{#N/A,#N/A,FALSE,"Assessment";#N/A,#N/A,FALSE,"Staffing";#N/A,#N/A,FALSE,"Hires";#N/A,#N/A,FALSE,"Assumptions"}</definedName>
    <definedName name="________KKK1" hidden="1">{#N/A,#N/A,FALSE,"Assessment";#N/A,#N/A,FALSE,"Staffing";#N/A,#N/A,FALSE,"Hires";#N/A,#N/A,FALSE,"Assumptions"}</definedName>
    <definedName name="________w2" hidden="1">{"Model Summary",#N/A,FALSE,"Print Chart";"Holdco",#N/A,FALSE,"Print Chart";"Genco",#N/A,FALSE,"Print Chart";"Servco",#N/A,FALSE,"Print Chart";"Genco_Detail",#N/A,FALSE,"Summary Financials";"Servco_Detail",#N/A,FALSE,"Summary Financials"}</definedName>
    <definedName name="________wr6" hidden="1">{"Model Summary",#N/A,FALSE,"Print Chart";"Holdco",#N/A,FALSE,"Print Chart";"Genco",#N/A,FALSE,"Print Chart";"Servco",#N/A,FALSE,"Print Chart";"Genco_Detail",#N/A,FALSE,"Summary Financials";"Servco_Detail",#N/A,FALSE,"Summary Financials"}</definedName>
    <definedName name="________wr9" hidden="1">{"holdco",#N/A,FALSE,"Summary Financials";"holdco",#N/A,FALSE,"Summary Financials"}</definedName>
    <definedName name="________wrn1" hidden="1">{"holdco",#N/A,FALSE,"Summary Financials";"holdco",#N/A,FALSE,"Summary Financials"}</definedName>
    <definedName name="________wrn2" hidden="1">{"holdco",#N/A,FALSE,"Summary Financials";"holdco",#N/A,FALSE,"Summary Financials"}</definedName>
    <definedName name="________wrn3" hidden="1">{"holdco",#N/A,FALSE,"Summary Financials";"holdco",#N/A,FALSE,"Summary Financials"}</definedName>
    <definedName name="________wrn7" hidden="1">{"Model Summary",#N/A,FALSE,"Print Chart";"Holdco",#N/A,FALSE,"Print Chart";"Genco",#N/A,FALSE,"Print Chart";"Servco",#N/A,FALSE,"Print Chart";"Genco_Detail",#N/A,FALSE,"Summary Financials";"Servco_Detail",#N/A,FALSE,"Summary Financials"}</definedName>
    <definedName name="________wrn8" hidden="1">{"holdco",#N/A,FALSE,"Summary Financials";"holdco",#N/A,FALSE,"Summary Financials"}</definedName>
    <definedName name="_______bb2" hidden="1">{#N/A,#N/A,FALSE,"PRJCTED MNTHLY QTY's"}</definedName>
    <definedName name="_______Lee5" hidden="1">{#VALUE!,#N/A,FALSE,0}</definedName>
    <definedName name="______hom1" hidden="1">{#N/A,#N/A,FALSE,"Assessment";#N/A,#N/A,FALSE,"Staffing";#N/A,#N/A,FALSE,"Hires";#N/A,#N/A,FALSE,"Assumptions"}</definedName>
    <definedName name="______k1" hidden="1">{#N/A,#N/A,FALSE,"Assessment";#N/A,#N/A,FALSE,"Staffing";#N/A,#N/A,FALSE,"Hires";#N/A,#N/A,FALSE,"Assumptions"}</definedName>
    <definedName name="______kk1" hidden="1">{#N/A,#N/A,FALSE,"Assessment";#N/A,#N/A,FALSE,"Staffing";#N/A,#N/A,FALSE,"Hires";#N/A,#N/A,FALSE,"Assumptions"}</definedName>
    <definedName name="______KKK1" hidden="1">{#N/A,#N/A,FALSE,"Assessment";#N/A,#N/A,FALSE,"Staffing";#N/A,#N/A,FALSE,"Hires";#N/A,#N/A,FALSE,"Assumptions"}</definedName>
    <definedName name="______w2" hidden="1">{"Model Summary",#N/A,FALSE,"Print Chart";"Holdco",#N/A,FALSE,"Print Chart";"Genco",#N/A,FALSE,"Print Chart";"Servco",#N/A,FALSE,"Print Chart";"Genco_Detail",#N/A,FALSE,"Summary Financials";"Servco_Detail",#N/A,FALSE,"Summary Financials"}</definedName>
    <definedName name="______wr6" hidden="1">{"Model Summary",#N/A,FALSE,"Print Chart";"Holdco",#N/A,FALSE,"Print Chart";"Genco",#N/A,FALSE,"Print Chart";"Servco",#N/A,FALSE,"Print Chart";"Genco_Detail",#N/A,FALSE,"Summary Financials";"Servco_Detail",#N/A,FALSE,"Summary Financials"}</definedName>
    <definedName name="______wr9" hidden="1">{"holdco",#N/A,FALSE,"Summary Financials";"holdco",#N/A,FALSE,"Summary Financials"}</definedName>
    <definedName name="______wrn1" hidden="1">{"holdco",#N/A,FALSE,"Summary Financials";"holdco",#N/A,FALSE,"Summary Financials"}</definedName>
    <definedName name="______wrn2" hidden="1">{"holdco",#N/A,FALSE,"Summary Financials";"holdco",#N/A,FALSE,"Summary Financials"}</definedName>
    <definedName name="______wrn3" hidden="1">{"holdco",#N/A,FALSE,"Summary Financials";"holdco",#N/A,FALSE,"Summary Financials"}</definedName>
    <definedName name="______wrn7" hidden="1">{"Model Summary",#N/A,FALSE,"Print Chart";"Holdco",#N/A,FALSE,"Print Chart";"Genco",#N/A,FALSE,"Print Chart";"Servco",#N/A,FALSE,"Print Chart";"Genco_Detail",#N/A,FALSE,"Summary Financials";"Servco_Detail",#N/A,FALSE,"Summary Financials"}</definedName>
    <definedName name="______wrn8" hidden="1">{"holdco",#N/A,FALSE,"Summary Financials";"holdco",#N/A,FALSE,"Summary Financials"}</definedName>
    <definedName name="_____KKK1" hidden="1">{#N/A,#N/A,FALSE,"Assessment";#N/A,#N/A,FALSE,"Staffing";#N/A,#N/A,FALSE,"Hires";#N/A,#N/A,FALSE,"Assumptions"}</definedName>
    <definedName name="_____wrn1" hidden="1">{"holdco",#N/A,FALSE,"Summary Financials";"holdco",#N/A,FALSE,"Summary Financials"}</definedName>
    <definedName name="_____wrn2" hidden="1">{"holdco",#N/A,FALSE,"Summary Financials";"holdco",#N/A,FALSE,"Summary Financials"}</definedName>
    <definedName name="_____wrn3" hidden="1">{"holdco",#N/A,FALSE,"Summary Financials";"holdco",#N/A,FALSE,"Summary Financials"}</definedName>
    <definedName name="_____wrn7" hidden="1">{"Model Summary",#N/A,FALSE,"Print Chart";"Holdco",#N/A,FALSE,"Print Chart";"Genco",#N/A,FALSE,"Print Chart";"Servco",#N/A,FALSE,"Print Chart";"Genco_Detail",#N/A,FALSE,"Summary Financials";"Servco_Detail",#N/A,FALSE,"Summary Financials"}</definedName>
    <definedName name="_____wrn8" hidden="1">{"holdco",#N/A,FALSE,"Summary Financials";"holdco",#N/A,FALSE,"Summary Financials"}</definedName>
    <definedName name="__123Graph_B" localSheetId="9" hidden="1">'[1]Universal data'!#REF!</definedName>
    <definedName name="__123Graph_B" hidden="1">'[1]Universal data'!#REF!</definedName>
    <definedName name="__123Graph_C" localSheetId="9" hidden="1">'[1]Universal data'!#REF!</definedName>
    <definedName name="__123Graph_C" hidden="1">'[1]Universal data'!#REF!</definedName>
    <definedName name="__123Graph_D" localSheetId="9" hidden="1">'[1]Universal data'!#REF!</definedName>
    <definedName name="__123Graph_D" hidden="1">'[1]Universal data'!#REF!</definedName>
    <definedName name="__123Graph_X" localSheetId="9" hidden="1">'[1]Universal data'!#REF!</definedName>
    <definedName name="__123Graph_X" hidden="1">'[1]Universal data'!#REF!</definedName>
    <definedName name="__FDS_HYPERLINK_TOGGLE_STATE__" hidden="1">"ON"</definedName>
    <definedName name="__hom1" hidden="1">{#N/A,#N/A,FALSE,"Assessment";#N/A,#N/A,FALSE,"Staffing";#N/A,#N/A,FALSE,"Hires";#N/A,#N/A,FALSE,"Assumptions"}</definedName>
    <definedName name="__IntlFixup" hidden="1">TRUE</definedName>
    <definedName name="__kk1" hidden="1">{#N/A,#N/A,FALSE,"Assessment";#N/A,#N/A,FALSE,"Staffing";#N/A,#N/A,FALSE,"Hires";#N/A,#N/A,FALSE,"Assumptions"}</definedName>
    <definedName name="__KKK1" hidden="1">{#N/A,#N/A,FALSE,"Assessment";#N/A,#N/A,FALSE,"Staffing";#N/A,#N/A,FALSE,"Hires";#N/A,#N/A,FALSE,"Assumptions"}</definedName>
    <definedName name="__wrn1" hidden="1">{"holdco",#N/A,FALSE,"Summary Financials";"holdco",#N/A,FALSE,"Summary Financials"}</definedName>
    <definedName name="__wrn2" hidden="1">{"holdco",#N/A,FALSE,"Summary Financials";"holdco",#N/A,FALSE,"Summary Financials"}</definedName>
    <definedName name="__wrn3" hidden="1">{"holdco",#N/A,FALSE,"Summary Financials";"holdco",#N/A,FALSE,"Summary Financials"}</definedName>
    <definedName name="__wrn7" hidden="1">{"Model Summary",#N/A,FALSE,"Print Chart";"Holdco",#N/A,FALSE,"Print Chart";"Genco",#N/A,FALSE,"Print Chart";"Servco",#N/A,FALSE,"Print Chart";"Genco_Detail",#N/A,FALSE,"Summary Financials";"Servco_Detail",#N/A,FALSE,"Summary Financials"}</definedName>
    <definedName name="__wrn8" hidden="1">{"holdco",#N/A,FALSE,"Summary Financials";"holdco",#N/A,FALSE,"Summary Financials"}</definedName>
    <definedName name="_139__123Graph_LBL_DCHART_3" hidden="1">[2]Graphs!$D$59:$D$59</definedName>
    <definedName name="_142__123Graph_LBL_FCHART_1" hidden="1">[2]Graphs!$G$59:$G$59</definedName>
    <definedName name="_143__123Graph_LBL_FCHART_3" hidden="1">[2]Graphs!$G$59:$G$59</definedName>
    <definedName name="_33__123Graph_LBL_ECHART_3" hidden="1">[2]Graphs!$F$59:$F$59</definedName>
    <definedName name="_34__123Graph_LBL_FCHART_1" hidden="1">[2]Graphs!$G$59:$G$59</definedName>
    <definedName name="_35__123Graph_LBL_FCHART_3" hidden="1">[2]Graphs!$G$59:$G$59</definedName>
    <definedName name="_49__123Graph_LBL_FCHART_1" hidden="1">[2]Graphs!$G$59:$G$59</definedName>
    <definedName name="_AtRisk_SimSetting_AutomaticallyGenerateReports" hidden="1">FALSE</definedName>
    <definedName name="_AtRisk_SimSetting_AutomaticResultsDisplayMode" hidden="1">3</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7</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Fill" localSheetId="9" hidden="1">#REF!</definedName>
    <definedName name="_Fill" hidden="1">#REF!</definedName>
    <definedName name="_Key1" localSheetId="9" hidden="1">#REF!</definedName>
    <definedName name="_Key1" hidden="1">#REF!</definedName>
    <definedName name="_Key2" localSheetId="9" hidden="1">#REF!</definedName>
    <definedName name="_Key2" hidden="1">#REF!</definedName>
    <definedName name="_Order1" hidden="1">255</definedName>
    <definedName name="_Order2" hidden="1">0</definedName>
    <definedName name="_Sort" localSheetId="9" hidden="1">#REF!</definedName>
    <definedName name="_Sort" hidden="1">#REF!</definedName>
    <definedName name="a" localSheetId="9" hidden="1">#REF!</definedName>
    <definedName name="a" hidden="1">#REF!</definedName>
    <definedName name="AAA_duser" hidden="1">"OFF"</definedName>
    <definedName name="AAB_GSPPG" hidden="1">"AAB_Goldman Sachs PPG Chart Utilities 1.0g"</definedName>
    <definedName name="AccessDatabase" hidden="1">"C:\DATA\KEVIN\MODELS\Model 0218.mdb"</definedName>
    <definedName name="ACwvu.CapersView." localSheetId="9" hidden="1">[3]Sheet1!#REF!</definedName>
    <definedName name="ACwvu.CapersView." hidden="1">[3]Sheet1!#REF!</definedName>
    <definedName name="ACwvu.Japan_Capers_Ed_Pub." localSheetId="9" hidden="1">#REF!</definedName>
    <definedName name="ACwvu.Japan_Capers_Ed_Pub." hidden="1">#REF!</definedName>
    <definedName name="ACwvu.KJP_CC." localSheetId="9" hidden="1">#REF!</definedName>
    <definedName name="ACwvu.KJP_CC." hidden="1">#REF!</definedName>
    <definedName name="b" hidden="1">{#N/A,#N/A,FALSE,"DI 2 YEAR MASTER SCHEDULE"}</definedName>
    <definedName name="bb" hidden="1">{#N/A,#N/A,FALSE,"PRJCTED MNTHLY QTY's"}</definedName>
    <definedName name="bbbb" hidden="1">{#N/A,#N/A,FALSE,"PRJCTED QTRLY QTY's"}</definedName>
    <definedName name="bbbbbb" hidden="1">{#N/A,#N/A,FALSE,"PRJCTED QTRLY QTY's"}</definedName>
    <definedName name="BExEZ4HBCC06708765M8A06KCR7P" hidden="1">#N/A</definedName>
    <definedName name="BLPH1" localSheetId="9" hidden="1">[4]Sheet2!#REF!</definedName>
    <definedName name="BLPH1" hidden="1">[4]Sheet2!#REF!</definedName>
    <definedName name="BLPH10" localSheetId="9" hidden="1">#REF!</definedName>
    <definedName name="BLPH10" hidden="1">#REF!</definedName>
    <definedName name="BLPH100" localSheetId="9" hidden="1">#REF!</definedName>
    <definedName name="BLPH100" hidden="1">#REF!</definedName>
    <definedName name="BLPH101" localSheetId="9" hidden="1">#REF!</definedName>
    <definedName name="BLPH101" hidden="1">#REF!</definedName>
    <definedName name="BLPH102" localSheetId="9" hidden="1">#REF!</definedName>
    <definedName name="BLPH102" hidden="1">#REF!</definedName>
    <definedName name="BLPH103" localSheetId="9" hidden="1">#REF!</definedName>
    <definedName name="BLPH103" hidden="1">#REF!</definedName>
    <definedName name="BLPH104" localSheetId="9" hidden="1">#REF!</definedName>
    <definedName name="BLPH104" hidden="1">#REF!</definedName>
    <definedName name="BLPH105" localSheetId="9" hidden="1">#REF!</definedName>
    <definedName name="BLPH105" hidden="1">#REF!</definedName>
    <definedName name="BLPH106" localSheetId="9" hidden="1">#REF!</definedName>
    <definedName name="BLPH106" hidden="1">#REF!</definedName>
    <definedName name="BLPH107" localSheetId="9" hidden="1">#REF!</definedName>
    <definedName name="BLPH107" hidden="1">#REF!</definedName>
    <definedName name="BLPH108" localSheetId="9" hidden="1">#REF!</definedName>
    <definedName name="BLPH108" hidden="1">#REF!</definedName>
    <definedName name="BLPH109" localSheetId="9" hidden="1">#REF!</definedName>
    <definedName name="BLPH109" hidden="1">#REF!</definedName>
    <definedName name="BLPH11" localSheetId="9" hidden="1">#REF!</definedName>
    <definedName name="BLPH11" hidden="1">#REF!</definedName>
    <definedName name="BLPH110" localSheetId="9" hidden="1">#REF!</definedName>
    <definedName name="BLPH110" hidden="1">#REF!</definedName>
    <definedName name="BLPH111" localSheetId="9" hidden="1">#REF!</definedName>
    <definedName name="BLPH111" hidden="1">#REF!</definedName>
    <definedName name="BLPH112" localSheetId="9" hidden="1">#REF!</definedName>
    <definedName name="BLPH112" hidden="1">#REF!</definedName>
    <definedName name="BLPH113" localSheetId="9" hidden="1">#REF!</definedName>
    <definedName name="BLPH113" hidden="1">#REF!</definedName>
    <definedName name="BLPH114" localSheetId="9" hidden="1">#REF!</definedName>
    <definedName name="BLPH114" hidden="1">#REF!</definedName>
    <definedName name="BLPH115" localSheetId="9" hidden="1">#REF!</definedName>
    <definedName name="BLPH115" hidden="1">#REF!</definedName>
    <definedName name="BLPH116" localSheetId="9" hidden="1">#REF!</definedName>
    <definedName name="BLPH116" hidden="1">#REF!</definedName>
    <definedName name="BLPH117" localSheetId="9" hidden="1">#REF!</definedName>
    <definedName name="BLPH117" hidden="1">#REF!</definedName>
    <definedName name="BLPH118" localSheetId="9" hidden="1">#REF!</definedName>
    <definedName name="BLPH118" hidden="1">#REF!</definedName>
    <definedName name="BLPH119" localSheetId="9" hidden="1">#REF!</definedName>
    <definedName name="BLPH119" hidden="1">#REF!</definedName>
    <definedName name="BLPH12" localSheetId="9" hidden="1">#REF!</definedName>
    <definedName name="BLPH12" hidden="1">#REF!</definedName>
    <definedName name="BLPH120" localSheetId="9" hidden="1">#REF!</definedName>
    <definedName name="BLPH120" hidden="1">#REF!</definedName>
    <definedName name="BLPH121" localSheetId="9" hidden="1">#REF!</definedName>
    <definedName name="BLPH121" hidden="1">#REF!</definedName>
    <definedName name="BLPH122" localSheetId="9" hidden="1">#REF!</definedName>
    <definedName name="BLPH122" hidden="1">#REF!</definedName>
    <definedName name="BLPH123" localSheetId="9" hidden="1">#REF!</definedName>
    <definedName name="BLPH123" hidden="1">#REF!</definedName>
    <definedName name="BLPH124" localSheetId="9" hidden="1">#REF!</definedName>
    <definedName name="BLPH124" hidden="1">#REF!</definedName>
    <definedName name="BLPH125" localSheetId="9" hidden="1">#REF!</definedName>
    <definedName name="BLPH125" hidden="1">#REF!</definedName>
    <definedName name="BLPH126" localSheetId="9" hidden="1">#REF!</definedName>
    <definedName name="BLPH126" hidden="1">#REF!</definedName>
    <definedName name="BLPH127" localSheetId="9" hidden="1">#REF!</definedName>
    <definedName name="BLPH127" hidden="1">#REF!</definedName>
    <definedName name="BLPH128" localSheetId="9" hidden="1">#REF!</definedName>
    <definedName name="BLPH128" hidden="1">#REF!</definedName>
    <definedName name="BLPH129" localSheetId="9" hidden="1">#REF!</definedName>
    <definedName name="BLPH129" hidden="1">#REF!</definedName>
    <definedName name="BLPH13" localSheetId="9" hidden="1">#REF!</definedName>
    <definedName name="BLPH13" hidden="1">#REF!</definedName>
    <definedName name="BLPH130" localSheetId="9" hidden="1">#REF!</definedName>
    <definedName name="BLPH130" hidden="1">#REF!</definedName>
    <definedName name="BLPH131" localSheetId="9" hidden="1">#REF!</definedName>
    <definedName name="BLPH131" hidden="1">#REF!</definedName>
    <definedName name="BLPH132" localSheetId="9" hidden="1">#REF!</definedName>
    <definedName name="BLPH132" hidden="1">#REF!</definedName>
    <definedName name="BLPH133" localSheetId="9" hidden="1">#REF!</definedName>
    <definedName name="BLPH133" hidden="1">#REF!</definedName>
    <definedName name="BLPH134" localSheetId="9" hidden="1">#REF!</definedName>
    <definedName name="BLPH134" hidden="1">#REF!</definedName>
    <definedName name="BLPH135" localSheetId="9" hidden="1">#REF!</definedName>
    <definedName name="BLPH135" hidden="1">#REF!</definedName>
    <definedName name="BLPH136" localSheetId="9" hidden="1">#REF!</definedName>
    <definedName name="BLPH136" hidden="1">#REF!</definedName>
    <definedName name="BLPH137" localSheetId="9" hidden="1">#REF!</definedName>
    <definedName name="BLPH137" hidden="1">#REF!</definedName>
    <definedName name="BLPH138" localSheetId="9" hidden="1">#REF!</definedName>
    <definedName name="BLPH138" hidden="1">#REF!</definedName>
    <definedName name="BLPH139" localSheetId="9" hidden="1">#REF!</definedName>
    <definedName name="BLPH139" hidden="1">#REF!</definedName>
    <definedName name="BLPH14" localSheetId="9" hidden="1">#REF!</definedName>
    <definedName name="BLPH14" hidden="1">#REF!</definedName>
    <definedName name="BLPH140" localSheetId="9" hidden="1">#REF!</definedName>
    <definedName name="BLPH140" hidden="1">#REF!</definedName>
    <definedName name="BLPH141" localSheetId="9" hidden="1">#REF!</definedName>
    <definedName name="BLPH141" hidden="1">#REF!</definedName>
    <definedName name="BLPH142" localSheetId="9" hidden="1">#REF!</definedName>
    <definedName name="BLPH142" hidden="1">#REF!</definedName>
    <definedName name="BLPH143" localSheetId="9" hidden="1">#REF!</definedName>
    <definedName name="BLPH143" hidden="1">#REF!</definedName>
    <definedName name="BLPH144" localSheetId="9" hidden="1">#REF!</definedName>
    <definedName name="BLPH144" hidden="1">#REF!</definedName>
    <definedName name="BLPH145" localSheetId="9" hidden="1">#REF!</definedName>
    <definedName name="BLPH145" hidden="1">#REF!</definedName>
    <definedName name="BLPH146" localSheetId="9" hidden="1">#REF!</definedName>
    <definedName name="BLPH146" hidden="1">#REF!</definedName>
    <definedName name="BLPH147" localSheetId="9" hidden="1">#REF!</definedName>
    <definedName name="BLPH147" hidden="1">#REF!</definedName>
    <definedName name="BLPH148" localSheetId="9" hidden="1">#REF!</definedName>
    <definedName name="BLPH148" hidden="1">#REF!</definedName>
    <definedName name="BLPH149" localSheetId="9" hidden="1">#REF!</definedName>
    <definedName name="BLPH149" hidden="1">#REF!</definedName>
    <definedName name="BLPH15" localSheetId="9" hidden="1">#REF!</definedName>
    <definedName name="BLPH15" hidden="1">#REF!</definedName>
    <definedName name="BLPH150" localSheetId="9" hidden="1">#REF!</definedName>
    <definedName name="BLPH150" hidden="1">#REF!</definedName>
    <definedName name="BLPH151" localSheetId="9" hidden="1">#REF!</definedName>
    <definedName name="BLPH151" hidden="1">#REF!</definedName>
    <definedName name="BLPH152" localSheetId="9" hidden="1">#REF!</definedName>
    <definedName name="BLPH152" hidden="1">#REF!</definedName>
    <definedName name="BLPH153" localSheetId="9" hidden="1">#REF!</definedName>
    <definedName name="BLPH153" hidden="1">#REF!</definedName>
    <definedName name="BLPH154" localSheetId="9" hidden="1">#REF!</definedName>
    <definedName name="BLPH154" hidden="1">#REF!</definedName>
    <definedName name="BLPH155" localSheetId="9" hidden="1">#REF!</definedName>
    <definedName name="BLPH155" hidden="1">#REF!</definedName>
    <definedName name="BLPH156" localSheetId="9" hidden="1">#REF!</definedName>
    <definedName name="BLPH156" hidden="1">#REF!</definedName>
    <definedName name="BLPH157" localSheetId="9" hidden="1">#REF!</definedName>
    <definedName name="BLPH157" hidden="1">#REF!</definedName>
    <definedName name="BLPH158" localSheetId="9" hidden="1">#REF!</definedName>
    <definedName name="BLPH158" hidden="1">#REF!</definedName>
    <definedName name="BLPH159" localSheetId="9" hidden="1">#REF!</definedName>
    <definedName name="BLPH159" hidden="1">#REF!</definedName>
    <definedName name="BLPH16" localSheetId="9" hidden="1">#REF!</definedName>
    <definedName name="BLPH16" hidden="1">#REF!</definedName>
    <definedName name="BLPH160" localSheetId="9" hidden="1">#REF!</definedName>
    <definedName name="BLPH160" hidden="1">#REF!</definedName>
    <definedName name="BLPH161" localSheetId="9" hidden="1">#REF!</definedName>
    <definedName name="BLPH161" hidden="1">#REF!</definedName>
    <definedName name="BLPH162" localSheetId="9" hidden="1">#REF!</definedName>
    <definedName name="BLPH162" hidden="1">#REF!</definedName>
    <definedName name="BLPH163" localSheetId="9" hidden="1">#REF!</definedName>
    <definedName name="BLPH163" hidden="1">#REF!</definedName>
    <definedName name="BLPH164" localSheetId="9" hidden="1">#REF!</definedName>
    <definedName name="BLPH164" hidden="1">#REF!</definedName>
    <definedName name="BLPH165" localSheetId="9" hidden="1">#REF!</definedName>
    <definedName name="BLPH165" hidden="1">#REF!</definedName>
    <definedName name="BLPH166" localSheetId="9" hidden="1">#REF!</definedName>
    <definedName name="BLPH166" hidden="1">#REF!</definedName>
    <definedName name="BLPH167" localSheetId="9" hidden="1">#REF!</definedName>
    <definedName name="BLPH167" hidden="1">#REF!</definedName>
    <definedName name="BLPH168" localSheetId="9" hidden="1">#REF!</definedName>
    <definedName name="BLPH168" hidden="1">#REF!</definedName>
    <definedName name="BLPH169" localSheetId="9" hidden="1">#REF!</definedName>
    <definedName name="BLPH169" hidden="1">#REF!</definedName>
    <definedName name="BLPH17" localSheetId="9" hidden="1">#REF!</definedName>
    <definedName name="BLPH17" hidden="1">#REF!</definedName>
    <definedName name="BLPH170" localSheetId="9" hidden="1">#REF!</definedName>
    <definedName name="BLPH170" hidden="1">#REF!</definedName>
    <definedName name="BLPH171" localSheetId="9" hidden="1">#REF!</definedName>
    <definedName name="BLPH171" hidden="1">#REF!</definedName>
    <definedName name="BLPH172" localSheetId="9" hidden="1">#REF!</definedName>
    <definedName name="BLPH172" hidden="1">#REF!</definedName>
    <definedName name="BLPH173" localSheetId="9" hidden="1">#REF!</definedName>
    <definedName name="BLPH173" hidden="1">#REF!</definedName>
    <definedName name="BLPH174" localSheetId="9" hidden="1">#REF!</definedName>
    <definedName name="BLPH174" hidden="1">#REF!</definedName>
    <definedName name="BLPH175" localSheetId="9" hidden="1">#REF!</definedName>
    <definedName name="BLPH175" hidden="1">#REF!</definedName>
    <definedName name="BLPH176" localSheetId="9" hidden="1">#REF!</definedName>
    <definedName name="BLPH176" hidden="1">#REF!</definedName>
    <definedName name="BLPH177" localSheetId="9" hidden="1">#REF!</definedName>
    <definedName name="BLPH177" hidden="1">#REF!</definedName>
    <definedName name="BLPH178" localSheetId="9" hidden="1">#REF!</definedName>
    <definedName name="BLPH178" hidden="1">#REF!</definedName>
    <definedName name="BLPH179" localSheetId="9" hidden="1">#REF!</definedName>
    <definedName name="BLPH179" hidden="1">#REF!</definedName>
    <definedName name="BLPH18" localSheetId="9" hidden="1">#REF!</definedName>
    <definedName name="BLPH18" hidden="1">#REF!</definedName>
    <definedName name="BLPH180" localSheetId="9" hidden="1">#REF!</definedName>
    <definedName name="BLPH180" hidden="1">#REF!</definedName>
    <definedName name="BLPH181" localSheetId="9" hidden="1">#REF!</definedName>
    <definedName name="BLPH181" hidden="1">#REF!</definedName>
    <definedName name="BLPH182" localSheetId="9" hidden="1">#REF!</definedName>
    <definedName name="BLPH182" hidden="1">#REF!</definedName>
    <definedName name="BLPH183" localSheetId="9" hidden="1">#REF!</definedName>
    <definedName name="BLPH183" hidden="1">#REF!</definedName>
    <definedName name="BLPH184" localSheetId="9" hidden="1">#REF!</definedName>
    <definedName name="BLPH184" hidden="1">#REF!</definedName>
    <definedName name="BLPH185" localSheetId="9" hidden="1">#REF!</definedName>
    <definedName name="BLPH185" hidden="1">#REF!</definedName>
    <definedName name="BLPH186" localSheetId="9" hidden="1">#REF!</definedName>
    <definedName name="BLPH186" hidden="1">#REF!</definedName>
    <definedName name="BLPH187" localSheetId="9" hidden="1">#REF!</definedName>
    <definedName name="BLPH187" hidden="1">#REF!</definedName>
    <definedName name="BLPH188" localSheetId="9" hidden="1">#REF!</definedName>
    <definedName name="BLPH188" hidden="1">#REF!</definedName>
    <definedName name="BLPH189" localSheetId="9" hidden="1">#REF!</definedName>
    <definedName name="BLPH189" hidden="1">#REF!</definedName>
    <definedName name="BLPH19" localSheetId="9" hidden="1">#REF!</definedName>
    <definedName name="BLPH19" hidden="1">#REF!</definedName>
    <definedName name="BLPH190" localSheetId="9" hidden="1">#REF!</definedName>
    <definedName name="BLPH190" hidden="1">#REF!</definedName>
    <definedName name="BLPH191" localSheetId="9" hidden="1">#REF!</definedName>
    <definedName name="BLPH191" hidden="1">#REF!</definedName>
    <definedName name="BLPH192" localSheetId="9" hidden="1">#REF!</definedName>
    <definedName name="BLPH192" hidden="1">#REF!</definedName>
    <definedName name="BLPH193" localSheetId="9" hidden="1">#REF!</definedName>
    <definedName name="BLPH193" hidden="1">#REF!</definedName>
    <definedName name="BLPH194" localSheetId="9" hidden="1">#REF!</definedName>
    <definedName name="BLPH194" hidden="1">#REF!</definedName>
    <definedName name="BLPH195" localSheetId="9" hidden="1">#REF!</definedName>
    <definedName name="BLPH195" hidden="1">#REF!</definedName>
    <definedName name="BLPH196" localSheetId="9" hidden="1">#REF!</definedName>
    <definedName name="BLPH196" hidden="1">#REF!</definedName>
    <definedName name="BLPH197" localSheetId="9" hidden="1">#REF!</definedName>
    <definedName name="BLPH197" hidden="1">#REF!</definedName>
    <definedName name="BLPH198" localSheetId="9" hidden="1">#REF!</definedName>
    <definedName name="BLPH198" hidden="1">#REF!</definedName>
    <definedName name="BLPH199" localSheetId="9" hidden="1">#REF!</definedName>
    <definedName name="BLPH199" hidden="1">#REF!</definedName>
    <definedName name="BLPH2" localSheetId="9" hidden="1">[4]Sheet2!#REF!</definedName>
    <definedName name="BLPH2" hidden="1">[4]Sheet2!#REF!</definedName>
    <definedName name="BLPH20" localSheetId="9" hidden="1">#REF!</definedName>
    <definedName name="BLPH20" hidden="1">#REF!</definedName>
    <definedName name="BLPH200" localSheetId="9" hidden="1">#REF!</definedName>
    <definedName name="BLPH200" hidden="1">#REF!</definedName>
    <definedName name="BLPH201" localSheetId="9" hidden="1">#REF!</definedName>
    <definedName name="BLPH201" hidden="1">#REF!</definedName>
    <definedName name="BLPH202" localSheetId="9" hidden="1">#REF!</definedName>
    <definedName name="BLPH202" hidden="1">#REF!</definedName>
    <definedName name="BLPH203" localSheetId="9" hidden="1">#REF!</definedName>
    <definedName name="BLPH203" hidden="1">#REF!</definedName>
    <definedName name="BLPH204" localSheetId="9" hidden="1">#REF!</definedName>
    <definedName name="BLPH204" hidden="1">#REF!</definedName>
    <definedName name="BLPH205" localSheetId="9" hidden="1">#REF!</definedName>
    <definedName name="BLPH205" hidden="1">#REF!</definedName>
    <definedName name="BLPH206" localSheetId="9" hidden="1">#REF!</definedName>
    <definedName name="BLPH206" hidden="1">#REF!</definedName>
    <definedName name="BLPH207" localSheetId="9" hidden="1">#REF!</definedName>
    <definedName name="BLPH207" hidden="1">#REF!</definedName>
    <definedName name="BLPH208" localSheetId="9" hidden="1">#REF!</definedName>
    <definedName name="BLPH208" hidden="1">#REF!</definedName>
    <definedName name="BLPH209" localSheetId="9" hidden="1">#REF!</definedName>
    <definedName name="BLPH209" hidden="1">#REF!</definedName>
    <definedName name="BLPH21" hidden="1">'[5]Risk-Free Rate'!$AQ$15</definedName>
    <definedName name="BLPH210" localSheetId="9" hidden="1">#REF!</definedName>
    <definedName name="BLPH210" hidden="1">#REF!</definedName>
    <definedName name="BLPH211" localSheetId="9" hidden="1">#REF!</definedName>
    <definedName name="BLPH211" hidden="1">#REF!</definedName>
    <definedName name="BLPH212" localSheetId="9" hidden="1">#REF!</definedName>
    <definedName name="BLPH212" hidden="1">#REF!</definedName>
    <definedName name="BLPH213" localSheetId="9" hidden="1">#REF!</definedName>
    <definedName name="BLPH213" hidden="1">#REF!</definedName>
    <definedName name="BLPH214" localSheetId="9" hidden="1">#REF!</definedName>
    <definedName name="BLPH214" hidden="1">#REF!</definedName>
    <definedName name="BLPH215" localSheetId="9" hidden="1">#REF!</definedName>
    <definedName name="BLPH215" hidden="1">#REF!</definedName>
    <definedName name="BLPH216" localSheetId="9" hidden="1">#REF!</definedName>
    <definedName name="BLPH216" hidden="1">#REF!</definedName>
    <definedName name="BLPH217" localSheetId="9" hidden="1">#REF!</definedName>
    <definedName name="BLPH217" hidden="1">#REF!</definedName>
    <definedName name="BLPH218" localSheetId="9" hidden="1">#REF!</definedName>
    <definedName name="BLPH218" hidden="1">#REF!</definedName>
    <definedName name="BLPH219" localSheetId="9" hidden="1">#REF!</definedName>
    <definedName name="BLPH219" hidden="1">#REF!</definedName>
    <definedName name="BLPH22" hidden="1">'[5]Risk-Free Rate'!$AN$15</definedName>
    <definedName name="BLPH220" localSheetId="9" hidden="1">#REF!</definedName>
    <definedName name="BLPH220" hidden="1">#REF!</definedName>
    <definedName name="BLPH221" localSheetId="9" hidden="1">#REF!</definedName>
    <definedName name="BLPH221" hidden="1">#REF!</definedName>
    <definedName name="BLPH222" localSheetId="9" hidden="1">#REF!</definedName>
    <definedName name="BLPH222" hidden="1">#REF!</definedName>
    <definedName name="BLPH223" localSheetId="9" hidden="1">#REF!</definedName>
    <definedName name="BLPH223" hidden="1">#REF!</definedName>
    <definedName name="BLPH224" localSheetId="9" hidden="1">#REF!</definedName>
    <definedName name="BLPH224" hidden="1">#REF!</definedName>
    <definedName name="BLPH225" localSheetId="9" hidden="1">#REF!</definedName>
    <definedName name="BLPH225" hidden="1">#REF!</definedName>
    <definedName name="BLPH226" localSheetId="9" hidden="1">#REF!</definedName>
    <definedName name="BLPH226" hidden="1">#REF!</definedName>
    <definedName name="BLPH227" localSheetId="9" hidden="1">#REF!</definedName>
    <definedName name="BLPH227" hidden="1">#REF!</definedName>
    <definedName name="BLPH228" localSheetId="9" hidden="1">#REF!</definedName>
    <definedName name="BLPH228" hidden="1">#REF!</definedName>
    <definedName name="BLPH229" localSheetId="9" hidden="1">#REF!</definedName>
    <definedName name="BLPH229" hidden="1">#REF!</definedName>
    <definedName name="BLPH23" hidden="1">'[5]Risk-Free Rate'!$AK$15</definedName>
    <definedName name="BLPH230" localSheetId="9" hidden="1">#REF!</definedName>
    <definedName name="BLPH230" hidden="1">#REF!</definedName>
    <definedName name="BLPH231" localSheetId="9" hidden="1">#REF!</definedName>
    <definedName name="BLPH231" hidden="1">#REF!</definedName>
    <definedName name="BLPH232" localSheetId="9" hidden="1">#REF!</definedName>
    <definedName name="BLPH232" hidden="1">#REF!</definedName>
    <definedName name="BLPH233" localSheetId="9" hidden="1">#REF!</definedName>
    <definedName name="BLPH233" hidden="1">#REF!</definedName>
    <definedName name="BLPH234" localSheetId="9" hidden="1">#REF!</definedName>
    <definedName name="BLPH234" hidden="1">#REF!</definedName>
    <definedName name="BLPH235" localSheetId="9" hidden="1">#REF!</definedName>
    <definedName name="BLPH235" hidden="1">#REF!</definedName>
    <definedName name="BLPH236" localSheetId="9" hidden="1">#REF!</definedName>
    <definedName name="BLPH236" hidden="1">#REF!</definedName>
    <definedName name="BLPH237" localSheetId="9" hidden="1">#REF!</definedName>
    <definedName name="BLPH237" hidden="1">#REF!</definedName>
    <definedName name="BLPH238" localSheetId="9" hidden="1">#REF!</definedName>
    <definedName name="BLPH238" hidden="1">#REF!</definedName>
    <definedName name="BLPH239" localSheetId="9" hidden="1">#REF!</definedName>
    <definedName name="BLPH239" hidden="1">#REF!</definedName>
    <definedName name="BLPH24" hidden="1">'[5]Risk-Free Rate'!$AH$15</definedName>
    <definedName name="BLPH240" localSheetId="9" hidden="1">#REF!</definedName>
    <definedName name="BLPH240" hidden="1">#REF!</definedName>
    <definedName name="BLPH241" localSheetId="9" hidden="1">#REF!</definedName>
    <definedName name="BLPH241" hidden="1">#REF!</definedName>
    <definedName name="BLPH242" localSheetId="9" hidden="1">#REF!</definedName>
    <definedName name="BLPH242" hidden="1">#REF!</definedName>
    <definedName name="BLPH243" localSheetId="9" hidden="1">#REF!</definedName>
    <definedName name="BLPH243" hidden="1">#REF!</definedName>
    <definedName name="BLPH244" localSheetId="9" hidden="1">#REF!</definedName>
    <definedName name="BLPH244" hidden="1">#REF!</definedName>
    <definedName name="BLPH245" localSheetId="9" hidden="1">#REF!</definedName>
    <definedName name="BLPH245" hidden="1">#REF!</definedName>
    <definedName name="BLPH246" localSheetId="9" hidden="1">#REF!</definedName>
    <definedName name="BLPH246" hidden="1">#REF!</definedName>
    <definedName name="BLPH247" localSheetId="9" hidden="1">#REF!</definedName>
    <definedName name="BLPH247" hidden="1">#REF!</definedName>
    <definedName name="BLPH248" localSheetId="9" hidden="1">#REF!</definedName>
    <definedName name="BLPH248" hidden="1">#REF!</definedName>
    <definedName name="BLPH249" localSheetId="9" hidden="1">#REF!</definedName>
    <definedName name="BLPH249" hidden="1">#REF!</definedName>
    <definedName name="BLPH25" hidden="1">'[5]Risk-Free Rate'!$AE$15</definedName>
    <definedName name="BLPH250" localSheetId="9" hidden="1">#REF!</definedName>
    <definedName name="BLPH250" hidden="1">#REF!</definedName>
    <definedName name="BLPH251" localSheetId="9" hidden="1">#REF!</definedName>
    <definedName name="BLPH251" hidden="1">#REF!</definedName>
    <definedName name="BLPH252" localSheetId="9" hidden="1">#REF!</definedName>
    <definedName name="BLPH252" hidden="1">#REF!</definedName>
    <definedName name="BLPH253" localSheetId="9" hidden="1">#REF!</definedName>
    <definedName name="BLPH253" hidden="1">#REF!</definedName>
    <definedName name="BLPH254" localSheetId="9" hidden="1">#REF!</definedName>
    <definedName name="BLPH254" hidden="1">#REF!</definedName>
    <definedName name="BLPH255" localSheetId="9" hidden="1">#REF!</definedName>
    <definedName name="BLPH255" hidden="1">#REF!</definedName>
    <definedName name="BLPH256" localSheetId="9" hidden="1">#REF!</definedName>
    <definedName name="BLPH256" hidden="1">#REF!</definedName>
    <definedName name="BLPH257" localSheetId="9" hidden="1">#REF!</definedName>
    <definedName name="BLPH257" hidden="1">#REF!</definedName>
    <definedName name="BLPH258" localSheetId="9" hidden="1">#REF!</definedName>
    <definedName name="BLPH258" hidden="1">#REF!</definedName>
    <definedName name="BLPH259" localSheetId="9" hidden="1">#REF!</definedName>
    <definedName name="BLPH259" hidden="1">#REF!</definedName>
    <definedName name="BLPH26" hidden="1">'[5]Risk-Free Rate'!$AB$15</definedName>
    <definedName name="BLPH260" localSheetId="9" hidden="1">#REF!</definedName>
    <definedName name="BLPH260" hidden="1">#REF!</definedName>
    <definedName name="BLPH261" localSheetId="9" hidden="1">#REF!</definedName>
    <definedName name="BLPH261" hidden="1">#REF!</definedName>
    <definedName name="BLPH262" localSheetId="9" hidden="1">#REF!</definedName>
    <definedName name="BLPH262" hidden="1">#REF!</definedName>
    <definedName name="BLPH263" localSheetId="9" hidden="1">#REF!</definedName>
    <definedName name="BLPH263" hidden="1">#REF!</definedName>
    <definedName name="BLPH264" localSheetId="9" hidden="1">#REF!</definedName>
    <definedName name="BLPH264" hidden="1">#REF!</definedName>
    <definedName name="BLPH265" localSheetId="9" hidden="1">#REF!</definedName>
    <definedName name="BLPH265" hidden="1">#REF!</definedName>
    <definedName name="BLPH266" localSheetId="9" hidden="1">#REF!</definedName>
    <definedName name="BLPH266" hidden="1">#REF!</definedName>
    <definedName name="BLPH267" localSheetId="9" hidden="1">#REF!</definedName>
    <definedName name="BLPH267" hidden="1">#REF!</definedName>
    <definedName name="BLPH268" localSheetId="9" hidden="1">#REF!</definedName>
    <definedName name="BLPH268" hidden="1">#REF!</definedName>
    <definedName name="BLPH269" localSheetId="9" hidden="1">#REF!</definedName>
    <definedName name="BLPH269" hidden="1">#REF!</definedName>
    <definedName name="BLPH27" hidden="1">'[5]Risk-Free Rate'!$Y$15</definedName>
    <definedName name="BLPH270" localSheetId="9" hidden="1">#REF!</definedName>
    <definedName name="BLPH270" hidden="1">#REF!</definedName>
    <definedName name="BLPH271" localSheetId="9" hidden="1">#REF!</definedName>
    <definedName name="BLPH271" hidden="1">#REF!</definedName>
    <definedName name="BLPH272" localSheetId="9" hidden="1">#REF!</definedName>
    <definedName name="BLPH272" hidden="1">#REF!</definedName>
    <definedName name="BLPH273" localSheetId="9" hidden="1">#REF!</definedName>
    <definedName name="BLPH273" hidden="1">#REF!</definedName>
    <definedName name="BLPH274" localSheetId="9" hidden="1">#REF!</definedName>
    <definedName name="BLPH274" hidden="1">#REF!</definedName>
    <definedName name="BLPH275" localSheetId="9" hidden="1">#REF!</definedName>
    <definedName name="BLPH275" hidden="1">#REF!</definedName>
    <definedName name="BLPH276" localSheetId="9" hidden="1">#REF!</definedName>
    <definedName name="BLPH276" hidden="1">#REF!</definedName>
    <definedName name="BLPH277" localSheetId="9" hidden="1">#REF!</definedName>
    <definedName name="BLPH277" hidden="1">#REF!</definedName>
    <definedName name="BLPH278" localSheetId="9" hidden="1">#REF!</definedName>
    <definedName name="BLPH278" hidden="1">#REF!</definedName>
    <definedName name="BLPH279" localSheetId="9" hidden="1">#REF!</definedName>
    <definedName name="BLPH279" hidden="1">#REF!</definedName>
    <definedName name="BLPH28" hidden="1">'[5]Risk-Free Rate'!$V$15</definedName>
    <definedName name="BLPH280" localSheetId="9" hidden="1">#REF!</definedName>
    <definedName name="BLPH280" hidden="1">#REF!</definedName>
    <definedName name="BLPH281" localSheetId="9" hidden="1">#REF!</definedName>
    <definedName name="BLPH281" hidden="1">#REF!</definedName>
    <definedName name="BLPH282" localSheetId="9" hidden="1">#REF!</definedName>
    <definedName name="BLPH282" hidden="1">#REF!</definedName>
    <definedName name="BLPH283" localSheetId="9" hidden="1">#REF!</definedName>
    <definedName name="BLPH283" hidden="1">#REF!</definedName>
    <definedName name="BLPH284" localSheetId="9" hidden="1">#REF!</definedName>
    <definedName name="BLPH284" hidden="1">#REF!</definedName>
    <definedName name="BLPH285" localSheetId="9" hidden="1">#REF!</definedName>
    <definedName name="BLPH285" hidden="1">#REF!</definedName>
    <definedName name="BLPH286" localSheetId="9" hidden="1">#REF!</definedName>
    <definedName name="BLPH286" hidden="1">#REF!</definedName>
    <definedName name="BLPH287" localSheetId="9" hidden="1">#REF!</definedName>
    <definedName name="BLPH287" hidden="1">#REF!</definedName>
    <definedName name="BLPH288" localSheetId="9" hidden="1">#REF!</definedName>
    <definedName name="BLPH288" hidden="1">#REF!</definedName>
    <definedName name="BLPH289" localSheetId="9" hidden="1">#REF!</definedName>
    <definedName name="BLPH289" hidden="1">#REF!</definedName>
    <definedName name="BLPH29" hidden="1">'[5]Risk-Free Rate'!$S$15</definedName>
    <definedName name="BLPH290" localSheetId="9" hidden="1">#REF!</definedName>
    <definedName name="BLPH290" hidden="1">#REF!</definedName>
    <definedName name="BLPH291" localSheetId="9" hidden="1">#REF!</definedName>
    <definedName name="BLPH291" hidden="1">#REF!</definedName>
    <definedName name="BLPH292" localSheetId="9" hidden="1">#REF!</definedName>
    <definedName name="BLPH292" hidden="1">#REF!</definedName>
    <definedName name="BLPH293" localSheetId="9" hidden="1">#REF!</definedName>
    <definedName name="BLPH293" hidden="1">#REF!</definedName>
    <definedName name="BLPH294" localSheetId="9" hidden="1">#REF!</definedName>
    <definedName name="BLPH294" hidden="1">#REF!</definedName>
    <definedName name="BLPH295" localSheetId="9" hidden="1">#REF!</definedName>
    <definedName name="BLPH295" hidden="1">#REF!</definedName>
    <definedName name="BLPH296" localSheetId="9" hidden="1">#REF!</definedName>
    <definedName name="BLPH296" hidden="1">#REF!</definedName>
    <definedName name="BLPH297" localSheetId="9" hidden="1">#REF!</definedName>
    <definedName name="BLPH297" hidden="1">#REF!</definedName>
    <definedName name="BLPH298" localSheetId="9" hidden="1">#REF!</definedName>
    <definedName name="BLPH298" hidden="1">#REF!</definedName>
    <definedName name="BLPH299" localSheetId="9" hidden="1">#REF!</definedName>
    <definedName name="BLPH299" hidden="1">#REF!</definedName>
    <definedName name="BLPH3" localSheetId="9" hidden="1">#REF!</definedName>
    <definedName name="BLPH3" hidden="1">#REF!</definedName>
    <definedName name="BLPH30" hidden="1">'[5]Risk-Free Rate'!$P$15</definedName>
    <definedName name="BLPH300" localSheetId="9" hidden="1">#REF!</definedName>
    <definedName name="BLPH300" hidden="1">#REF!</definedName>
    <definedName name="BLPH301" localSheetId="9" hidden="1">#REF!</definedName>
    <definedName name="BLPH301" hidden="1">#REF!</definedName>
    <definedName name="BLPH302" localSheetId="9" hidden="1">#REF!</definedName>
    <definedName name="BLPH302" hidden="1">#REF!</definedName>
    <definedName name="BLPH303" localSheetId="9" hidden="1">#REF!</definedName>
    <definedName name="BLPH303" hidden="1">#REF!</definedName>
    <definedName name="BLPH304" localSheetId="9" hidden="1">#REF!</definedName>
    <definedName name="BLPH304" hidden="1">#REF!</definedName>
    <definedName name="BLPH305" localSheetId="9" hidden="1">#REF!</definedName>
    <definedName name="BLPH305" hidden="1">#REF!</definedName>
    <definedName name="BLPH306" localSheetId="9" hidden="1">#REF!</definedName>
    <definedName name="BLPH306" hidden="1">#REF!</definedName>
    <definedName name="BLPH307" localSheetId="9" hidden="1">#REF!</definedName>
    <definedName name="BLPH307" hidden="1">#REF!</definedName>
    <definedName name="BLPH308" localSheetId="9" hidden="1">#REF!</definedName>
    <definedName name="BLPH308" hidden="1">#REF!</definedName>
    <definedName name="BLPH309" localSheetId="9" hidden="1">#REF!</definedName>
    <definedName name="BLPH309" hidden="1">#REF!</definedName>
    <definedName name="BLPH31" hidden="1">'[5]Risk-Free Rate'!$M$15</definedName>
    <definedName name="BLPH310" localSheetId="9" hidden="1">#REF!</definedName>
    <definedName name="BLPH310" hidden="1">#REF!</definedName>
    <definedName name="BLPH311" localSheetId="9" hidden="1">#REF!</definedName>
    <definedName name="BLPH311" hidden="1">#REF!</definedName>
    <definedName name="BLPH312" localSheetId="9" hidden="1">#REF!</definedName>
    <definedName name="BLPH312" hidden="1">#REF!</definedName>
    <definedName name="BLPH313" localSheetId="9" hidden="1">#REF!</definedName>
    <definedName name="BLPH313" hidden="1">#REF!</definedName>
    <definedName name="BLPH314" localSheetId="9" hidden="1">#REF!</definedName>
    <definedName name="BLPH314" hidden="1">#REF!</definedName>
    <definedName name="BLPH315" localSheetId="9" hidden="1">#REF!</definedName>
    <definedName name="BLPH315" hidden="1">#REF!</definedName>
    <definedName name="BLPH316" localSheetId="9" hidden="1">#REF!</definedName>
    <definedName name="BLPH316" hidden="1">#REF!</definedName>
    <definedName name="BLPH317" localSheetId="9" hidden="1">#REF!</definedName>
    <definedName name="BLPH317" hidden="1">#REF!</definedName>
    <definedName name="BLPH318" localSheetId="9" hidden="1">#REF!</definedName>
    <definedName name="BLPH318" hidden="1">#REF!</definedName>
    <definedName name="BLPH319" localSheetId="9" hidden="1">#REF!</definedName>
    <definedName name="BLPH319" hidden="1">#REF!</definedName>
    <definedName name="BLPH32" hidden="1">'[5]Risk-Free Rate'!$J$15</definedName>
    <definedName name="BLPH320" localSheetId="9" hidden="1">#REF!</definedName>
    <definedName name="BLPH320" hidden="1">#REF!</definedName>
    <definedName name="BLPH321" localSheetId="9" hidden="1">#REF!</definedName>
    <definedName name="BLPH321" hidden="1">#REF!</definedName>
    <definedName name="BLPH322" localSheetId="9" hidden="1">#REF!</definedName>
    <definedName name="BLPH322" hidden="1">#REF!</definedName>
    <definedName name="BLPH323" localSheetId="9" hidden="1">#REF!</definedName>
    <definedName name="BLPH323" hidden="1">#REF!</definedName>
    <definedName name="BLPH324" localSheetId="9" hidden="1">#REF!</definedName>
    <definedName name="BLPH324" hidden="1">#REF!</definedName>
    <definedName name="BLPH325" localSheetId="9" hidden="1">#REF!</definedName>
    <definedName name="BLPH325" hidden="1">#REF!</definedName>
    <definedName name="BLPH326" localSheetId="9" hidden="1">#REF!</definedName>
    <definedName name="BLPH326" hidden="1">#REF!</definedName>
    <definedName name="BLPH327" localSheetId="9" hidden="1">#REF!</definedName>
    <definedName name="BLPH327" hidden="1">#REF!</definedName>
    <definedName name="BLPH328" localSheetId="9" hidden="1">#REF!</definedName>
    <definedName name="BLPH328" hidden="1">#REF!</definedName>
    <definedName name="BLPH329" localSheetId="9" hidden="1">#REF!</definedName>
    <definedName name="BLPH329" hidden="1">#REF!</definedName>
    <definedName name="BLPH33" hidden="1">'[5]Risk-Free Rate'!$G$15</definedName>
    <definedName name="BLPH330" localSheetId="9" hidden="1">#REF!</definedName>
    <definedName name="BLPH330" hidden="1">#REF!</definedName>
    <definedName name="BLPH331" localSheetId="9" hidden="1">#REF!</definedName>
    <definedName name="BLPH331" hidden="1">#REF!</definedName>
    <definedName name="BLPH332" localSheetId="9" hidden="1">#REF!</definedName>
    <definedName name="BLPH332" hidden="1">#REF!</definedName>
    <definedName name="BLPH333" localSheetId="9" hidden="1">#REF!</definedName>
    <definedName name="BLPH333" hidden="1">#REF!</definedName>
    <definedName name="BLPH334" localSheetId="9" hidden="1">#REF!</definedName>
    <definedName name="BLPH334" hidden="1">#REF!</definedName>
    <definedName name="BLPH335" localSheetId="9" hidden="1">#REF!</definedName>
    <definedName name="BLPH335" hidden="1">#REF!</definedName>
    <definedName name="BLPH336" localSheetId="9" hidden="1">#REF!</definedName>
    <definedName name="BLPH336" hidden="1">#REF!</definedName>
    <definedName name="BLPH337" localSheetId="9" hidden="1">#REF!</definedName>
    <definedName name="BLPH337" hidden="1">#REF!</definedName>
    <definedName name="BLPH338" localSheetId="9" hidden="1">#REF!</definedName>
    <definedName name="BLPH338" hidden="1">#REF!</definedName>
    <definedName name="BLPH339" localSheetId="9" hidden="1">#REF!</definedName>
    <definedName name="BLPH339" hidden="1">#REF!</definedName>
    <definedName name="BLPH34" hidden="1">'[5]Risk-Free Rate'!$D$15</definedName>
    <definedName name="BLPH340" localSheetId="9" hidden="1">#REF!</definedName>
    <definedName name="BLPH340" hidden="1">#REF!</definedName>
    <definedName name="BLPH341" localSheetId="9" hidden="1">#REF!</definedName>
    <definedName name="BLPH341" hidden="1">#REF!</definedName>
    <definedName name="BLPH342" localSheetId="9" hidden="1">#REF!</definedName>
    <definedName name="BLPH342" hidden="1">#REF!</definedName>
    <definedName name="BLPH343" localSheetId="9" hidden="1">#REF!</definedName>
    <definedName name="BLPH343" hidden="1">#REF!</definedName>
    <definedName name="BLPH344" localSheetId="9" hidden="1">#REF!</definedName>
    <definedName name="BLPH344" hidden="1">#REF!</definedName>
    <definedName name="BLPH345" localSheetId="9" hidden="1">#REF!</definedName>
    <definedName name="BLPH345" hidden="1">#REF!</definedName>
    <definedName name="BLPH346" localSheetId="9" hidden="1">#REF!</definedName>
    <definedName name="BLPH346" hidden="1">#REF!</definedName>
    <definedName name="BLPH347" localSheetId="9" hidden="1">#REF!</definedName>
    <definedName name="BLPH347" hidden="1">#REF!</definedName>
    <definedName name="BLPH348" localSheetId="9" hidden="1">#REF!</definedName>
    <definedName name="BLPH348" hidden="1">#REF!</definedName>
    <definedName name="BLPH349" localSheetId="9" hidden="1">#REF!</definedName>
    <definedName name="BLPH349" hidden="1">#REF!</definedName>
    <definedName name="BLPH35" hidden="1">'[5]Risk-Free Rate'!$A$15</definedName>
    <definedName name="BLPH350" localSheetId="9" hidden="1">#REF!</definedName>
    <definedName name="BLPH350" hidden="1">#REF!</definedName>
    <definedName name="BLPH351" localSheetId="9" hidden="1">#REF!</definedName>
    <definedName name="BLPH351" hidden="1">#REF!</definedName>
    <definedName name="BLPH352" localSheetId="9" hidden="1">#REF!</definedName>
    <definedName name="BLPH352" hidden="1">#REF!</definedName>
    <definedName name="BLPH353" localSheetId="9" hidden="1">#REF!</definedName>
    <definedName name="BLPH353" hidden="1">#REF!</definedName>
    <definedName name="BLPH354" localSheetId="9" hidden="1">#REF!</definedName>
    <definedName name="BLPH354" hidden="1">#REF!</definedName>
    <definedName name="BLPH355" localSheetId="9" hidden="1">#REF!</definedName>
    <definedName name="BLPH355" hidden="1">#REF!</definedName>
    <definedName name="BLPH356" localSheetId="9" hidden="1">#REF!</definedName>
    <definedName name="BLPH356" hidden="1">#REF!</definedName>
    <definedName name="BLPH357" localSheetId="9" hidden="1">#REF!</definedName>
    <definedName name="BLPH357" hidden="1">#REF!</definedName>
    <definedName name="BLPH358" localSheetId="9" hidden="1">#REF!</definedName>
    <definedName name="BLPH358" hidden="1">#REF!</definedName>
    <definedName name="BLPH359" localSheetId="9" hidden="1">#REF!</definedName>
    <definedName name="BLPH359" hidden="1">#REF!</definedName>
    <definedName name="BLPH36" localSheetId="9" hidden="1">#REF!</definedName>
    <definedName name="BLPH36" hidden="1">#REF!</definedName>
    <definedName name="BLPH37" localSheetId="9" hidden="1">#REF!</definedName>
    <definedName name="BLPH37" hidden="1">#REF!</definedName>
    <definedName name="BLPH38" localSheetId="9" hidden="1">#REF!</definedName>
    <definedName name="BLPH38" hidden="1">#REF!</definedName>
    <definedName name="BLPH39" localSheetId="9" hidden="1">#REF!</definedName>
    <definedName name="BLPH39" hidden="1">#REF!</definedName>
    <definedName name="BLPH4" localSheetId="9" hidden="1">#REF!</definedName>
    <definedName name="BLPH4" hidden="1">#REF!</definedName>
    <definedName name="BLPH40" localSheetId="9" hidden="1">#REF!</definedName>
    <definedName name="BLPH40" hidden="1">#REF!</definedName>
    <definedName name="BLPH41" localSheetId="9" hidden="1">#REF!</definedName>
    <definedName name="BLPH41" hidden="1">#REF!</definedName>
    <definedName name="BLPH42" localSheetId="9" hidden="1">#REF!</definedName>
    <definedName name="BLPH42" hidden="1">#REF!</definedName>
    <definedName name="BLPH43" localSheetId="9" hidden="1">#REF!</definedName>
    <definedName name="BLPH43" hidden="1">#REF!</definedName>
    <definedName name="BLPH44" localSheetId="9" hidden="1">#REF!</definedName>
    <definedName name="BLPH44" hidden="1">#REF!</definedName>
    <definedName name="BLPH45" localSheetId="9" hidden="1">#REF!</definedName>
    <definedName name="BLPH45" hidden="1">#REF!</definedName>
    <definedName name="BLPH46" localSheetId="9" hidden="1">#REF!</definedName>
    <definedName name="BLPH46" hidden="1">#REF!</definedName>
    <definedName name="BLPH47" localSheetId="9" hidden="1">#REF!</definedName>
    <definedName name="BLPH47" hidden="1">#REF!</definedName>
    <definedName name="BLPH48" localSheetId="9" hidden="1">#REF!</definedName>
    <definedName name="BLPH48" hidden="1">#REF!</definedName>
    <definedName name="BLPH49" localSheetId="9" hidden="1">#REF!</definedName>
    <definedName name="BLPH49" hidden="1">#REF!</definedName>
    <definedName name="BLPH5" localSheetId="9" hidden="1">[4]Sheet2!#REF!</definedName>
    <definedName name="BLPH5" hidden="1">[4]Sheet2!#REF!</definedName>
    <definedName name="BLPH50" localSheetId="9" hidden="1">#REF!</definedName>
    <definedName name="BLPH50" hidden="1">#REF!</definedName>
    <definedName name="BLPH51" localSheetId="9" hidden="1">#REF!</definedName>
    <definedName name="BLPH51" hidden="1">#REF!</definedName>
    <definedName name="BLPH52" localSheetId="9" hidden="1">#REF!</definedName>
    <definedName name="BLPH52" hidden="1">#REF!</definedName>
    <definedName name="BLPH53" localSheetId="9" hidden="1">#REF!</definedName>
    <definedName name="BLPH53" hidden="1">#REF!</definedName>
    <definedName name="BLPH54" localSheetId="9" hidden="1">#REF!</definedName>
    <definedName name="BLPH54" hidden="1">#REF!</definedName>
    <definedName name="BLPH55" localSheetId="9" hidden="1">#REF!</definedName>
    <definedName name="BLPH55" hidden="1">#REF!</definedName>
    <definedName name="BLPH56" localSheetId="9" hidden="1">#REF!</definedName>
    <definedName name="BLPH56" hidden="1">#REF!</definedName>
    <definedName name="BLPH57" localSheetId="9" hidden="1">#REF!</definedName>
    <definedName name="BLPH57" hidden="1">#REF!</definedName>
    <definedName name="BLPH58" localSheetId="9" hidden="1">#REF!</definedName>
    <definedName name="BLPH58" hidden="1">#REF!</definedName>
    <definedName name="BLPH59" localSheetId="9" hidden="1">#REF!</definedName>
    <definedName name="BLPH59" hidden="1">#REF!</definedName>
    <definedName name="BLPH6" localSheetId="9" hidden="1">#REF!</definedName>
    <definedName name="BLPH6" hidden="1">#REF!</definedName>
    <definedName name="BLPH60" localSheetId="9" hidden="1">#REF!</definedName>
    <definedName name="BLPH60" hidden="1">#REF!</definedName>
    <definedName name="BLPH61" localSheetId="9" hidden="1">#REF!</definedName>
    <definedName name="BLPH61" hidden="1">#REF!</definedName>
    <definedName name="BLPH62" localSheetId="9" hidden="1">#REF!</definedName>
    <definedName name="BLPH62" hidden="1">#REF!</definedName>
    <definedName name="BLPH63" localSheetId="9" hidden="1">#REF!</definedName>
    <definedName name="BLPH63" hidden="1">#REF!</definedName>
    <definedName name="BLPH64" localSheetId="9" hidden="1">#REF!</definedName>
    <definedName name="BLPH64" hidden="1">#REF!</definedName>
    <definedName name="BLPH65" localSheetId="9" hidden="1">#REF!</definedName>
    <definedName name="BLPH65" hidden="1">#REF!</definedName>
    <definedName name="BLPH66" localSheetId="9" hidden="1">#REF!</definedName>
    <definedName name="BLPH66" hidden="1">#REF!</definedName>
    <definedName name="BLPH67" localSheetId="9" hidden="1">#REF!</definedName>
    <definedName name="BLPH67" hidden="1">#REF!</definedName>
    <definedName name="BLPH68" localSheetId="9" hidden="1">#REF!</definedName>
    <definedName name="BLPH68" hidden="1">#REF!</definedName>
    <definedName name="BLPH69" localSheetId="9" hidden="1">#REF!</definedName>
    <definedName name="BLPH69" hidden="1">#REF!</definedName>
    <definedName name="BLPH7" localSheetId="9" hidden="1">#REF!</definedName>
    <definedName name="BLPH7" hidden="1">#REF!</definedName>
    <definedName name="BLPH70" localSheetId="9" hidden="1">#REF!</definedName>
    <definedName name="BLPH70" hidden="1">#REF!</definedName>
    <definedName name="BLPH71" localSheetId="9" hidden="1">#REF!</definedName>
    <definedName name="BLPH71" hidden="1">#REF!</definedName>
    <definedName name="BLPH72" localSheetId="9" hidden="1">#REF!</definedName>
    <definedName name="BLPH72" hidden="1">#REF!</definedName>
    <definedName name="BLPH73" localSheetId="9" hidden="1">#REF!</definedName>
    <definedName name="BLPH73" hidden="1">#REF!</definedName>
    <definedName name="BLPH74" localSheetId="9" hidden="1">#REF!</definedName>
    <definedName name="BLPH74" hidden="1">#REF!</definedName>
    <definedName name="BLPH75" localSheetId="9" hidden="1">#REF!</definedName>
    <definedName name="BLPH75" hidden="1">#REF!</definedName>
    <definedName name="BLPH76" localSheetId="9" hidden="1">#REF!</definedName>
    <definedName name="BLPH76" hidden="1">#REF!</definedName>
    <definedName name="BLPH77" localSheetId="9" hidden="1">#REF!</definedName>
    <definedName name="BLPH77" hidden="1">#REF!</definedName>
    <definedName name="BLPH78" localSheetId="9" hidden="1">#REF!</definedName>
    <definedName name="BLPH78" hidden="1">#REF!</definedName>
    <definedName name="BLPH79" localSheetId="9" hidden="1">#REF!</definedName>
    <definedName name="BLPH79" hidden="1">#REF!</definedName>
    <definedName name="BLPH8" localSheetId="9" hidden="1">#REF!</definedName>
    <definedName name="BLPH8" hidden="1">#REF!</definedName>
    <definedName name="BLPH80" localSheetId="9" hidden="1">#REF!</definedName>
    <definedName name="BLPH80" hidden="1">#REF!</definedName>
    <definedName name="BLPH81" localSheetId="9" hidden="1">#REF!</definedName>
    <definedName name="BLPH81" hidden="1">#REF!</definedName>
    <definedName name="BLPH82" localSheetId="9" hidden="1">#REF!</definedName>
    <definedName name="BLPH82" hidden="1">#REF!</definedName>
    <definedName name="BLPH83" localSheetId="9" hidden="1">#REF!</definedName>
    <definedName name="BLPH83" hidden="1">#REF!</definedName>
    <definedName name="BLPH84" localSheetId="9" hidden="1">#REF!</definedName>
    <definedName name="BLPH84" hidden="1">#REF!</definedName>
    <definedName name="BLPH85" localSheetId="9" hidden="1">#REF!</definedName>
    <definedName name="BLPH85" hidden="1">#REF!</definedName>
    <definedName name="BLPH86" localSheetId="9" hidden="1">#REF!</definedName>
    <definedName name="BLPH86" hidden="1">#REF!</definedName>
    <definedName name="BLPH87" localSheetId="9" hidden="1">#REF!</definedName>
    <definedName name="BLPH87" hidden="1">#REF!</definedName>
    <definedName name="BLPH88" localSheetId="9" hidden="1">#REF!</definedName>
    <definedName name="BLPH88" hidden="1">#REF!</definedName>
    <definedName name="BLPH89" localSheetId="9" hidden="1">#REF!</definedName>
    <definedName name="BLPH89" hidden="1">#REF!</definedName>
    <definedName name="BLPH9" localSheetId="9" hidden="1">#REF!</definedName>
    <definedName name="BLPH9" hidden="1">#REF!</definedName>
    <definedName name="BLPH90" localSheetId="9" hidden="1">#REF!</definedName>
    <definedName name="BLPH90" hidden="1">#REF!</definedName>
    <definedName name="BLPH91" localSheetId="9" hidden="1">#REF!</definedName>
    <definedName name="BLPH91" hidden="1">#REF!</definedName>
    <definedName name="BLPH92" localSheetId="9" hidden="1">#REF!</definedName>
    <definedName name="BLPH92" hidden="1">#REF!</definedName>
    <definedName name="BLPH93" localSheetId="9" hidden="1">#REF!</definedName>
    <definedName name="BLPH93" hidden="1">#REF!</definedName>
    <definedName name="BLPH94" localSheetId="9" hidden="1">#REF!</definedName>
    <definedName name="BLPH94" hidden="1">#REF!</definedName>
    <definedName name="BLPH95" localSheetId="9" hidden="1">#REF!</definedName>
    <definedName name="BLPH95" hidden="1">#REF!</definedName>
    <definedName name="BLPH96" localSheetId="9" hidden="1">#REF!</definedName>
    <definedName name="BLPH96" hidden="1">#REF!</definedName>
    <definedName name="BLPH97" localSheetId="9" hidden="1">#REF!</definedName>
    <definedName name="BLPH97" hidden="1">#REF!</definedName>
    <definedName name="BLPH98" localSheetId="9" hidden="1">#REF!</definedName>
    <definedName name="BLPH98" hidden="1">#REF!</definedName>
    <definedName name="BLPH99" localSheetId="9" hidden="1">#REF!</definedName>
    <definedName name="BLPH99" hidden="1">#REF!</definedName>
    <definedName name="Cwvu.CapersView." localSheetId="9" hidden="1">[3]Sheet1!#REF!</definedName>
    <definedName name="Cwvu.CapersView." hidden="1">[3]Sheet1!#REF!</definedName>
    <definedName name="Cwvu.Japan_Capers_Ed_Pub." localSheetId="9" hidden="1">[3]Sheet1!#REF!</definedName>
    <definedName name="Cwvu.Japan_Capers_Ed_Pub." hidden="1">[3]Sheet1!#REF!</definedName>
    <definedName name="f" hidden="1">{"'PRODUCTIONCOST SHEET'!$B$3:$G$48"}</definedName>
    <definedName name="ff" hidden="1">{#N/A,#N/A,FALSE,"PRJCTED MNTHLY QTY's"}</definedName>
    <definedName name="fffff" hidden="1">{#N/A,#N/A,FALSE,"PRJCTED QTRLY QTY's"}</definedName>
    <definedName name="gjk" hidden="1">{#N/A,#N/A,FALSE,"DI 2 YEAR MASTER SCHEDULE"}</definedName>
    <definedName name="gwge" localSheetId="9" hidden="1">#REF!</definedName>
    <definedName name="gwge" hidden="1">#REF!</definedName>
    <definedName name="hh"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HTML_CodePage" hidden="1">1252</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l" hidden="1">{#N/A,#N/A,FALSE,"DI 2 YEAR MASTER SCHEDULE"}</definedName>
    <definedName name="ListOffset" hidden="1">1</definedName>
    <definedName name="lkl" hidden="1">{#N/A,#N/A,FALSE,"DI 2 YEAR MASTER SCHEDULE"}</definedName>
    <definedName name="mm"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mmmm"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nn" hidden="1">{#N/A,#N/A,FALSE,"PRJCTED QTRLY $'s"}</definedName>
    <definedName name="Pal_Workbook_GUID" hidden="1">"LJ9YVKRJVQ1A1KNUG7XIT5A9"</definedName>
    <definedName name="qs" hidden="1">{#N/A,#N/A,FALSE,"PRJCTED MNTHLY QTY's"}</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5000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wvu.CapersView." localSheetId="9" hidden="1">#REF!</definedName>
    <definedName name="Rwvu.CapersView." hidden="1">#REF!</definedName>
    <definedName name="Rwvu.Japan_Capers_Ed_Pub." localSheetId="9" hidden="1">#REF!</definedName>
    <definedName name="Rwvu.Japan_Capers_Ed_Pub." hidden="1">#REF!</definedName>
    <definedName name="Rwvu.KJP_CC." localSheetId="9" hidden="1">#REF!</definedName>
    <definedName name="Rwvu.KJP_CC." hidden="1">#REF!</definedName>
    <definedName name="SAPBEXhrIndnt" hidden="1">"Wide"</definedName>
    <definedName name="SAPBEXrevision" hidden="1">1</definedName>
    <definedName name="SAPBEXsysID" hidden="1">"BWP"</definedName>
    <definedName name="SAPBEXwbID" hidden="1">"3M0Y5JZ0K259IJHR15SO2N9QE"</definedName>
    <definedName name="SAPsysID" hidden="1">"708C5W7SBKP804JT78WJ0JNKI"</definedName>
    <definedName name="SAPwbID" hidden="1">"ARS"</definedName>
    <definedName name="Swvu.CapersView." localSheetId="9" hidden="1">[3]Sheet1!#REF!</definedName>
    <definedName name="Swvu.CapersView." hidden="1">[3]Sheet1!#REF!</definedName>
    <definedName name="Swvu.Japan_Capers_Ed_Pub." localSheetId="9" hidden="1">#REF!</definedName>
    <definedName name="Swvu.Japan_Capers_Ed_Pub." hidden="1">#REF!</definedName>
    <definedName name="Swvu.KJP_CC." localSheetId="9" hidden="1">#REF!</definedName>
    <definedName name="Swvu.KJP_CC." hidden="1">#REF!</definedName>
    <definedName name="TopRankDefaultDistForRange" hidden="1">0</definedName>
    <definedName name="TopRankDefaultMaxChange" hidden="1">0.1</definedName>
    <definedName name="TopRankDefaultMinChange" hidden="1">-0.1</definedName>
    <definedName name="TopRankDefaultMultiGroupSize" hidden="1">2</definedName>
    <definedName name="TopRankDefaultMultiStepsPerInput" hidden="1">2</definedName>
    <definedName name="TopRankDefaultRangeType" hidden="1">0</definedName>
    <definedName name="TopRankDefaultStepsPerInput" hidden="1">5</definedName>
    <definedName name="TopRankDetailByInputReport" hidden="1">FALSE</definedName>
    <definedName name="TopRankMaxInputsPerGraph" hidden="1">10</definedName>
    <definedName name="TopRankMultiWayReport" hidden="1">FALSE</definedName>
    <definedName name="TopRankNumberOfRuns" hidden="1">1</definedName>
    <definedName name="TopRankOnlyInputsOverThreshold" hidden="1">TRUE</definedName>
    <definedName name="TopRankOnlyTopRanking" hidden="1">TRUE</definedName>
    <definedName name="TopRankOutputDetailReport" hidden="1">FALSE</definedName>
    <definedName name="TopRankOutputsAsPercentChange" hidden="1">FALSE</definedName>
    <definedName name="TopRankOverwriteExisting" hidden="1">FALSE</definedName>
    <definedName name="TopRankPauseOnError" hidden="1">FALSE</definedName>
    <definedName name="TopRankPerformPrecedentScanAddOutput" hidden="1">FALSE</definedName>
    <definedName name="TopRankPerformPrecedentScanAtStart" hidden="1">TRUE</definedName>
    <definedName name="TopRankPrecedentScanType" hidden="1">1</definedName>
    <definedName name="TopRankReportAllOutputCells" hidden="1">TRUE</definedName>
    <definedName name="TopRankReportsInExistingWorkbook" hidden="1">FALSE</definedName>
    <definedName name="TopRankReportsInExistingWorkbookName" hidden="1">"Active Workbook"</definedName>
    <definedName name="TopRankReportsInNewWorkbook" hidden="1">TRUE</definedName>
    <definedName name="TopRankSensitivityGraphs" hidden="1">FALSE</definedName>
    <definedName name="TopRankSingleWorkbookAllResults" hidden="1">FALSE</definedName>
    <definedName name="TopRankSpiderGraphs" hidden="1">TRUE</definedName>
    <definedName name="TopRankTornadoGraphs" hidden="1">TRUE</definedName>
    <definedName name="TopRankUpdateDisplay" hidden="1">FALSE</definedName>
    <definedName name="u" hidden="1">{#VALUE!,#N/A,FALSE,0}</definedName>
    <definedName name="UAG" hidden="1">{#N/A,#N/A,FALSE,"DI 2 YEAR MASTER SCHEDULE"}</definedName>
    <definedName name="UNI_FILT_OFFSPEC" hidden="1">2</definedName>
    <definedName name="UNI_FILT_ONSPEC" hidden="1">1</definedName>
    <definedName name="UNI_NOTHING" hidden="1">0</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OUTLIERS" hidden="1">32</definedName>
    <definedName name="UNI_RET_ATTRIB" hidden="1">64</definedName>
    <definedName name="UNI_RET_CONF" hidden="1">32</definedName>
    <definedName name="UNI_RET_DESC" hidden="1">4</definedName>
    <definedName name="UNI_RET_EQUIP" hidden="1">1</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v" hidden="1">{"Japan_Capers_Ed_Pub",#N/A,FALSE,"DI 2 YEAR MASTER SCHEDULE"}</definedName>
    <definedName name="wrn.CapersPlotter." hidden="1">{#N/A,#N/A,FALSE,"DI 2 YEAR MASTER SCHEDULE"}</definedName>
    <definedName name="wrn.Edutainment._.Priority._.List." hidden="1">{#N/A,#N/A,FALSE,"DI 2 YEAR MASTER SCHEDULE"}</definedName>
    <definedName name="wrn.Japan_Capers_Ed._.Pub." hidden="1">{"Japan_Capers_Ed_Pub",#N/A,FALSE,"DI 2 YEAR MASTER SCHEDULE"}</definedName>
    <definedName name="wrn.Priority._.list." hidden="1">{#N/A,#N/A,FALSE,"DI 2 YEAR MASTER SCHEDULE"}</definedName>
    <definedName name="wrn.Prjcted._.Mnthly._.Qtys." hidden="1">{#N/A,#N/A,FALSE,"PRJCTED MNTHLY QTY's"}</definedName>
    <definedName name="wrn.Prjcted._.Qtrly._.Dollars." hidden="1">{#N/A,#N/A,FALSE,"PRJCTED QTRLY $'s"}</definedName>
    <definedName name="wrn.Prjcted._.Qtrly._.Qtys." hidden="1">{#N/A,#N/A,FALSE,"PRJCTED QTRLY QTY's"}</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x" hidden="1">{#N/A,#N/A,FALSE,"DI 2 YEAR MASTER SCHEDULE"}</definedName>
    <definedName name="y"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z" hidden="1">{#N/A,#N/A,FALSE,"DI 2 YEAR MASTER SCHEDULE"}</definedName>
    <definedName name="Z_9A428CE1_B4D9_11D0_A8AA_0000C071AEE7_.wvu.Cols" hidden="1">[3]Sheet1!$A$1:$Q$65536,[3]Sheet1!$Y$1:$Z$65536</definedName>
    <definedName name="Z_9A428CE1_B4D9_11D0_A8AA_0000C071AEE7_.wvu.PrintArea" localSheetId="9" hidden="1">#REF!</definedName>
    <definedName name="Z_9A428CE1_B4D9_11D0_A8AA_0000C071AEE7_.wvu.PrintArea" hidden="1">#REF!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3" i="1" l="1"/>
  <c r="E147" i="40" s="1"/>
  <c r="M147" i="40" s="1"/>
  <c r="AH147" i="40" s="1"/>
  <c r="T202" i="40"/>
  <c r="U202" i="40"/>
  <c r="V202" i="40"/>
  <c r="W202" i="40"/>
  <c r="X202" i="40"/>
  <c r="Y202" i="40"/>
  <c r="Z202" i="40"/>
  <c r="AA202" i="40"/>
  <c r="AB202" i="40"/>
  <c r="AC202" i="40"/>
  <c r="AD202" i="40"/>
  <c r="AE202" i="40"/>
  <c r="AF202" i="40"/>
  <c r="E126" i="40"/>
  <c r="M126" i="40" s="1"/>
  <c r="AK126" i="40" s="1"/>
  <c r="E135" i="40"/>
  <c r="M135" i="40" s="1"/>
  <c r="I135" i="40" s="1"/>
  <c r="T203" i="40"/>
  <c r="U203" i="40"/>
  <c r="V203" i="40"/>
  <c r="W203" i="40"/>
  <c r="X203" i="40"/>
  <c r="Y203" i="40"/>
  <c r="Z203" i="40"/>
  <c r="AA203" i="40"/>
  <c r="AB203" i="40"/>
  <c r="AC203" i="40"/>
  <c r="AD203" i="40"/>
  <c r="AE203" i="40"/>
  <c r="AF203" i="40"/>
  <c r="AH20" i="40"/>
  <c r="AI20" i="40"/>
  <c r="AJ20" i="40"/>
  <c r="AK20" i="40"/>
  <c r="AG20" i="40"/>
  <c r="AH21" i="40"/>
  <c r="AI21" i="40"/>
  <c r="AJ21" i="40"/>
  <c r="AK21" i="40"/>
  <c r="AG21" i="40"/>
  <c r="AM21" i="40"/>
  <c r="AN21" i="40"/>
  <c r="AM180" i="40"/>
  <c r="AN180" i="40"/>
  <c r="AO180" i="40"/>
  <c r="AM181" i="40"/>
  <c r="AN181" i="40"/>
  <c r="AO181" i="40"/>
  <c r="AM98" i="40"/>
  <c r="AN98" i="40"/>
  <c r="AM99" i="40"/>
  <c r="AN99" i="40"/>
  <c r="G6" i="40"/>
  <c r="AN117" i="40"/>
  <c r="AM117" i="40"/>
  <c r="AN140" i="40"/>
  <c r="AM140" i="40"/>
  <c r="AN139" i="40"/>
  <c r="AM139" i="40"/>
  <c r="AN138" i="40"/>
  <c r="AM138" i="40"/>
  <c r="AN137" i="40"/>
  <c r="AM137" i="40"/>
  <c r="AN136" i="40"/>
  <c r="AM136" i="40"/>
  <c r="AN135" i="40"/>
  <c r="AM135" i="40"/>
  <c r="AN134" i="40"/>
  <c r="AM134" i="40"/>
  <c r="AN133" i="40"/>
  <c r="AM133" i="40"/>
  <c r="AN132" i="40"/>
  <c r="AM132" i="40"/>
  <c r="AN131" i="40"/>
  <c r="AM131" i="40"/>
  <c r="AN130" i="40"/>
  <c r="AM130" i="40"/>
  <c r="AN129" i="40"/>
  <c r="AM129" i="40"/>
  <c r="AN128" i="40"/>
  <c r="AM128" i="40"/>
  <c r="AN127" i="40"/>
  <c r="AM127" i="40"/>
  <c r="AN126" i="40"/>
  <c r="AM126" i="40"/>
  <c r="AN125" i="40"/>
  <c r="AM125" i="40"/>
  <c r="AN124" i="40"/>
  <c r="AM124" i="40"/>
  <c r="AN123" i="40"/>
  <c r="AM123" i="40"/>
  <c r="AN122" i="40"/>
  <c r="AM122" i="40"/>
  <c r="AN121" i="40"/>
  <c r="AM121" i="40"/>
  <c r="AN14" i="40"/>
  <c r="AM14" i="40"/>
  <c r="AO197" i="40"/>
  <c r="AN197" i="40"/>
  <c r="AM197" i="40"/>
  <c r="AO196" i="40"/>
  <c r="AN196" i="40"/>
  <c r="AM196" i="40"/>
  <c r="AO195" i="40"/>
  <c r="AN195" i="40"/>
  <c r="AM195" i="40"/>
  <c r="AO194" i="40"/>
  <c r="AN194" i="40"/>
  <c r="AM194" i="40"/>
  <c r="AO193" i="40"/>
  <c r="AN193" i="40"/>
  <c r="AM193" i="40"/>
  <c r="AO192" i="40"/>
  <c r="AN192" i="40"/>
  <c r="AM192" i="40"/>
  <c r="AO191" i="40"/>
  <c r="AN191" i="40"/>
  <c r="AM191" i="40"/>
  <c r="AO190" i="40"/>
  <c r="AN190" i="40"/>
  <c r="AM190" i="40"/>
  <c r="AN189" i="40"/>
  <c r="AM189" i="40"/>
  <c r="AN188" i="40"/>
  <c r="AM188" i="40"/>
  <c r="AN187" i="40"/>
  <c r="AM187" i="40"/>
  <c r="AN186" i="40"/>
  <c r="AM186" i="40"/>
  <c r="AN185" i="40"/>
  <c r="AM185" i="40"/>
  <c r="AN184" i="40"/>
  <c r="AM184" i="40"/>
  <c r="AN183" i="40"/>
  <c r="AM183" i="40"/>
  <c r="AN182" i="40"/>
  <c r="AM182" i="40"/>
  <c r="AO179" i="40"/>
  <c r="AN179" i="40"/>
  <c r="AM179" i="40"/>
  <c r="AO178" i="40"/>
  <c r="AN178" i="40"/>
  <c r="AM178" i="40"/>
  <c r="AO177" i="40"/>
  <c r="AN177" i="40"/>
  <c r="AM177" i="40"/>
  <c r="AO176" i="40"/>
  <c r="AN176" i="40"/>
  <c r="AM176" i="40"/>
  <c r="AO175" i="40"/>
  <c r="AN175" i="40"/>
  <c r="AM175" i="40"/>
  <c r="AO174" i="40"/>
  <c r="AN174" i="40"/>
  <c r="AM174" i="40"/>
  <c r="AO173" i="40"/>
  <c r="AN173" i="40"/>
  <c r="AM173" i="40"/>
  <c r="AO172" i="40"/>
  <c r="AN172" i="40"/>
  <c r="AM172" i="40"/>
  <c r="AO171" i="40"/>
  <c r="AN171" i="40"/>
  <c r="AM171" i="40"/>
  <c r="AO170" i="40"/>
  <c r="AN170" i="40"/>
  <c r="AM170" i="40"/>
  <c r="AO169" i="40"/>
  <c r="AN169" i="40"/>
  <c r="AM169" i="40"/>
  <c r="AO168" i="40"/>
  <c r="AN168" i="40"/>
  <c r="AM168" i="40"/>
  <c r="AN167" i="40"/>
  <c r="AM167" i="40"/>
  <c r="AN166" i="40"/>
  <c r="AM166" i="40"/>
  <c r="AN165" i="40"/>
  <c r="AM165" i="40"/>
  <c r="AN164" i="40"/>
  <c r="AM164" i="40"/>
  <c r="AN163" i="40"/>
  <c r="AM163" i="40"/>
  <c r="AN162" i="40"/>
  <c r="AM162" i="40"/>
  <c r="AN161" i="40"/>
  <c r="AM161" i="40"/>
  <c r="AN160" i="40"/>
  <c r="AM160" i="40"/>
  <c r="AN159" i="40"/>
  <c r="AM159" i="40"/>
  <c r="AN158" i="40"/>
  <c r="AM158" i="40"/>
  <c r="AN157" i="40"/>
  <c r="AM157" i="40"/>
  <c r="AN156" i="40"/>
  <c r="AM156" i="40"/>
  <c r="AN155" i="40"/>
  <c r="AM155" i="40"/>
  <c r="AN154" i="40"/>
  <c r="AM154" i="40"/>
  <c r="AN153" i="40"/>
  <c r="AM153" i="40"/>
  <c r="AN152" i="40"/>
  <c r="AM152" i="40"/>
  <c r="AO151" i="40"/>
  <c r="AN151" i="40"/>
  <c r="AM151" i="40"/>
  <c r="AO150" i="40"/>
  <c r="AN150" i="40"/>
  <c r="AM150" i="40"/>
  <c r="AO149" i="40"/>
  <c r="AN149" i="40"/>
  <c r="AM149" i="40"/>
  <c r="AO148" i="40"/>
  <c r="AN148" i="40"/>
  <c r="AM148" i="40"/>
  <c r="AN147" i="40"/>
  <c r="AM147" i="40"/>
  <c r="AN146" i="40"/>
  <c r="AM146" i="40"/>
  <c r="AN145" i="40"/>
  <c r="AM145" i="40"/>
  <c r="AN144" i="40"/>
  <c r="AM144" i="40"/>
  <c r="AN116" i="40"/>
  <c r="AM116" i="40"/>
  <c r="AN115" i="40"/>
  <c r="AM115" i="40"/>
  <c r="AN114" i="40"/>
  <c r="AM114" i="40"/>
  <c r="AN113" i="40"/>
  <c r="AM113" i="40"/>
  <c r="AN112" i="40"/>
  <c r="AM112" i="40"/>
  <c r="AN111" i="40"/>
  <c r="AM111" i="40"/>
  <c r="AN110" i="40"/>
  <c r="AM110" i="40"/>
  <c r="AN109" i="40"/>
  <c r="AM109" i="40"/>
  <c r="AN108" i="40"/>
  <c r="AM108" i="40"/>
  <c r="AN107" i="40"/>
  <c r="AM107" i="40"/>
  <c r="AN106" i="40"/>
  <c r="AM106" i="40"/>
  <c r="AN105" i="40"/>
  <c r="AM105" i="40"/>
  <c r="AN104" i="40"/>
  <c r="AM104" i="40"/>
  <c r="AN103" i="40"/>
  <c r="AM103" i="40"/>
  <c r="AN97" i="40"/>
  <c r="AM97" i="40"/>
  <c r="AN96" i="40"/>
  <c r="AM96" i="40"/>
  <c r="AN95" i="40"/>
  <c r="AM95" i="40"/>
  <c r="AN94" i="40"/>
  <c r="AM94" i="40"/>
  <c r="AN93" i="40"/>
  <c r="AM93" i="40"/>
  <c r="AN92" i="40"/>
  <c r="AM92" i="40"/>
  <c r="AN91" i="40"/>
  <c r="AM91" i="40"/>
  <c r="AN90" i="40"/>
  <c r="AM90" i="40"/>
  <c r="AN89" i="40"/>
  <c r="AM89" i="40"/>
  <c r="AN88" i="40"/>
  <c r="AM88" i="40"/>
  <c r="AN87" i="40"/>
  <c r="AM87" i="40"/>
  <c r="AN86" i="40"/>
  <c r="AM86" i="40"/>
  <c r="AN20" i="40"/>
  <c r="AM20" i="40"/>
  <c r="A2" i="40"/>
  <c r="I43" i="31"/>
  <c r="F43" i="31" s="1"/>
  <c r="I42" i="31"/>
  <c r="F42" i="31" s="1"/>
  <c r="I41" i="31"/>
  <c r="F41" i="31" s="1"/>
  <c r="AK39" i="31"/>
  <c r="AJ39" i="31"/>
  <c r="AI39" i="31"/>
  <c r="AG39" i="31"/>
  <c r="AH39" i="31"/>
  <c r="AO39" i="31"/>
  <c r="AF39" i="31"/>
  <c r="AE39" i="31"/>
  <c r="AD39" i="31"/>
  <c r="Y39" i="31"/>
  <c r="Z39" i="31"/>
  <c r="AA39" i="31"/>
  <c r="AB39" i="31"/>
  <c r="AC39" i="31"/>
  <c r="AN39" i="31"/>
  <c r="X39" i="31"/>
  <c r="W39" i="31"/>
  <c r="V39" i="31"/>
  <c r="U39" i="31"/>
  <c r="T39" i="31"/>
  <c r="AO38" i="31"/>
  <c r="AN38" i="31"/>
  <c r="AM38" i="31"/>
  <c r="I38" i="31"/>
  <c r="AO37" i="31"/>
  <c r="AN37" i="31"/>
  <c r="AM37" i="31"/>
  <c r="I37" i="31"/>
  <c r="I30" i="31"/>
  <c r="I25" i="31"/>
  <c r="F25" i="31" s="1"/>
  <c r="I18" i="31"/>
  <c r="I14" i="31"/>
  <c r="F14" i="31" s="1"/>
  <c r="I13" i="31"/>
  <c r="F13" i="31"/>
  <c r="I6" i="31"/>
  <c r="F30" i="31"/>
  <c r="F37" i="31"/>
  <c r="A2" i="31"/>
  <c r="Q86" i="13"/>
  <c r="Q85" i="13"/>
  <c r="Q84" i="13"/>
  <c r="Q83" i="13"/>
  <c r="Q82" i="13"/>
  <c r="Q66" i="13"/>
  <c r="Q65" i="13"/>
  <c r="Q64" i="13"/>
  <c r="Q63" i="13"/>
  <c r="Q62" i="13"/>
  <c r="Q61" i="13"/>
  <c r="Q60" i="13"/>
  <c r="Q59" i="13"/>
  <c r="Q58" i="13"/>
  <c r="Q57" i="13"/>
  <c r="Q56" i="13"/>
  <c r="Q55" i="13"/>
  <c r="Q54" i="13"/>
  <c r="Q53" i="13"/>
  <c r="Q52" i="13"/>
  <c r="Q51" i="13"/>
  <c r="Q50" i="13"/>
  <c r="Q49" i="13"/>
  <c r="Q48" i="13"/>
  <c r="Q47" i="13"/>
  <c r="Q46" i="13"/>
  <c r="Q45" i="13"/>
  <c r="Q44" i="13"/>
  <c r="Q43" i="13"/>
  <c r="Q42" i="13"/>
  <c r="Q41" i="13"/>
  <c r="Q40" i="13"/>
  <c r="Q39" i="13"/>
  <c r="Q38" i="13"/>
  <c r="Q37" i="13"/>
  <c r="Q36" i="13"/>
  <c r="Q35" i="13"/>
  <c r="Q34" i="13"/>
  <c r="Q81" i="13"/>
  <c r="Q80" i="13"/>
  <c r="Q79" i="13"/>
  <c r="Q78" i="13"/>
  <c r="Q77" i="13"/>
  <c r="Q76" i="13"/>
  <c r="Q75" i="13"/>
  <c r="Q74" i="13"/>
  <c r="Q73" i="13"/>
  <c r="Q72" i="13"/>
  <c r="Q71" i="13"/>
  <c r="Q70" i="13"/>
  <c r="Q69" i="13"/>
  <c r="Q68" i="13"/>
  <c r="Q67" i="13"/>
  <c r="A2" i="19"/>
  <c r="F14" i="1"/>
  <c r="A2" i="13"/>
  <c r="F9" i="1"/>
  <c r="A2" i="1"/>
  <c r="E80" i="40"/>
  <c r="E180" i="40"/>
  <c r="M180" i="40"/>
  <c r="E181" i="40"/>
  <c r="M181" i="40" s="1"/>
  <c r="E99" i="40"/>
  <c r="M99" i="40" s="1"/>
  <c r="AK99" i="40" s="1"/>
  <c r="E14" i="40"/>
  <c r="E38" i="40"/>
  <c r="E45" i="40"/>
  <c r="E76" i="40"/>
  <c r="E57" i="40"/>
  <c r="E43" i="31"/>
  <c r="K43" i="31" s="1"/>
  <c r="E37" i="31"/>
  <c r="E41" i="31"/>
  <c r="K41" i="31" s="1"/>
  <c r="E91" i="40"/>
  <c r="M91" i="40" s="1"/>
  <c r="E29" i="40"/>
  <c r="E51" i="40"/>
  <c r="E41" i="40"/>
  <c r="E66" i="40"/>
  <c r="E18" i="31"/>
  <c r="K18" i="31" s="1"/>
  <c r="E30" i="31"/>
  <c r="K30" i="31" s="1"/>
  <c r="W30" i="31" s="1"/>
  <c r="E170" i="40"/>
  <c r="M170" i="40"/>
  <c r="E195" i="40"/>
  <c r="M195" i="40" s="1"/>
  <c r="E168" i="40"/>
  <c r="M168" i="40" s="1"/>
  <c r="E190" i="40"/>
  <c r="M190" i="40" s="1"/>
  <c r="E110" i="40"/>
  <c r="M110" i="40" s="1"/>
  <c r="I110" i="40" s="1"/>
  <c r="E113" i="40"/>
  <c r="M113" i="40" s="1"/>
  <c r="E107" i="40"/>
  <c r="M107" i="40" s="1"/>
  <c r="E106" i="40"/>
  <c r="M106" i="40" s="1"/>
  <c r="AJ106" i="40" s="1"/>
  <c r="E90" i="40"/>
  <c r="M90" i="40"/>
  <c r="AH90" i="40" s="1"/>
  <c r="E28" i="40"/>
  <c r="E43" i="40"/>
  <c r="E68" i="40"/>
  <c r="E54" i="40"/>
  <c r="E61" i="40"/>
  <c r="E69" i="40"/>
  <c r="E89" i="40"/>
  <c r="M89" i="40" s="1"/>
  <c r="AG89" i="40" s="1"/>
  <c r="E32" i="40"/>
  <c r="E38" i="31"/>
  <c r="E14" i="31"/>
  <c r="K14" i="31" s="1"/>
  <c r="AD14" i="31" s="1"/>
  <c r="E176" i="40"/>
  <c r="M176" i="40"/>
  <c r="E194" i="40"/>
  <c r="M194" i="40" s="1"/>
  <c r="E93" i="40"/>
  <c r="M93" i="40" s="1"/>
  <c r="E46" i="40"/>
  <c r="E60" i="40"/>
  <c r="E169" i="40"/>
  <c r="M169" i="40" s="1"/>
  <c r="E151" i="40"/>
  <c r="M151" i="40"/>
  <c r="E152" i="40"/>
  <c r="M152" i="40" s="1"/>
  <c r="E105" i="40"/>
  <c r="M105" i="40" s="1"/>
  <c r="E47" i="40"/>
  <c r="E70" i="40"/>
  <c r="E50" i="40"/>
  <c r="E31" i="40"/>
  <c r="E53" i="40"/>
  <c r="E34" i="40"/>
  <c r="E86" i="40"/>
  <c r="M86" i="40" s="1"/>
  <c r="AH86" i="40" s="1"/>
  <c r="E191" i="40"/>
  <c r="M191" i="40"/>
  <c r="E158" i="40"/>
  <c r="M158" i="40" s="1"/>
  <c r="E92" i="40"/>
  <c r="M92" i="40" s="1"/>
  <c r="E37" i="40"/>
  <c r="E59" i="40"/>
  <c r="E73" i="40"/>
  <c r="E149" i="40"/>
  <c r="M149" i="40" s="1"/>
  <c r="E77" i="40"/>
  <c r="E55" i="40"/>
  <c r="E35" i="40"/>
  <c r="E48" i="40"/>
  <c r="E145" i="40"/>
  <c r="M145" i="40" s="1"/>
  <c r="E150" i="40"/>
  <c r="M150" i="40" s="1"/>
  <c r="E103" i="40"/>
  <c r="M103" i="40" s="1"/>
  <c r="E171" i="40"/>
  <c r="M171" i="40" s="1"/>
  <c r="E193" i="40"/>
  <c r="M193" i="40" s="1"/>
  <c r="E30" i="40"/>
  <c r="E78" i="40"/>
  <c r="F38" i="31"/>
  <c r="AM39" i="31"/>
  <c r="F18" i="31"/>
  <c r="V30" i="31"/>
  <c r="Y30" i="31"/>
  <c r="AK30" i="31"/>
  <c r="AD30" i="31"/>
  <c r="AG30" i="31"/>
  <c r="AC30" i="31"/>
  <c r="AB30" i="31"/>
  <c r="Z30" i="31"/>
  <c r="AI30" i="31"/>
  <c r="AE30" i="31"/>
  <c r="AI106" i="40"/>
  <c r="I106" i="40"/>
  <c r="AH106" i="40"/>
  <c r="H106" i="40"/>
  <c r="AH89" i="40"/>
  <c r="AK89" i="40"/>
  <c r="AG99" i="40"/>
  <c r="AJ90" i="40"/>
  <c r="AK90" i="40"/>
  <c r="AI90" i="40"/>
  <c r="AI103" i="40"/>
  <c r="AH103" i="40"/>
  <c r="J126" i="40"/>
  <c r="AG14" i="31"/>
  <c r="AI86" i="40"/>
  <c r="AH110" i="40"/>
  <c r="H110" i="40"/>
  <c r="AJ113" i="40" l="1"/>
  <c r="AK113" i="40"/>
  <c r="AH113" i="40"/>
  <c r="AI113" i="40"/>
  <c r="E123" i="40"/>
  <c r="M123" i="40" s="1"/>
  <c r="I123" i="40" s="1"/>
  <c r="AA14" i="31"/>
  <c r="AE14" i="31"/>
  <c r="AI110" i="40"/>
  <c r="AO110" i="40" s="1"/>
  <c r="AH14" i="31"/>
  <c r="I126" i="40"/>
  <c r="G126" i="40"/>
  <c r="AG110" i="40"/>
  <c r="H126" i="40"/>
  <c r="E114" i="40"/>
  <c r="M114" i="40" s="1"/>
  <c r="AG114" i="40" s="1"/>
  <c r="E97" i="40"/>
  <c r="M97" i="40" s="1"/>
  <c r="E108" i="40"/>
  <c r="M108" i="40" s="1"/>
  <c r="E115" i="40"/>
  <c r="M115" i="40" s="1"/>
  <c r="E178" i="40"/>
  <c r="M178" i="40" s="1"/>
  <c r="E39" i="40"/>
  <c r="E177" i="40"/>
  <c r="M177" i="40" s="1"/>
  <c r="E36" i="40"/>
  <c r="E52" i="40"/>
  <c r="E109" i="40"/>
  <c r="M109" i="40" s="1"/>
  <c r="E136" i="40"/>
  <c r="M136" i="40" s="1"/>
  <c r="W18" i="31"/>
  <c r="AH18" i="31"/>
  <c r="AB18" i="31"/>
  <c r="AK18" i="31"/>
  <c r="U18" i="31"/>
  <c r="AC18" i="31"/>
  <c r="AG18" i="31"/>
  <c r="T18" i="31"/>
  <c r="AI18" i="31"/>
  <c r="Y18" i="31"/>
  <c r="Z18" i="31"/>
  <c r="AJ18" i="31"/>
  <c r="AE18" i="31"/>
  <c r="X18" i="31"/>
  <c r="V18" i="31"/>
  <c r="AD18" i="31"/>
  <c r="AF18" i="31"/>
  <c r="AA18" i="31"/>
  <c r="AG91" i="40"/>
  <c r="AI91" i="40"/>
  <c r="AJ91" i="40"/>
  <c r="AK91" i="40"/>
  <c r="AH91" i="40"/>
  <c r="AK105" i="40"/>
  <c r="G105" i="40"/>
  <c r="AI105" i="40"/>
  <c r="J105" i="40"/>
  <c r="I105" i="40"/>
  <c r="H105" i="40"/>
  <c r="AG105" i="40"/>
  <c r="AH105" i="40"/>
  <c r="AJ105" i="40"/>
  <c r="AJ93" i="40"/>
  <c r="AG93" i="40"/>
  <c r="AH93" i="40"/>
  <c r="AI93" i="40"/>
  <c r="AK93" i="40"/>
  <c r="AJ92" i="40"/>
  <c r="AH92" i="40"/>
  <c r="AK92" i="40"/>
  <c r="AI92" i="40"/>
  <c r="AG92" i="40"/>
  <c r="I107" i="40"/>
  <c r="H107" i="40"/>
  <c r="AI107" i="40"/>
  <c r="AJ107" i="40"/>
  <c r="J107" i="40"/>
  <c r="G107" i="40"/>
  <c r="AH107" i="40"/>
  <c r="AG107" i="40"/>
  <c r="AK107" i="40"/>
  <c r="AJ110" i="40"/>
  <c r="AB14" i="31"/>
  <c r="AC14" i="31"/>
  <c r="AC31" i="31" s="1"/>
  <c r="J113" i="40"/>
  <c r="X30" i="31"/>
  <c r="AF30" i="31"/>
  <c r="AH30" i="31"/>
  <c r="AA30" i="31"/>
  <c r="T30" i="31"/>
  <c r="AJ30" i="31"/>
  <c r="AO30" i="31" s="1"/>
  <c r="U30" i="31"/>
  <c r="AI89" i="40"/>
  <c r="AO89" i="40" s="1"/>
  <c r="AJ89" i="40"/>
  <c r="Z14" i="31"/>
  <c r="Y14" i="31"/>
  <c r="Y31" i="31" s="1"/>
  <c r="G113" i="40"/>
  <c r="AG86" i="40"/>
  <c r="AO86" i="40" s="1"/>
  <c r="AJ86" i="40"/>
  <c r="AK86" i="40"/>
  <c r="AK106" i="40"/>
  <c r="AG106" i="40"/>
  <c r="AO106" i="40" s="1"/>
  <c r="G106" i="40"/>
  <c r="J106" i="40"/>
  <c r="I109" i="40"/>
  <c r="J109" i="40"/>
  <c r="AK109" i="40"/>
  <c r="H109" i="40"/>
  <c r="AK110" i="40"/>
  <c r="AI14" i="31"/>
  <c r="AI31" i="31" s="1"/>
  <c r="AI114" i="40"/>
  <c r="AG97" i="40"/>
  <c r="AH97" i="40"/>
  <c r="AJ97" i="40"/>
  <c r="J135" i="40"/>
  <c r="H135" i="40"/>
  <c r="AI135" i="40"/>
  <c r="G135" i="40"/>
  <c r="AE31" i="31"/>
  <c r="G108" i="40"/>
  <c r="AF14" i="31"/>
  <c r="X14" i="31"/>
  <c r="W14" i="31"/>
  <c r="W31" i="31" s="1"/>
  <c r="AJ14" i="31"/>
  <c r="T14" i="31"/>
  <c r="AM14" i="31" s="1"/>
  <c r="AK14" i="31"/>
  <c r="AK31" i="31" s="1"/>
  <c r="V14" i="31"/>
  <c r="V31" i="31" s="1"/>
  <c r="I113" i="40"/>
  <c r="AG113" i="40"/>
  <c r="H113" i="40"/>
  <c r="AH99" i="40"/>
  <c r="AI99" i="40"/>
  <c r="AJ99" i="40"/>
  <c r="AO99" i="40" s="1"/>
  <c r="J108" i="40"/>
  <c r="U14" i="31"/>
  <c r="AG90" i="40"/>
  <c r="AK103" i="40"/>
  <c r="AJ103" i="40"/>
  <c r="AG103" i="40"/>
  <c r="AO103" i="40" s="1"/>
  <c r="AG115" i="40"/>
  <c r="G115" i="40"/>
  <c r="H115" i="40"/>
  <c r="I115" i="40"/>
  <c r="J110" i="40"/>
  <c r="G110" i="40"/>
  <c r="AH123" i="40"/>
  <c r="G123" i="40"/>
  <c r="J123" i="40"/>
  <c r="H123" i="40"/>
  <c r="E40" i="40"/>
  <c r="E71" i="40"/>
  <c r="E174" i="40"/>
  <c r="M174" i="40" s="1"/>
  <c r="E25" i="31"/>
  <c r="E117" i="40"/>
  <c r="M117" i="40" s="1"/>
  <c r="E146" i="40"/>
  <c r="M146" i="40" s="1"/>
  <c r="E74" i="40"/>
  <c r="E42" i="31"/>
  <c r="K42" i="31" s="1"/>
  <c r="E79" i="40"/>
  <c r="E72" i="40"/>
  <c r="E20" i="40"/>
  <c r="M20" i="40" s="1"/>
  <c r="E98" i="40"/>
  <c r="M98" i="40" s="1"/>
  <c r="E64" i="40"/>
  <c r="E49" i="40"/>
  <c r="E134" i="40"/>
  <c r="M134" i="40" s="1"/>
  <c r="E122" i="40"/>
  <c r="M122" i="40" s="1"/>
  <c r="AI122" i="40" s="1"/>
  <c r="E189" i="40"/>
  <c r="M189" i="40" s="1"/>
  <c r="AJ189" i="40" s="1"/>
  <c r="E87" i="40"/>
  <c r="M87" i="40" s="1"/>
  <c r="E27" i="40"/>
  <c r="E16" i="40"/>
  <c r="E148" i="40"/>
  <c r="M148" i="40" s="1"/>
  <c r="E116" i="40"/>
  <c r="M116" i="40" s="1"/>
  <c r="E173" i="40"/>
  <c r="M173" i="40" s="1"/>
  <c r="E172" i="40"/>
  <c r="M172" i="40" s="1"/>
  <c r="E192" i="40"/>
  <c r="M192" i="40" s="1"/>
  <c r="E15" i="40"/>
  <c r="E42" i="40"/>
  <c r="E56" i="40"/>
  <c r="E65" i="40"/>
  <c r="E111" i="40"/>
  <c r="M111" i="40" s="1"/>
  <c r="E175" i="40"/>
  <c r="M175" i="40" s="1"/>
  <c r="E196" i="40"/>
  <c r="M196" i="40" s="1"/>
  <c r="E95" i="40"/>
  <c r="M95" i="40" s="1"/>
  <c r="E197" i="40"/>
  <c r="M197" i="40" s="1"/>
  <c r="E63" i="40"/>
  <c r="E182" i="40"/>
  <c r="M182" i="40" s="1"/>
  <c r="E44" i="40"/>
  <c r="E131" i="40"/>
  <c r="M131" i="40" s="1"/>
  <c r="AK131" i="40" s="1"/>
  <c r="E186" i="40"/>
  <c r="M186" i="40" s="1"/>
  <c r="E58" i="40"/>
  <c r="E62" i="40"/>
  <c r="E13" i="31"/>
  <c r="K13" i="31" s="1"/>
  <c r="E94" i="40"/>
  <c r="M94" i="40" s="1"/>
  <c r="E67" i="40"/>
  <c r="E112" i="40"/>
  <c r="M112" i="40" s="1"/>
  <c r="E179" i="40"/>
  <c r="M179" i="40" s="1"/>
  <c r="E96" i="40"/>
  <c r="M96" i="40" s="1"/>
  <c r="E33" i="40"/>
  <c r="E75" i="40"/>
  <c r="E88" i="40"/>
  <c r="M88" i="40" s="1"/>
  <c r="E21" i="40"/>
  <c r="M21" i="40" s="1"/>
  <c r="E104" i="40"/>
  <c r="M104" i="40" s="1"/>
  <c r="AJ104" i="40" s="1"/>
  <c r="E130" i="40"/>
  <c r="M130" i="40" s="1"/>
  <c r="AI130" i="40" s="1"/>
  <c r="E166" i="40"/>
  <c r="M166" i="40" s="1"/>
  <c r="AJ166" i="40" s="1"/>
  <c r="E139" i="40"/>
  <c r="M139" i="40" s="1"/>
  <c r="E163" i="40"/>
  <c r="M163" i="40" s="1"/>
  <c r="AG163" i="40" s="1"/>
  <c r="E138" i="40"/>
  <c r="M138" i="40" s="1"/>
  <c r="AI138" i="40" s="1"/>
  <c r="E128" i="40"/>
  <c r="M128" i="40" s="1"/>
  <c r="AH128" i="40" s="1"/>
  <c r="E157" i="40"/>
  <c r="M157" i="40" s="1"/>
  <c r="E127" i="40"/>
  <c r="M127" i="40" s="1"/>
  <c r="E154" i="40"/>
  <c r="M154" i="40" s="1"/>
  <c r="AJ154" i="40" s="1"/>
  <c r="Z31" i="31"/>
  <c r="AB31" i="31"/>
  <c r="AH31" i="31"/>
  <c r="AO113" i="40"/>
  <c r="AD31" i="31"/>
  <c r="AF31" i="31"/>
  <c r="AG31" i="31"/>
  <c r="AN30" i="31"/>
  <c r="X31" i="31"/>
  <c r="AO20" i="40"/>
  <c r="AO90" i="40"/>
  <c r="AO93" i="40"/>
  <c r="G104" i="40"/>
  <c r="AG166" i="40"/>
  <c r="AI166" i="40"/>
  <c r="AH166" i="40"/>
  <c r="J104" i="40"/>
  <c r="AG104" i="40"/>
  <c r="I104" i="40"/>
  <c r="AK104" i="40"/>
  <c r="AH104" i="40"/>
  <c r="H104" i="40"/>
  <c r="AG134" i="40"/>
  <c r="AH134" i="40"/>
  <c r="AJ134" i="40"/>
  <c r="AI134" i="40"/>
  <c r="AK134" i="40"/>
  <c r="AJ123" i="40"/>
  <c r="AG123" i="40"/>
  <c r="AI123" i="40"/>
  <c r="AK123" i="40"/>
  <c r="AJ131" i="40"/>
  <c r="AG131" i="40"/>
  <c r="AI131" i="40"/>
  <c r="AK154" i="40"/>
  <c r="AJ139" i="40"/>
  <c r="AG139" i="40"/>
  <c r="AI139" i="40"/>
  <c r="AK139" i="40"/>
  <c r="AK130" i="40"/>
  <c r="AG130" i="40"/>
  <c r="AH130" i="40"/>
  <c r="AG128" i="40"/>
  <c r="AI128" i="40"/>
  <c r="AK128" i="40"/>
  <c r="AG189" i="40"/>
  <c r="AG157" i="40"/>
  <c r="AJ157" i="40"/>
  <c r="AK157" i="40"/>
  <c r="AI157" i="40"/>
  <c r="AH157" i="40"/>
  <c r="AG136" i="40"/>
  <c r="AI136" i="40"/>
  <c r="AK136" i="40"/>
  <c r="AH136" i="40"/>
  <c r="AJ136" i="40"/>
  <c r="AK127" i="40"/>
  <c r="AH127" i="40"/>
  <c r="AJ127" i="40"/>
  <c r="AG127" i="40"/>
  <c r="AI186" i="40"/>
  <c r="AG186" i="40"/>
  <c r="AH186" i="40"/>
  <c r="AI154" i="40"/>
  <c r="AG154" i="40"/>
  <c r="AH154" i="40"/>
  <c r="AI127" i="40"/>
  <c r="AK135" i="40"/>
  <c r="AH135" i="40"/>
  <c r="AJ135" i="40"/>
  <c r="AG135" i="40"/>
  <c r="AG126" i="40"/>
  <c r="AH126" i="40"/>
  <c r="AJ126" i="40"/>
  <c r="AI126" i="40"/>
  <c r="AG147" i="40"/>
  <c r="AJ147" i="40"/>
  <c r="AK147" i="40"/>
  <c r="AI147" i="40"/>
  <c r="E144" i="40"/>
  <c r="M144" i="40" s="1"/>
  <c r="E183" i="40"/>
  <c r="M183" i="40" s="1"/>
  <c r="E160" i="40"/>
  <c r="M160" i="40" s="1"/>
  <c r="E133" i="40"/>
  <c r="M133" i="40" s="1"/>
  <c r="E125" i="40"/>
  <c r="M125" i="40" s="1"/>
  <c r="E188" i="40"/>
  <c r="M188" i="40" s="1"/>
  <c r="E165" i="40"/>
  <c r="M165" i="40" s="1"/>
  <c r="E156" i="40"/>
  <c r="M156" i="40" s="1"/>
  <c r="E185" i="40"/>
  <c r="M185" i="40" s="1"/>
  <c r="E162" i="40"/>
  <c r="M162" i="40" s="1"/>
  <c r="E153" i="40"/>
  <c r="M153" i="40" s="1"/>
  <c r="E167" i="40"/>
  <c r="M167" i="40" s="1"/>
  <c r="E159" i="40"/>
  <c r="M159" i="40" s="1"/>
  <c r="E140" i="40"/>
  <c r="M140" i="40" s="1"/>
  <c r="E132" i="40"/>
  <c r="M132" i="40" s="1"/>
  <c r="E124" i="40"/>
  <c r="M124" i="40" s="1"/>
  <c r="E187" i="40"/>
  <c r="M187" i="40" s="1"/>
  <c r="E164" i="40"/>
  <c r="M164" i="40" s="1"/>
  <c r="E155" i="40"/>
  <c r="M155" i="40" s="1"/>
  <c r="AO21" i="40"/>
  <c r="E137" i="40"/>
  <c r="M137" i="40" s="1"/>
  <c r="E129" i="40"/>
  <c r="M129" i="40" s="1"/>
  <c r="E121" i="40"/>
  <c r="M121" i="40" s="1"/>
  <c r="E184" i="40"/>
  <c r="M184" i="40" s="1"/>
  <c r="E161" i="40"/>
  <c r="M161" i="40" s="1"/>
  <c r="AO107" i="40" l="1"/>
  <c r="AJ31" i="31"/>
  <c r="AN18" i="31"/>
  <c r="G136" i="40"/>
  <c r="H136" i="40"/>
  <c r="I136" i="40"/>
  <c r="J136" i="40"/>
  <c r="I108" i="40"/>
  <c r="AH108" i="40"/>
  <c r="AI108" i="40"/>
  <c r="AG108" i="40"/>
  <c r="H108" i="40"/>
  <c r="AO92" i="40"/>
  <c r="AO105" i="40"/>
  <c r="AO91" i="40"/>
  <c r="AO18" i="31"/>
  <c r="AI109" i="40"/>
  <c r="G109" i="40"/>
  <c r="AJ109" i="40"/>
  <c r="AH109" i="40"/>
  <c r="AG109" i="40"/>
  <c r="AK97" i="40"/>
  <c r="AI97" i="40"/>
  <c r="AO97" i="40" s="1"/>
  <c r="I114" i="40"/>
  <c r="G114" i="40"/>
  <c r="AJ114" i="40"/>
  <c r="H114" i="40"/>
  <c r="AK138" i="40"/>
  <c r="J114" i="40"/>
  <c r="AH114" i="40"/>
  <c r="AA31" i="31"/>
  <c r="AK122" i="40"/>
  <c r="AK114" i="40"/>
  <c r="AO114" i="40" s="1"/>
  <c r="AJ128" i="40"/>
  <c r="AK166" i="40"/>
  <c r="AK108" i="40"/>
  <c r="AI104" i="40"/>
  <c r="AJ108" i="40"/>
  <c r="AK115" i="40"/>
  <c r="AJ115" i="40"/>
  <c r="J115" i="40"/>
  <c r="AI115" i="40"/>
  <c r="AH115" i="40"/>
  <c r="AH163" i="40"/>
  <c r="AM18" i="31"/>
  <c r="AN14" i="31"/>
  <c r="AH139" i="40"/>
  <c r="AO139" i="40" s="1"/>
  <c r="H139" i="40"/>
  <c r="J139" i="40"/>
  <c r="G139" i="40"/>
  <c r="I139" i="40"/>
  <c r="AG96" i="40"/>
  <c r="AI96" i="40"/>
  <c r="AH96" i="40"/>
  <c r="AJ96" i="40"/>
  <c r="AK96" i="40"/>
  <c r="AJ186" i="40"/>
  <c r="AK186" i="40"/>
  <c r="I134" i="40"/>
  <c r="H134" i="40"/>
  <c r="J134" i="40"/>
  <c r="G134" i="40"/>
  <c r="AM30" i="31"/>
  <c r="AH131" i="40"/>
  <c r="AO131" i="40" s="1"/>
  <c r="H131" i="40"/>
  <c r="G131" i="40"/>
  <c r="J131" i="40"/>
  <c r="I131" i="40"/>
  <c r="AG111" i="40"/>
  <c r="I111" i="40"/>
  <c r="H111" i="40"/>
  <c r="AJ111" i="40"/>
  <c r="AK111" i="40"/>
  <c r="G111" i="40"/>
  <c r="J111" i="40"/>
  <c r="AI111" i="40"/>
  <c r="AH111" i="40"/>
  <c r="J116" i="40"/>
  <c r="AI116" i="40"/>
  <c r="AJ116" i="40"/>
  <c r="I116" i="40"/>
  <c r="AK116" i="40"/>
  <c r="H116" i="40"/>
  <c r="AH116" i="40"/>
  <c r="AG116" i="40"/>
  <c r="G116" i="40"/>
  <c r="H122" i="40"/>
  <c r="I122" i="40"/>
  <c r="J122" i="40"/>
  <c r="G122" i="40"/>
  <c r="I130" i="40"/>
  <c r="J130" i="40"/>
  <c r="G130" i="40"/>
  <c r="AJ130" i="40"/>
  <c r="H130" i="40"/>
  <c r="AI112" i="40"/>
  <c r="G112" i="40"/>
  <c r="J112" i="40"/>
  <c r="H112" i="40"/>
  <c r="AH112" i="40"/>
  <c r="AG112" i="40"/>
  <c r="AJ112" i="40"/>
  <c r="AK112" i="40"/>
  <c r="I112" i="40"/>
  <c r="AI117" i="40"/>
  <c r="AH117" i="40"/>
  <c r="I117" i="40"/>
  <c r="AK117" i="40"/>
  <c r="H117" i="40"/>
  <c r="AJ117" i="40"/>
  <c r="AG117" i="40"/>
  <c r="G117" i="40"/>
  <c r="J117" i="40"/>
  <c r="AJ138" i="40"/>
  <c r="J138" i="40"/>
  <c r="I138" i="40"/>
  <c r="H138" i="40"/>
  <c r="G138" i="40"/>
  <c r="AK163" i="40"/>
  <c r="AJ163" i="40"/>
  <c r="AH189" i="40"/>
  <c r="AI189" i="40"/>
  <c r="T31" i="31"/>
  <c r="H127" i="40"/>
  <c r="G127" i="40"/>
  <c r="I127" i="40"/>
  <c r="J127" i="40"/>
  <c r="AG98" i="40"/>
  <c r="AI98" i="40"/>
  <c r="AJ98" i="40"/>
  <c r="AH98" i="40"/>
  <c r="AK98" i="40"/>
  <c r="Z25" i="31"/>
  <c r="V25" i="31"/>
  <c r="K25" i="31"/>
  <c r="AA25" i="31"/>
  <c r="AC25" i="31"/>
  <c r="AD25" i="31"/>
  <c r="AI25" i="31"/>
  <c r="T25" i="31"/>
  <c r="AH25" i="31"/>
  <c r="AJ25" i="31"/>
  <c r="AE25" i="31"/>
  <c r="AK25" i="31"/>
  <c r="AB25" i="31"/>
  <c r="AG25" i="31"/>
  <c r="X25" i="31"/>
  <c r="W25" i="31"/>
  <c r="U25" i="31"/>
  <c r="AF25" i="31"/>
  <c r="Y25" i="31"/>
  <c r="AH95" i="40"/>
  <c r="AG95" i="40"/>
  <c r="AI95" i="40"/>
  <c r="AK95" i="40"/>
  <c r="AJ95" i="40"/>
  <c r="U42" i="31"/>
  <c r="AB42" i="31"/>
  <c r="Y42" i="31"/>
  <c r="AC42" i="31"/>
  <c r="AD42" i="31"/>
  <c r="AJ42" i="31"/>
  <c r="Z42" i="31"/>
  <c r="AG42" i="31"/>
  <c r="AA42" i="31"/>
  <c r="AK42" i="31"/>
  <c r="V42" i="31"/>
  <c r="W42" i="31"/>
  <c r="AI42" i="31"/>
  <c r="AE42" i="31"/>
  <c r="AF42" i="31"/>
  <c r="X42" i="31"/>
  <c r="AH42" i="31"/>
  <c r="T42" i="31"/>
  <c r="AJ122" i="40"/>
  <c r="AO122" i="40" s="1"/>
  <c r="AK189" i="40"/>
  <c r="AO189" i="40" s="1"/>
  <c r="AH138" i="40"/>
  <c r="AH122" i="40"/>
  <c r="AO14" i="31"/>
  <c r="AJ94" i="40"/>
  <c r="AI94" i="40"/>
  <c r="AG94" i="40"/>
  <c r="AK94" i="40"/>
  <c r="AH94" i="40"/>
  <c r="AI163" i="40"/>
  <c r="AG138" i="40"/>
  <c r="AO138" i="40" s="1"/>
  <c r="AG122" i="40"/>
  <c r="J128" i="40"/>
  <c r="H128" i="40"/>
  <c r="I128" i="40"/>
  <c r="G128" i="40"/>
  <c r="AK88" i="40"/>
  <c r="AH88" i="40"/>
  <c r="AG88" i="40"/>
  <c r="AJ88" i="40"/>
  <c r="AI88" i="40"/>
  <c r="AB13" i="31"/>
  <c r="AB19" i="31" s="1"/>
  <c r="AB20" i="31" s="1"/>
  <c r="AB21" i="31" s="1"/>
  <c r="AF13" i="31"/>
  <c r="AF19" i="31" s="1"/>
  <c r="AF20" i="31" s="1"/>
  <c r="AC13" i="31"/>
  <c r="AC19" i="31" s="1"/>
  <c r="AC20" i="31" s="1"/>
  <c r="X13" i="31"/>
  <c r="X19" i="31" s="1"/>
  <c r="X20" i="31" s="1"/>
  <c r="U13" i="31"/>
  <c r="U19" i="31" s="1"/>
  <c r="U20" i="31" s="1"/>
  <c r="U21" i="31" s="1"/>
  <c r="U26" i="31" s="1"/>
  <c r="AD13" i="31"/>
  <c r="AD19" i="31" s="1"/>
  <c r="AD20" i="31" s="1"/>
  <c r="Z13" i="31"/>
  <c r="Z19" i="31" s="1"/>
  <c r="Z20" i="31" s="1"/>
  <c r="Z21" i="31" s="1"/>
  <c r="AH13" i="31"/>
  <c r="AH19" i="31" s="1"/>
  <c r="AH20" i="31" s="1"/>
  <c r="AH32" i="31" s="1"/>
  <c r="W13" i="31"/>
  <c r="W19" i="31" s="1"/>
  <c r="W20" i="31" s="1"/>
  <c r="W21" i="31" s="1"/>
  <c r="AG13" i="31"/>
  <c r="AA13" i="31"/>
  <c r="AA19" i="31" s="1"/>
  <c r="AA20" i="31" s="1"/>
  <c r="AI13" i="31"/>
  <c r="AI19" i="31" s="1"/>
  <c r="AI20" i="31" s="1"/>
  <c r="AI32" i="31" s="1"/>
  <c r="T13" i="31"/>
  <c r="AK13" i="31"/>
  <c r="AK19" i="31" s="1"/>
  <c r="AK20" i="31" s="1"/>
  <c r="AK32" i="31" s="1"/>
  <c r="V13" i="31"/>
  <c r="V19" i="31" s="1"/>
  <c r="V20" i="31" s="1"/>
  <c r="V32" i="31" s="1"/>
  <c r="AJ13" i="31"/>
  <c r="AJ19" i="31" s="1"/>
  <c r="AJ20" i="31" s="1"/>
  <c r="AJ21" i="31" s="1"/>
  <c r="AE13" i="31"/>
  <c r="AE19" i="31" s="1"/>
  <c r="AE20" i="31" s="1"/>
  <c r="AE21" i="31" s="1"/>
  <c r="AE26" i="31" s="1"/>
  <c r="Y13" i="31"/>
  <c r="AK87" i="40"/>
  <c r="AG87" i="40"/>
  <c r="AI87" i="40"/>
  <c r="AH87" i="40"/>
  <c r="AJ87" i="40"/>
  <c r="U31" i="31"/>
  <c r="AE32" i="31"/>
  <c r="V21" i="31"/>
  <c r="V26" i="31" s="1"/>
  <c r="V33" i="31" s="1"/>
  <c r="V41" i="31" s="1"/>
  <c r="V43" i="31" s="1"/>
  <c r="AA21" i="31"/>
  <c r="AA32" i="31"/>
  <c r="AO126" i="40"/>
  <c r="AO128" i="40"/>
  <c r="AO134" i="40"/>
  <c r="AO154" i="40"/>
  <c r="AO136" i="40"/>
  <c r="W32" i="31"/>
  <c r="AO104" i="40"/>
  <c r="AH162" i="40"/>
  <c r="AG162" i="40"/>
  <c r="AJ162" i="40"/>
  <c r="AK162" i="40"/>
  <c r="AI162" i="40"/>
  <c r="AG161" i="40"/>
  <c r="AJ161" i="40"/>
  <c r="AK161" i="40"/>
  <c r="AI161" i="40"/>
  <c r="AH161" i="40"/>
  <c r="AJ155" i="40"/>
  <c r="AK155" i="40"/>
  <c r="AI155" i="40"/>
  <c r="AH155" i="40"/>
  <c r="AG155" i="40"/>
  <c r="AJ156" i="40"/>
  <c r="AK156" i="40"/>
  <c r="AI156" i="40"/>
  <c r="AH156" i="40"/>
  <c r="AG156" i="40"/>
  <c r="AG160" i="40"/>
  <c r="AJ160" i="40"/>
  <c r="AK160" i="40"/>
  <c r="AI160" i="40"/>
  <c r="AH160" i="40"/>
  <c r="AO157" i="40"/>
  <c r="AO123" i="40"/>
  <c r="AH133" i="40"/>
  <c r="AJ133" i="40"/>
  <c r="AI133" i="40"/>
  <c r="AK133" i="40"/>
  <c r="AG133" i="40"/>
  <c r="I133" i="40"/>
  <c r="J133" i="40"/>
  <c r="H133" i="40"/>
  <c r="G133" i="40"/>
  <c r="AG184" i="40"/>
  <c r="AJ184" i="40"/>
  <c r="AK184" i="40"/>
  <c r="AI184" i="40"/>
  <c r="AH184" i="40"/>
  <c r="AJ164" i="40"/>
  <c r="AK164" i="40"/>
  <c r="AI164" i="40"/>
  <c r="AH164" i="40"/>
  <c r="AG164" i="40"/>
  <c r="AJ159" i="40"/>
  <c r="AK159" i="40"/>
  <c r="AI159" i="40"/>
  <c r="AG159" i="40"/>
  <c r="AH159" i="40"/>
  <c r="AJ165" i="40"/>
  <c r="AK165" i="40"/>
  <c r="AI165" i="40"/>
  <c r="AH165" i="40"/>
  <c r="AG165" i="40"/>
  <c r="AG183" i="40"/>
  <c r="AJ183" i="40"/>
  <c r="AK183" i="40"/>
  <c r="AI183" i="40"/>
  <c r="AH183" i="40"/>
  <c r="AI121" i="40"/>
  <c r="AK121" i="40"/>
  <c r="AG121" i="40"/>
  <c r="AH121" i="40"/>
  <c r="AJ121" i="40"/>
  <c r="I121" i="40"/>
  <c r="J121" i="40"/>
  <c r="H121" i="40"/>
  <c r="AJ187" i="40"/>
  <c r="AK187" i="40"/>
  <c r="AI187" i="40"/>
  <c r="AH187" i="40"/>
  <c r="AG187" i="40"/>
  <c r="AJ167" i="40"/>
  <c r="AK167" i="40"/>
  <c r="AI167" i="40"/>
  <c r="AG167" i="40"/>
  <c r="AH167" i="40"/>
  <c r="AJ188" i="40"/>
  <c r="AK188" i="40"/>
  <c r="AI188" i="40"/>
  <c r="AH188" i="40"/>
  <c r="AG188" i="40"/>
  <c r="AI129" i="40"/>
  <c r="AK129" i="40"/>
  <c r="AG129" i="40"/>
  <c r="AH129" i="40"/>
  <c r="AJ129" i="40"/>
  <c r="J129" i="40"/>
  <c r="I129" i="40"/>
  <c r="G129" i="40"/>
  <c r="H129" i="40"/>
  <c r="AH124" i="40"/>
  <c r="AJ124" i="40"/>
  <c r="AG124" i="40"/>
  <c r="AI124" i="40"/>
  <c r="AK124" i="40"/>
  <c r="G124" i="40"/>
  <c r="H124" i="40"/>
  <c r="I124" i="40"/>
  <c r="J124" i="40"/>
  <c r="AH153" i="40"/>
  <c r="AG153" i="40"/>
  <c r="AJ153" i="40"/>
  <c r="AJ152" i="40" s="1"/>
  <c r="AK153" i="40"/>
  <c r="AK152" i="40" s="1"/>
  <c r="AI153" i="40"/>
  <c r="AH125" i="40"/>
  <c r="AJ125" i="40"/>
  <c r="AI125" i="40"/>
  <c r="AK125" i="40"/>
  <c r="J125" i="40"/>
  <c r="AG125" i="40"/>
  <c r="H125" i="40"/>
  <c r="I125" i="40"/>
  <c r="G125" i="40"/>
  <c r="AO135" i="40"/>
  <c r="AO130" i="40"/>
  <c r="AH132" i="40"/>
  <c r="AJ132" i="40"/>
  <c r="AG132" i="40"/>
  <c r="AI132" i="40"/>
  <c r="AK132" i="40"/>
  <c r="H132" i="40"/>
  <c r="G132" i="40"/>
  <c r="I132" i="40"/>
  <c r="J132" i="40"/>
  <c r="AI137" i="40"/>
  <c r="AK137" i="40"/>
  <c r="AG137" i="40"/>
  <c r="AH137" i="40"/>
  <c r="AJ137" i="40"/>
  <c r="H137" i="40"/>
  <c r="G137" i="40"/>
  <c r="J137" i="40"/>
  <c r="I137" i="40"/>
  <c r="AH140" i="40"/>
  <c r="AJ140" i="40"/>
  <c r="AG140" i="40"/>
  <c r="AI140" i="40"/>
  <c r="AK140" i="40"/>
  <c r="I140" i="40"/>
  <c r="H140" i="40"/>
  <c r="J140" i="40"/>
  <c r="G140" i="40"/>
  <c r="AO186" i="40"/>
  <c r="AH185" i="40"/>
  <c r="AG185" i="40"/>
  <c r="AJ185" i="40"/>
  <c r="AK185" i="40"/>
  <c r="AI185" i="40"/>
  <c r="AO147" i="40"/>
  <c r="AO166" i="40"/>
  <c r="AO127" i="40"/>
  <c r="Z26" i="31"/>
  <c r="AO109" i="40" l="1"/>
  <c r="AO115" i="40"/>
  <c r="U32" i="31"/>
  <c r="U33" i="31" s="1"/>
  <c r="U41" i="31" s="1"/>
  <c r="U43" i="31" s="1"/>
  <c r="W26" i="31"/>
  <c r="AH21" i="31"/>
  <c r="AH26" i="31" s="1"/>
  <c r="AH33" i="31" s="1"/>
  <c r="AH41" i="31" s="1"/>
  <c r="AH43" i="31" s="1"/>
  <c r="AH14" i="40" s="1"/>
  <c r="AJ32" i="31"/>
  <c r="AO87" i="40"/>
  <c r="AO98" i="40"/>
  <c r="AO163" i="40"/>
  <c r="AO108" i="40"/>
  <c r="AD32" i="31"/>
  <c r="AD21" i="31"/>
  <c r="AD26" i="31" s="1"/>
  <c r="AO88" i="40"/>
  <c r="AO25" i="31"/>
  <c r="AE33" i="31"/>
  <c r="AE41" i="31" s="1"/>
  <c r="AE43" i="31" s="1"/>
  <c r="T19" i="31"/>
  <c r="T20" i="31" s="1"/>
  <c r="AM13" i="31"/>
  <c r="AO95" i="40"/>
  <c r="AB32" i="31"/>
  <c r="Z32" i="31"/>
  <c r="AC21" i="31"/>
  <c r="AC26" i="31" s="1"/>
  <c r="AC33" i="31" s="1"/>
  <c r="AC41" i="31" s="1"/>
  <c r="AC43" i="31" s="1"/>
  <c r="AC32" i="31"/>
  <c r="AN25" i="31"/>
  <c r="AO117" i="40"/>
  <c r="AN13" i="31"/>
  <c r="Y19" i="31"/>
  <c r="Y20" i="31" s="1"/>
  <c r="AO13" i="31"/>
  <c r="AG19" i="31"/>
  <c r="AG20" i="31" s="1"/>
  <c r="AF21" i="31"/>
  <c r="AF26" i="31" s="1"/>
  <c r="AF33" i="31" s="1"/>
  <c r="AF41" i="31" s="1"/>
  <c r="AF43" i="31" s="1"/>
  <c r="AF32" i="31"/>
  <c r="AO94" i="40"/>
  <c r="AI21" i="31"/>
  <c r="AI26" i="31" s="1"/>
  <c r="AI33" i="31" s="1"/>
  <c r="AI41" i="31" s="1"/>
  <c r="AK21" i="31"/>
  <c r="AK26" i="31" s="1"/>
  <c r="AK33" i="31" s="1"/>
  <c r="AK41" i="31" s="1"/>
  <c r="AK43" i="31" s="1"/>
  <c r="AK14" i="40" s="1"/>
  <c r="AB26" i="31"/>
  <c r="AO112" i="40"/>
  <c r="AO116" i="40"/>
  <c r="AO111" i="40"/>
  <c r="X21" i="31"/>
  <c r="X26" i="31" s="1"/>
  <c r="X32" i="31"/>
  <c r="AJ26" i="31"/>
  <c r="AJ33" i="31" s="1"/>
  <c r="AJ41" i="31" s="1"/>
  <c r="AJ43" i="31" s="1"/>
  <c r="AJ14" i="40" s="1"/>
  <c r="AM25" i="31"/>
  <c r="AO96" i="40"/>
  <c r="AA26" i="31"/>
  <c r="AA33" i="31" s="1"/>
  <c r="AA41" i="31" s="1"/>
  <c r="AA43" i="31" s="1"/>
  <c r="AO121" i="40"/>
  <c r="AO162" i="40"/>
  <c r="AI152" i="40"/>
  <c r="AJ203" i="40"/>
  <c r="AK203" i="40"/>
  <c r="AO161" i="40"/>
  <c r="AI182" i="40"/>
  <c r="AO183" i="40"/>
  <c r="AH182" i="40"/>
  <c r="AO165" i="40"/>
  <c r="AO160" i="40"/>
  <c r="AG203" i="40"/>
  <c r="AO125" i="40"/>
  <c r="AO167" i="40"/>
  <c r="AI203" i="40"/>
  <c r="AJ158" i="40"/>
  <c r="AJ146" i="40" s="1"/>
  <c r="AJ145" i="40" s="1"/>
  <c r="AK182" i="40"/>
  <c r="AO133" i="40"/>
  <c r="AO156" i="40"/>
  <c r="AO132" i="40"/>
  <c r="AG152" i="40"/>
  <c r="AO153" i="40"/>
  <c r="AO124" i="40"/>
  <c r="AI158" i="40"/>
  <c r="AO164" i="40"/>
  <c r="AO140" i="40"/>
  <c r="AH152" i="40"/>
  <c r="AO129" i="40"/>
  <c r="AO188" i="40"/>
  <c r="AO184" i="40"/>
  <c r="AH158" i="40"/>
  <c r="AG182" i="40"/>
  <c r="AO185" i="40"/>
  <c r="AO137" i="40"/>
  <c r="AO187" i="40"/>
  <c r="AK158" i="40"/>
  <c r="AK146" i="40" s="1"/>
  <c r="AK145" i="40" s="1"/>
  <c r="AK144" i="40" s="1"/>
  <c r="AK202" i="40" s="1"/>
  <c r="AH203" i="40"/>
  <c r="AJ182" i="40"/>
  <c r="AG158" i="40"/>
  <c r="AO159" i="40"/>
  <c r="AO155" i="40"/>
  <c r="Z33" i="31"/>
  <c r="W33" i="31"/>
  <c r="AB33" i="31" l="1"/>
  <c r="AB41" i="31" s="1"/>
  <c r="AB43" i="31" s="1"/>
  <c r="AD33" i="31"/>
  <c r="AD41" i="31" s="1"/>
  <c r="AD43" i="31" s="1"/>
  <c r="Y21" i="31"/>
  <c r="AN20" i="31"/>
  <c r="Y32" i="31"/>
  <c r="T21" i="31"/>
  <c r="T32" i="31"/>
  <c r="AM20" i="31"/>
  <c r="X33" i="31"/>
  <c r="X41" i="31" s="1"/>
  <c r="X43" i="31" s="1"/>
  <c r="AG21" i="31"/>
  <c r="AG32" i="31"/>
  <c r="AO20" i="31"/>
  <c r="AI146" i="40"/>
  <c r="AI145" i="40" s="1"/>
  <c r="AI144" i="40" s="1"/>
  <c r="AI202" i="40" s="1"/>
  <c r="AH146" i="40"/>
  <c r="AH145" i="40" s="1"/>
  <c r="AH144" i="40" s="1"/>
  <c r="AH202" i="40" s="1"/>
  <c r="AJ144" i="40"/>
  <c r="AJ202" i="40" s="1"/>
  <c r="AO158" i="40"/>
  <c r="AO182" i="40"/>
  <c r="AO152" i="40"/>
  <c r="AG146" i="40"/>
  <c r="R203" i="40"/>
  <c r="AI43" i="31"/>
  <c r="W41" i="31"/>
  <c r="Z41" i="31"/>
  <c r="AG26" i="31" l="1"/>
  <c r="AO21" i="31"/>
  <c r="T26" i="31"/>
  <c r="AM26" i="31" s="1"/>
  <c r="AM21" i="31"/>
  <c r="Y26" i="31"/>
  <c r="AN26" i="31" s="1"/>
  <c r="AN21" i="31"/>
  <c r="AG145" i="40"/>
  <c r="AO146" i="40"/>
  <c r="AI14" i="40"/>
  <c r="Z43" i="31"/>
  <c r="W43" i="31"/>
  <c r="Y33" i="31" l="1"/>
  <c r="T33" i="31"/>
  <c r="AG33" i="31"/>
  <c r="AO26" i="31"/>
  <c r="AG144" i="40"/>
  <c r="AO145" i="40"/>
  <c r="T41" i="31" l="1"/>
  <c r="AM33" i="31"/>
  <c r="AG41" i="31"/>
  <c r="AO33" i="31"/>
  <c r="Y41" i="31"/>
  <c r="AN33" i="31"/>
  <c r="AG202" i="40"/>
  <c r="R202" i="40" s="1"/>
  <c r="R205" i="40" s="1"/>
  <c r="R4" i="40" s="1"/>
  <c r="R4" i="1" s="1"/>
  <c r="AO144" i="40"/>
  <c r="AG43" i="31" l="1"/>
  <c r="AO41" i="31"/>
  <c r="Y43" i="31"/>
  <c r="AN43" i="31" s="1"/>
  <c r="AN41" i="31"/>
  <c r="T43" i="31"/>
  <c r="AM43" i="31" s="1"/>
  <c r="AM41" i="31"/>
  <c r="AG14" i="40" l="1"/>
  <c r="AO14" i="40" s="1"/>
  <c r="AO43" i="31"/>
</calcChain>
</file>

<file path=xl/sharedStrings.xml><?xml version="1.0" encoding="utf-8"?>
<sst xmlns="http://schemas.openxmlformats.org/spreadsheetml/2006/main" count="8779" uniqueCount="694">
  <si>
    <t>Format key</t>
  </si>
  <si>
    <t>Value</t>
  </si>
  <si>
    <t>Calculation</t>
  </si>
  <si>
    <t>User input</t>
  </si>
  <si>
    <t>Sector</t>
  </si>
  <si>
    <t>Model name</t>
  </si>
  <si>
    <t>Date</t>
  </si>
  <si>
    <t>Author</t>
  </si>
  <si>
    <t>Version number</t>
  </si>
  <si>
    <t>File name</t>
  </si>
  <si>
    <t>National Grid Electricity Transmission</t>
  </si>
  <si>
    <t>NGET</t>
  </si>
  <si>
    <t>ET</t>
  </si>
  <si>
    <t>Scottish Hydro Electric Transmission</t>
  </si>
  <si>
    <t>SHET</t>
  </si>
  <si>
    <t>Scottish Power Transmission</t>
  </si>
  <si>
    <t>SPT</t>
  </si>
  <si>
    <t>National Grid Gas Transmission</t>
  </si>
  <si>
    <t>NGGT</t>
  </si>
  <si>
    <t>GT</t>
  </si>
  <si>
    <t>Cadent - East of England</t>
  </si>
  <si>
    <t>EoE</t>
  </si>
  <si>
    <t>GD</t>
  </si>
  <si>
    <t>Cadent - London</t>
  </si>
  <si>
    <t>Lon</t>
  </si>
  <si>
    <t>Cadent - North West</t>
  </si>
  <si>
    <t>NW</t>
  </si>
  <si>
    <t>Cadent - West Midlands</t>
  </si>
  <si>
    <t>WM</t>
  </si>
  <si>
    <t>Northern Gas Networks</t>
  </si>
  <si>
    <t>NGN</t>
  </si>
  <si>
    <t>Scotia Gas Networks - Scotland</t>
  </si>
  <si>
    <t>Sc</t>
  </si>
  <si>
    <t>Scotia Gas Networks - Southern</t>
  </si>
  <si>
    <t>So</t>
  </si>
  <si>
    <t>Wales and West Utilities</t>
  </si>
  <si>
    <t>WWU</t>
  </si>
  <si>
    <t>Electricity North West</t>
  </si>
  <si>
    <t>ENWL</t>
  </si>
  <si>
    <t>ED</t>
  </si>
  <si>
    <t>Northern Powergrid - North East</t>
  </si>
  <si>
    <t>NPgN</t>
  </si>
  <si>
    <t>Northern Powergrid - Yorkshire</t>
  </si>
  <si>
    <t>NPgY</t>
  </si>
  <si>
    <t>Western Power Distribution - West Midlands</t>
  </si>
  <si>
    <t>WMID</t>
  </si>
  <si>
    <t>Western Power Distribution - East Midlands</t>
  </si>
  <si>
    <t>EMID</t>
  </si>
  <si>
    <t>Western Power Distribution - South Wales</t>
  </si>
  <si>
    <t>SWALES</t>
  </si>
  <si>
    <t>Western Power Distribution - South West</t>
  </si>
  <si>
    <t>SWEST</t>
  </si>
  <si>
    <t>UK Power Networks - London</t>
  </si>
  <si>
    <t>LPN</t>
  </si>
  <si>
    <t>UK Power Networks - South East</t>
  </si>
  <si>
    <t>SPN</t>
  </si>
  <si>
    <t>UK Power Networks - Eastern</t>
  </si>
  <si>
    <t>EPN</t>
  </si>
  <si>
    <t>SP Energy Networks - Distribution</t>
  </si>
  <si>
    <t>SPD</t>
  </si>
  <si>
    <t>SP Energy Networks - Manweb</t>
  </si>
  <si>
    <t>SPMW</t>
  </si>
  <si>
    <t>Scottish and Southern Energy - Hydro Electric</t>
  </si>
  <si>
    <t>SSEH</t>
  </si>
  <si>
    <t>Scottish and Southern Energy - Distribution</t>
  </si>
  <si>
    <t>SSES</t>
  </si>
  <si>
    <t>Company</t>
  </si>
  <si>
    <t>Cadent</t>
  </si>
  <si>
    <t>NGT</t>
  </si>
  <si>
    <t>SGN</t>
  </si>
  <si>
    <t>ENW</t>
  </si>
  <si>
    <t>NPG</t>
  </si>
  <si>
    <t>WPD</t>
  </si>
  <si>
    <t>UKPN</t>
  </si>
  <si>
    <t>SPEN</t>
  </si>
  <si>
    <t>SSE</t>
  </si>
  <si>
    <t>Sign-off drop down</t>
  </si>
  <si>
    <t xml:space="preserve">Yes </t>
  </si>
  <si>
    <t>No</t>
  </si>
  <si>
    <t>Sign-off not necessary</t>
  </si>
  <si>
    <t>Status</t>
  </si>
  <si>
    <t>Status drop down</t>
  </si>
  <si>
    <t>Draft</t>
  </si>
  <si>
    <t>Final</t>
  </si>
  <si>
    <t>Company name</t>
  </si>
  <si>
    <t>Company short name</t>
  </si>
  <si>
    <t>Model information</t>
  </si>
  <si>
    <t>Version control</t>
  </si>
  <si>
    <t>Control sheet</t>
  </si>
  <si>
    <t>Cell intentionally blank</t>
  </si>
  <si>
    <t>Annotation</t>
  </si>
  <si>
    <t>Information sheet</t>
  </si>
  <si>
    <t>Input sheet</t>
  </si>
  <si>
    <t>Calculation sheet</t>
  </si>
  <si>
    <t>Output sheet</t>
  </si>
  <si>
    <t>Output</t>
  </si>
  <si>
    <t>Error checking</t>
  </si>
  <si>
    <t>Cell format key</t>
  </si>
  <si>
    <t>Sheet format key</t>
  </si>
  <si>
    <t>Sheet colour</t>
  </si>
  <si>
    <t>Company drop down</t>
  </si>
  <si>
    <t>Sector drop down</t>
  </si>
  <si>
    <t>Version date</t>
  </si>
  <si>
    <t>Definitions and Lists</t>
  </si>
  <si>
    <t>Local Control</t>
  </si>
  <si>
    <t>Houses toggles and switches unique to this workbook</t>
  </si>
  <si>
    <t>Units</t>
  </si>
  <si>
    <t>Constants</t>
  </si>
  <si>
    <t>£m</t>
  </si>
  <si>
    <t>Financial years are referred to by the year they end - i.e. 2019/20 is referred to as 2020</t>
  </si>
  <si>
    <t>The price base is 2018/19 unless otherwise stated</t>
  </si>
  <si>
    <t>Please note the following. Please see the user guide for more information</t>
  </si>
  <si>
    <t>Ref</t>
  </si>
  <si>
    <t>Comment</t>
  </si>
  <si>
    <t>C2</t>
  </si>
  <si>
    <t>Comment Log</t>
  </si>
  <si>
    <t>Cmnt</t>
  </si>
  <si>
    <t>Check</t>
  </si>
  <si>
    <t>[Logical test 1]</t>
  </si>
  <si>
    <t>[Logical test 2]</t>
  </si>
  <si>
    <t>Summary of all checks</t>
  </si>
  <si>
    <t>Global Control</t>
  </si>
  <si>
    <t>Under this final heading, include as many logical tests for errors as appropriate</t>
  </si>
  <si>
    <t>Definitions</t>
  </si>
  <si>
    <t>List out key definitions here</t>
  </si>
  <si>
    <t>[Object]</t>
  </si>
  <si>
    <t>[Add definition]</t>
  </si>
  <si>
    <t>[Insert further rows if necessary]</t>
  </si>
  <si>
    <t>Cover sheet with high-level information</t>
  </si>
  <si>
    <t>This sheet houses key definitions and lists used in the workbook</t>
  </si>
  <si>
    <t>Model developer(s)</t>
  </si>
  <si>
    <t>Number of errors on this sheet:</t>
  </si>
  <si>
    <t>Number of errors in this workbook:</t>
  </si>
  <si>
    <t>Pre-RIIO</t>
  </si>
  <si>
    <t>RIIO-1</t>
  </si>
  <si>
    <t>RIIO-2</t>
  </si>
  <si>
    <t>Total</t>
  </si>
  <si>
    <t>[Optional]</t>
  </si>
  <si>
    <t>[…]</t>
  </si>
  <si>
    <t>Model description</t>
  </si>
  <si>
    <t>[Optional column headings F-K]</t>
  </si>
  <si>
    <t>Run number:</t>
  </si>
  <si>
    <t>Run date:</t>
  </si>
  <si>
    <t>File directory (macro input)</t>
  </si>
  <si>
    <t>Latest run number (macro input)</t>
  </si>
  <si>
    <t>Latest run date &amp; time (macro input)</t>
  </si>
  <si>
    <t>Data from:</t>
  </si>
  <si>
    <t>Imported value</t>
  </si>
  <si>
    <t>Control</t>
  </si>
  <si>
    <t>All</t>
  </si>
  <si>
    <t>Y/N</t>
  </si>
  <si>
    <t>Control Lists</t>
  </si>
  <si>
    <t>Other Lists</t>
  </si>
  <si>
    <t>This is where other lists are stored for the workbook. For example, when dropdown options are used or where we wish to INDEXMATCH against a selection of names</t>
  </si>
  <si>
    <t>Yes</t>
  </si>
  <si>
    <t>Econometric models</t>
  </si>
  <si>
    <t>Specification 1</t>
  </si>
  <si>
    <t>Specification 2</t>
  </si>
  <si>
    <t>Specification 3</t>
  </si>
  <si>
    <t>Drop-down options</t>
  </si>
  <si>
    <t>Match No.</t>
  </si>
  <si>
    <t>This is where lists are stored for the workbook that relate to data validation for (local) controls. Match No. tells you what number a given option will produce in a MATCH function. Insert further rows if necessary</t>
  </si>
  <si>
    <t>Houses toggles and switches that are across multiple workbooks in the suite</t>
  </si>
  <si>
    <t>Unique formula / hardcoded input</t>
  </si>
  <si>
    <t>Post-analysis adjustments</t>
  </si>
  <si>
    <t>Number of rows with errors on this sheet:</t>
  </si>
  <si>
    <t xml:space="preserve">Cost line item </t>
  </si>
  <si>
    <t>Emergency</t>
  </si>
  <si>
    <t>Unique ID</t>
  </si>
  <si>
    <t>Modelled costs</t>
  </si>
  <si>
    <t>Cost Area</t>
  </si>
  <si>
    <t>Cost Activity</t>
  </si>
  <si>
    <t>Opex</t>
  </si>
  <si>
    <t>Controllable Opex</t>
  </si>
  <si>
    <t>Total Controllable Opex</t>
  </si>
  <si>
    <t>Work Management</t>
  </si>
  <si>
    <t>Total Work Management</t>
  </si>
  <si>
    <t>Asset Management</t>
  </si>
  <si>
    <t>Operations Management</t>
  </si>
  <si>
    <t>Customer Management</t>
  </si>
  <si>
    <t>System Control</t>
  </si>
  <si>
    <t>Work Execution</t>
  </si>
  <si>
    <t>Total Work Execution</t>
  </si>
  <si>
    <t>Maintenance</t>
  </si>
  <si>
    <t>Business Support</t>
  </si>
  <si>
    <t>Total Business Support</t>
  </si>
  <si>
    <t>Property Management</t>
  </si>
  <si>
    <t>HR &amp; Non-Operational Training</t>
  </si>
  <si>
    <t>Audit, Finance &amp; Regulation</t>
  </si>
  <si>
    <t>Insurance</t>
  </si>
  <si>
    <t>Procurement</t>
  </si>
  <si>
    <t>CEO &amp; Group Management</t>
  </si>
  <si>
    <t>Stores &amp; Logistics</t>
  </si>
  <si>
    <t>Other</t>
  </si>
  <si>
    <t>Training &amp; Apprentices</t>
  </si>
  <si>
    <t>Non-Controllable Costs</t>
  </si>
  <si>
    <t>Total Non-Controllable Costs</t>
  </si>
  <si>
    <t>Shrinkage</t>
  </si>
  <si>
    <t>Ofgem Licence</t>
  </si>
  <si>
    <t>Network Rates</t>
  </si>
  <si>
    <t>Established pension deficit recovery plan payment</t>
  </si>
  <si>
    <t>PPF levy costs</t>
  </si>
  <si>
    <t>Pension scheme administration costs</t>
  </si>
  <si>
    <t>NTS Pension Recharge</t>
  </si>
  <si>
    <t>Bad debt</t>
  </si>
  <si>
    <t>NTS exit costs</t>
  </si>
  <si>
    <t>Innovation</t>
  </si>
  <si>
    <t>Capex</t>
  </si>
  <si>
    <t>Connections</t>
  </si>
  <si>
    <t>Reinforcement</t>
  </si>
  <si>
    <t>Diversions</t>
  </si>
  <si>
    <t>Governors</t>
  </si>
  <si>
    <t>Transport &amp; Plant</t>
  </si>
  <si>
    <t>Other Capex</t>
  </si>
  <si>
    <t>Repex</t>
  </si>
  <si>
    <t>Services</t>
  </si>
  <si>
    <t>Capitalised Replacement</t>
  </si>
  <si>
    <t>MOBs</t>
  </si>
  <si>
    <t>Cost activity</t>
  </si>
  <si>
    <t>Unique_ID</t>
  </si>
  <si>
    <t>Normalised adjusted costs</t>
  </si>
  <si>
    <t>Ratio of modelled to normalised adjusted costs</t>
  </si>
  <si>
    <t>%</t>
  </si>
  <si>
    <t>Workload adjustments</t>
  </si>
  <si>
    <t>Other adjustments</t>
  </si>
  <si>
    <t>Modelled costs after reversal of regional adjustments</t>
  </si>
  <si>
    <t>Cost descriptor 1</t>
  </si>
  <si>
    <t>Cost descriptor 2</t>
  </si>
  <si>
    <t>Totex</t>
  </si>
  <si>
    <t>Total other adjustments</t>
  </si>
  <si>
    <t>Modelled costs after workload adjustments</t>
  </si>
  <si>
    <t>Calculate ratio of modelled to normalised adjusted costs and apply this as scaling factor to regional adjustment applied at normalisation stage</t>
  </si>
  <si>
    <t>Regional adjustment applied at normalisation stage</t>
  </si>
  <si>
    <t>Cost line item</t>
  </si>
  <si>
    <t>Overall Activity</t>
  </si>
  <si>
    <t xml:space="preserve">Reverse regional adjustment </t>
  </si>
  <si>
    <t>Reverse regional adjustment</t>
  </si>
  <si>
    <t>Costs subject to separate assessment</t>
  </si>
  <si>
    <t xml:space="preserve">This represents the view of efficient costs of items that were assessed separately. </t>
  </si>
  <si>
    <t>Apply cost adjustments related to changes in workload.</t>
  </si>
  <si>
    <t>Workload adjustment to costs</t>
  </si>
  <si>
    <t>Modelled costs after separate assessments</t>
  </si>
  <si>
    <t xml:space="preserve">Placeholder to input any other adjustments not captured above. Include rationale for the adjustment in the comments section. </t>
  </si>
  <si>
    <t>Adjusted modelled costs to feed into the allowance calculations</t>
  </si>
  <si>
    <t xml:space="preserve">This model takes modelled costs from the different cost assessment models as inputs and applies reverse regional adjustments, workload adjustments and other adjustments to obtain a set of adjusted modelled costs that feed into the final allowance calculations. </t>
  </si>
  <si>
    <t>Include costs assessed separately</t>
  </si>
  <si>
    <t>Tier 1</t>
  </si>
  <si>
    <t>Tier 2A</t>
  </si>
  <si>
    <t>Tier 2B &amp; 3</t>
  </si>
  <si>
    <t>Other mains</t>
  </si>
  <si>
    <t>Repairs</t>
  </si>
  <si>
    <t>Statutory Independent Undertakings (SIU)</t>
  </si>
  <si>
    <t>Other Direct Activities (ODA)</t>
  </si>
  <si>
    <t>LTS Pipelines, Storage &amp; Entry</t>
  </si>
  <si>
    <t>Type of assessment dissagregated model</t>
  </si>
  <si>
    <t>Type of assessment top down models</t>
  </si>
  <si>
    <t>Include in totex/middle up regressions</t>
  </si>
  <si>
    <t>Regional wage adjustments</t>
  </si>
  <si>
    <t>Sparsity adjustments</t>
  </si>
  <si>
    <t>Urbanity reinstatement</t>
  </si>
  <si>
    <t>Urbanity productivity</t>
  </si>
  <si>
    <t>Regression</t>
  </si>
  <si>
    <t>Non-regression</t>
  </si>
  <si>
    <t/>
  </si>
  <si>
    <t>Net to gross ratio</t>
  </si>
  <si>
    <t>Exclusions</t>
  </si>
  <si>
    <t>HR &amp; Non-operational training</t>
  </si>
  <si>
    <t>Reason for exclusion</t>
  </si>
  <si>
    <t>Ntwk</t>
  </si>
  <si>
    <t xml:space="preserve">Ratio of WA modelled cost / modelled cost </t>
  </si>
  <si>
    <t>Workload adjustment to reverse adjustments</t>
  </si>
  <si>
    <t>Net/gross ratio</t>
  </si>
  <si>
    <t>Adjusted modelled costs (gross)</t>
  </si>
  <si>
    <t>Adjusted modelled costs (net)</t>
  </si>
  <si>
    <t xml:space="preserve">This sheet applies reverse adjustments and other adjustments to modelled costs estimated using the top down totex models. Totex is the sum of modelled totex plus items excluded from the top down regression. </t>
  </si>
  <si>
    <t>Reverse adjustments to totex costs based on top down model estimates plus items excluded from the totex regression analysis</t>
  </si>
  <si>
    <t>Modelled costs by different model</t>
  </si>
  <si>
    <t>Ofgem modelled costs, excludes net RPEs</t>
  </si>
  <si>
    <t>Model001</t>
  </si>
  <si>
    <t>Model002</t>
  </si>
  <si>
    <t>Model003</t>
  </si>
  <si>
    <t>Disaggregated costs - Ofgem view from bottom up assessment</t>
  </si>
  <si>
    <t>Granular information on Ofgem modelled costs using bottom up assessment</t>
  </si>
  <si>
    <t>Ofgem modelled costs - bottom up assessment, excludes net RPEs</t>
  </si>
  <si>
    <t>Ofgem modelled costs - cost not subject to additional efficiency challenge; pass-through (exc RPEs)</t>
  </si>
  <si>
    <t>Ofgem modelled costs - cost not subject to additional efficiency challenge; uncertainty mechanisms (exc RPEs)</t>
  </si>
  <si>
    <t>Cost type</t>
  </si>
  <si>
    <t>Cost level</t>
  </si>
  <si>
    <t>Totex top down</t>
  </si>
  <si>
    <t>Middle up</t>
  </si>
  <si>
    <t>Bottom up</t>
  </si>
  <si>
    <t>Non-controllable cost categories</t>
  </si>
  <si>
    <t>Additional pass through items excluded from assessment at normalisation stage</t>
  </si>
  <si>
    <t>Pass through_1</t>
  </si>
  <si>
    <t>Pass through_2</t>
  </si>
  <si>
    <t>Pass through_3</t>
  </si>
  <si>
    <t>Pass through_4</t>
  </si>
  <si>
    <t>Pass through_5</t>
  </si>
  <si>
    <t>Pass through_6</t>
  </si>
  <si>
    <t>Pass through_7</t>
  </si>
  <si>
    <t>Pass through_8</t>
  </si>
  <si>
    <t>Pass through_9</t>
  </si>
  <si>
    <t>Pass through_10</t>
  </si>
  <si>
    <t>Pass through_11</t>
  </si>
  <si>
    <t>Pass through_12</t>
  </si>
  <si>
    <t>Pass through_13</t>
  </si>
  <si>
    <t>Pass through_14</t>
  </si>
  <si>
    <t>Pass through_15</t>
  </si>
  <si>
    <t>Uncertainty mechanisms_1</t>
  </si>
  <si>
    <t>Uncertainty mechanisms_2</t>
  </si>
  <si>
    <t>Uncertainty mechanisms_3</t>
  </si>
  <si>
    <t>Uncertainty mechanisms_4</t>
  </si>
  <si>
    <t>Uncertainty mechanisms_5</t>
  </si>
  <si>
    <t>Uncertainty mechanisms_6</t>
  </si>
  <si>
    <t>Uncertainty mechanisms_7</t>
  </si>
  <si>
    <t>Uncertainty mechanisms_8</t>
  </si>
  <si>
    <t>Uncertainty mechanisms_9</t>
  </si>
  <si>
    <t>Uncertainty mechanisms_10</t>
  </si>
  <si>
    <t>Uncertainty mechanisms_11</t>
  </si>
  <si>
    <t>Uncertainty mechanisms_12</t>
  </si>
  <si>
    <t>Uncertainty mechanisms_13</t>
  </si>
  <si>
    <t>Uncertainty mechanisms_14</t>
  </si>
  <si>
    <t>Uncertainty mechanisms_15</t>
  </si>
  <si>
    <t>Uncertainty mechanisms_16</t>
  </si>
  <si>
    <t>Uncertainty mechanisms_17</t>
  </si>
  <si>
    <t>Uncertainty mechanisms_18</t>
  </si>
  <si>
    <t>Uncertainty mechanisms_19</t>
  </si>
  <si>
    <t>Uncertainty mechanisms_20</t>
  </si>
  <si>
    <t>GDN submitted costs (controllable totex)</t>
  </si>
  <si>
    <t>Gross</t>
  </si>
  <si>
    <t>Net</t>
  </si>
  <si>
    <t>GDN submitted costs (non-controllable opex)</t>
  </si>
  <si>
    <t>Aggregated costs for different cost assessment workstreams</t>
  </si>
  <si>
    <t>Disaggregated costs for bottom up assessment</t>
  </si>
  <si>
    <t>GDN forecast costs, excludes net RPEs</t>
  </si>
  <si>
    <t>GDN submitted</t>
  </si>
  <si>
    <t>Include BSS bottom-up costs</t>
  </si>
  <si>
    <t>Separate assessment</t>
  </si>
  <si>
    <t>Network</t>
  </si>
  <si>
    <t>Streetworks</t>
  </si>
  <si>
    <t>EoETotal Work Management</t>
  </si>
  <si>
    <t>LonTotal Work Management</t>
  </si>
  <si>
    <t>NWTotal Work Management</t>
  </si>
  <si>
    <t>WMTotal Work Management</t>
  </si>
  <si>
    <t>NGNTotal Work Management</t>
  </si>
  <si>
    <t>ScTotal Work Management</t>
  </si>
  <si>
    <t>SoTotal Work Management</t>
  </si>
  <si>
    <t>WWUTotal Work Management</t>
  </si>
  <si>
    <t>EoEEmergency</t>
  </si>
  <si>
    <t>LonEmergency</t>
  </si>
  <si>
    <t>NWEmergency</t>
  </si>
  <si>
    <t>WMEmergency</t>
  </si>
  <si>
    <t>NGNEmergency</t>
  </si>
  <si>
    <t>ScEmergency</t>
  </si>
  <si>
    <t>SoEmergency</t>
  </si>
  <si>
    <t>WWUEmergency</t>
  </si>
  <si>
    <t>EoERepairs</t>
  </si>
  <si>
    <t>LonRepairs</t>
  </si>
  <si>
    <t>NWRepairs</t>
  </si>
  <si>
    <t>WMRepairs</t>
  </si>
  <si>
    <t>NGNRepairs</t>
  </si>
  <si>
    <t>ScRepairs</t>
  </si>
  <si>
    <t>SoRepairs</t>
  </si>
  <si>
    <t>WWURepairs</t>
  </si>
  <si>
    <t>EoEMaintenance</t>
  </si>
  <si>
    <t>LonMaintenance</t>
  </si>
  <si>
    <t>NWMaintenance</t>
  </si>
  <si>
    <t>WMMaintenance</t>
  </si>
  <si>
    <t>NGNMaintenance</t>
  </si>
  <si>
    <t>ScMaintenance</t>
  </si>
  <si>
    <t>SoMaintenance</t>
  </si>
  <si>
    <t>WWUMaintenance</t>
  </si>
  <si>
    <t>Normalisation controls</t>
  </si>
  <si>
    <t>Universal data</t>
  </si>
  <si>
    <t>Data that is fixed and may be used in multiple workbooks</t>
  </si>
  <si>
    <t>Cost area</t>
  </si>
  <si>
    <t>Inflation data</t>
  </si>
  <si>
    <t>OBR publication date March 2019 (NB: Calendar year forecast)</t>
  </si>
  <si>
    <t>RPI</t>
  </si>
  <si>
    <t>CPI</t>
  </si>
  <si>
    <t>Financial year data</t>
  </si>
  <si>
    <t>RPI-CPI inflation (%)</t>
  </si>
  <si>
    <t>Yearly average RPI-CPI (Index)</t>
  </si>
  <si>
    <t>Convert to 2018/19 prices</t>
  </si>
  <si>
    <t>Efficiency score controls</t>
  </si>
  <si>
    <t>These toggles are for illustration purposes. The actual toggles used in the spreadsheet will be developed as the specific model is built</t>
  </si>
  <si>
    <t>Efficiency Factor Quartile</t>
  </si>
  <si>
    <t>Drop-down</t>
  </si>
  <si>
    <t>Selection of efficiency factor</t>
  </si>
  <si>
    <t>Econometric model choice</t>
  </si>
  <si>
    <t>Model Weighting</t>
  </si>
  <si>
    <t>Top-Down</t>
  </si>
  <si>
    <t>Middle-Up</t>
  </si>
  <si>
    <t>Bottom-Up</t>
  </si>
  <si>
    <t>Business Support Costs</t>
  </si>
  <si>
    <t>Include in bottom-up analysis?</t>
  </si>
  <si>
    <t>Fixed data</t>
  </si>
  <si>
    <t>Model Weighting must equal 100%</t>
  </si>
  <si>
    <t>Normalised Adjusted Costs</t>
  </si>
  <si>
    <t xml:space="preserve">This sheet summarises normalised adjusted costs across different cost categories and different cost assessment workstreams. The costs are presented in a form to feed into the regression analysis files or files for other types of assessment. </t>
  </si>
  <si>
    <t>Sheet</t>
  </si>
  <si>
    <t>NGNTotexTotex top down</t>
  </si>
  <si>
    <t>NGNOpexMiddle up</t>
  </si>
  <si>
    <t>NGNCapexMiddle up</t>
  </si>
  <si>
    <t>NGNRepexMiddle up</t>
  </si>
  <si>
    <t>NGNTotexBottom up</t>
  </si>
  <si>
    <t>NGNTotex</t>
  </si>
  <si>
    <t>NGNOpex</t>
  </si>
  <si>
    <t>NGNTotal Controllable Opex</t>
  </si>
  <si>
    <t>NGNAsset Management</t>
  </si>
  <si>
    <t>NGNOperations Management</t>
  </si>
  <si>
    <t>NGNCustomer Management</t>
  </si>
  <si>
    <t>NGNSystem Control</t>
  </si>
  <si>
    <t>NGNTotal Work Execution</t>
  </si>
  <si>
    <t>NGNStatutory Independent Undertakings (SIU)</t>
  </si>
  <si>
    <t>NGNOther Direct Activities (ODA)</t>
  </si>
  <si>
    <t>NGNTotal Business Support</t>
  </si>
  <si>
    <t>IT &amp; Telecoms</t>
  </si>
  <si>
    <t>NGNIT &amp; Telecoms</t>
  </si>
  <si>
    <t>NGNProperty Management</t>
  </si>
  <si>
    <t>NGNHR &amp; Non-Operational Training</t>
  </si>
  <si>
    <t>NGNAudit, Finance &amp; Regulation</t>
  </si>
  <si>
    <t>NGNInsurance</t>
  </si>
  <si>
    <t>NGNProcurement</t>
  </si>
  <si>
    <t>NGNCEO &amp; Group Management</t>
  </si>
  <si>
    <t>NGNStores &amp; Logistics</t>
  </si>
  <si>
    <t>NGNTraining &amp; Apprentices</t>
  </si>
  <si>
    <t>NGNTotal Non-Controllable Costs</t>
  </si>
  <si>
    <t>NGNShrinkage</t>
  </si>
  <si>
    <t>NGNOfgem Licence</t>
  </si>
  <si>
    <t>NGNNetwork Rates</t>
  </si>
  <si>
    <t>NGNEstablished pension deficit recovery plan payment</t>
  </si>
  <si>
    <t>NGNPPF levy costs</t>
  </si>
  <si>
    <t>NGNPension scheme administration costs</t>
  </si>
  <si>
    <t>NGNNTS Pension Recharge</t>
  </si>
  <si>
    <t>NGNBad debt</t>
  </si>
  <si>
    <t>NGNNTS exit costs</t>
  </si>
  <si>
    <t>NGNOther</t>
  </si>
  <si>
    <t>NGNCapex</t>
  </si>
  <si>
    <t>NGNLTS Pipelines, Storage &amp; Entry</t>
  </si>
  <si>
    <t>NGNConnections</t>
  </si>
  <si>
    <t>NGNReinforcement</t>
  </si>
  <si>
    <t>NGNDiversions</t>
  </si>
  <si>
    <t>NGNGovernors</t>
  </si>
  <si>
    <t>NGNTransport &amp; Plant</t>
  </si>
  <si>
    <t>NGNOther Capex</t>
  </si>
  <si>
    <t>NGNRepex</t>
  </si>
  <si>
    <t>NGNTier 1</t>
  </si>
  <si>
    <t>NGNTier 2A</t>
  </si>
  <si>
    <t>NGNTier 2B &amp; 3</t>
  </si>
  <si>
    <t>NGNServices</t>
  </si>
  <si>
    <t>NGNCapitalised Replacement</t>
  </si>
  <si>
    <t>NGNMOBs</t>
  </si>
  <si>
    <t>NGNOther mains</t>
  </si>
  <si>
    <t>Check 1</t>
  </si>
  <si>
    <t>Check 2</t>
  </si>
  <si>
    <t>Check 3</t>
  </si>
  <si>
    <t xml:space="preserve">This sheet provides a summary of exclusions made in each cost area. </t>
  </si>
  <si>
    <t>Regional Adjustments Outputs</t>
  </si>
  <si>
    <t xml:space="preserve">This sheet provides a summary of regional adjustments made in each cost area. </t>
  </si>
  <si>
    <t>Check controllable opex total</t>
  </si>
  <si>
    <t>Check capex total</t>
  </si>
  <si>
    <t>Check totex total</t>
  </si>
  <si>
    <t xml:space="preserve">This sheet provides a summary of the net to gross ratio based on the company's submitted costs in each cost area. </t>
  </si>
  <si>
    <t>Check Business Support ratio</t>
  </si>
  <si>
    <t>Non-controllable costs</t>
  </si>
  <si>
    <t>This sheet summarises GDN submitted non-controllable costs and controllable totex. The outputs are used in setting final allowances later in the process.</t>
  </si>
  <si>
    <t>Northern Gas Networks - Modelled Costs</t>
  </si>
  <si>
    <t>NGNInnovation</t>
  </si>
  <si>
    <t>Northern Gas Networks - Workload Adjustments</t>
  </si>
  <si>
    <t>Workload adjustments for aggregated cost assessment workstreams</t>
  </si>
  <si>
    <t>Workload adjustments for disaggregated costs</t>
  </si>
  <si>
    <t>Pension Deficit Charge Adjustment (NTS Pension Recharge)</t>
  </si>
  <si>
    <t>NGNPension Deficit Charge Adjustment (NTS Pension Recharge)</t>
  </si>
  <si>
    <t>Network Innovation (ex IRM)</t>
  </si>
  <si>
    <t>NGNNetwork Innovation (ex IRM)</t>
  </si>
  <si>
    <t>Innovation Roll-out expenditure (IRM)</t>
  </si>
  <si>
    <t>NGNInnovation Roll-out expenditure (IRM)</t>
  </si>
  <si>
    <t>Xoserve</t>
  </si>
  <si>
    <t>NGNXoserve</t>
  </si>
  <si>
    <t>xxx</t>
  </si>
  <si>
    <t>NGNxxx</t>
  </si>
  <si>
    <t>yyy</t>
  </si>
  <si>
    <t>NGNyyy</t>
  </si>
  <si>
    <t>zzz</t>
  </si>
  <si>
    <t>NGNzzz</t>
  </si>
  <si>
    <t>Activity</t>
  </si>
  <si>
    <t>Sub-Activity</t>
  </si>
  <si>
    <t>EoERepex</t>
  </si>
  <si>
    <t>LonRepex</t>
  </si>
  <si>
    <t>NWRepex</t>
  </si>
  <si>
    <t>WMRepex</t>
  </si>
  <si>
    <t>ScRepex</t>
  </si>
  <si>
    <t>SoRepex</t>
  </si>
  <si>
    <t>WWURepex</t>
  </si>
  <si>
    <t>EoEConnections</t>
  </si>
  <si>
    <t>LonConnections</t>
  </si>
  <si>
    <t>NWConnections</t>
  </si>
  <si>
    <t>WMConnections</t>
  </si>
  <si>
    <t>ScConnections</t>
  </si>
  <si>
    <t>SoConnections</t>
  </si>
  <si>
    <t>WWUConnections</t>
  </si>
  <si>
    <t>Land remediation</t>
  </si>
  <si>
    <t>Growth Governors</t>
  </si>
  <si>
    <t>EoEOther Direct Activities (ODA)</t>
  </si>
  <si>
    <t>LonOther Direct Activities (ODA)</t>
  </si>
  <si>
    <t>NWOther Direct Activities (ODA)</t>
  </si>
  <si>
    <t>WMOther Direct Activities (ODA)</t>
  </si>
  <si>
    <t>ScOther Direct Activities (ODA)</t>
  </si>
  <si>
    <t>SoOther Direct Activities (ODA)</t>
  </si>
  <si>
    <t>WWUOther Direct Activities (ODA)</t>
  </si>
  <si>
    <t>EoEReinforcement</t>
  </si>
  <si>
    <t>LonReinforcement</t>
  </si>
  <si>
    <t>NWReinforcement</t>
  </si>
  <si>
    <t>WMReinforcement</t>
  </si>
  <si>
    <t>ScReinforcement</t>
  </si>
  <si>
    <t>SoReinforcement</t>
  </si>
  <si>
    <t>WWUReinforcement</t>
  </si>
  <si>
    <t>EoEOther Capex</t>
  </si>
  <si>
    <t>LonOther Capex</t>
  </si>
  <si>
    <t>NWOther Capex</t>
  </si>
  <si>
    <t>WMOther Capex</t>
  </si>
  <si>
    <t>ScOther Capex</t>
  </si>
  <si>
    <t>SoOther Capex</t>
  </si>
  <si>
    <t>WWUOther Capex</t>
  </si>
  <si>
    <t xml:space="preserve">Separately assessed costs (not subject to efficiency challenge) </t>
  </si>
  <si>
    <t>Bespoke outputs</t>
  </si>
  <si>
    <t>Large projects</t>
  </si>
  <si>
    <t xml:space="preserve">BOs - Vulnerability (needs identification) </t>
  </si>
  <si>
    <t>BOs - Fuel poor</t>
  </si>
  <si>
    <t>BO - High rise building plans</t>
  </si>
  <si>
    <t>BOs - Carbon monoxide awareness</t>
  </si>
  <si>
    <t>BOs - Vulnerability (needs identification)</t>
  </si>
  <si>
    <t>BO - Vulnerability (needs identification)</t>
  </si>
  <si>
    <t>BO - Record keeping (audit and assurance)</t>
  </si>
  <si>
    <t>BO - Biomethane: Additional maintenance (OPEX)</t>
  </si>
  <si>
    <t>BO - Riser Inspection Surveys &lt; 6 Storey Buildings</t>
  </si>
  <si>
    <t>BO - DCC Membership</t>
  </si>
  <si>
    <t>ScIT &amp; Telecoms</t>
  </si>
  <si>
    <t>BO - Low emission vehicles</t>
  </si>
  <si>
    <t>ScTransport &amp; Plant</t>
  </si>
  <si>
    <t>BO - Increased fleet replacement rate (8yr to 6yrs)</t>
  </si>
  <si>
    <t>BO - Hazardous Waste</t>
  </si>
  <si>
    <t>BO - Record Keeping other records (Audit and assurance)</t>
  </si>
  <si>
    <t>BO - Smart Meter Roll-out additional call outs</t>
  </si>
  <si>
    <t>BO - Biomethane: Additional maintenance</t>
  </si>
  <si>
    <t>BO - Biomethane Improved Access Trials  (3 trials - isle of wight, ebbsfleet, grants of Girvan) Opex</t>
  </si>
  <si>
    <t>SoIT &amp; Telecoms</t>
  </si>
  <si>
    <t>BO - Shrinkage projects</t>
  </si>
  <si>
    <t>BO - Theft of gas</t>
  </si>
  <si>
    <t>BO</t>
  </si>
  <si>
    <t>Modelled</t>
  </si>
  <si>
    <t xml:space="preserve">Separately assessed costs (subject to efficiency challenge) </t>
  </si>
  <si>
    <t>BO - Priority services register</t>
  </si>
  <si>
    <t>BO - Energy efficiency advice</t>
  </si>
  <si>
    <t>BO - Dedicated 24/7 PSR hotline</t>
  </si>
  <si>
    <t>BO - Community partners</t>
  </si>
  <si>
    <t>BO - Biomethane process improvements</t>
  </si>
  <si>
    <t>BO - CO awareness</t>
  </si>
  <si>
    <t>BO - Social and Customer Competency Framework</t>
  </si>
  <si>
    <t>BOs - Biomethane - improved access trials, roll out, SIUs</t>
  </si>
  <si>
    <t>SoTransport &amp; Plant</t>
  </si>
  <si>
    <t>BOs - Biomethane - improved access trials, roll out</t>
  </si>
  <si>
    <t>PPF Levy Costs</t>
  </si>
  <si>
    <t>Pension Scheme Administration Costs</t>
  </si>
  <si>
    <t>PSUP</t>
  </si>
  <si>
    <t>TA - PSUP</t>
  </si>
  <si>
    <t>EoEIT &amp; Telecoms</t>
  </si>
  <si>
    <t>TA - Separately assessed projects</t>
  </si>
  <si>
    <t>EoELTS Pipelines, Storage &amp; Entry</t>
  </si>
  <si>
    <t>TA - IT&amp;Telecoms</t>
  </si>
  <si>
    <t>LonIT &amp; Telecoms</t>
  </si>
  <si>
    <t>LonLTS Pipelines, Storage &amp; Entry</t>
  </si>
  <si>
    <t>NWIT &amp; Telecoms</t>
  </si>
  <si>
    <t>NWLTS Pipelines, Storage &amp; Entry</t>
  </si>
  <si>
    <t>WMIT &amp; Telecoms</t>
  </si>
  <si>
    <t>WMLTS Pipelines, Storage &amp; Entry</t>
  </si>
  <si>
    <t>TA - SIU capex</t>
  </si>
  <si>
    <t>ScLTS Pipelines, Storage &amp; Entry</t>
  </si>
  <si>
    <t>TA - Projects separately assessed</t>
  </si>
  <si>
    <t>SoLTS Pipelines, Storage &amp; Entry</t>
  </si>
  <si>
    <t>WWUIT &amp; Telecoms</t>
  </si>
  <si>
    <t>WWULTS Pipelines, Storage &amp; Entry</t>
  </si>
  <si>
    <t>GD1 projects &gt;£0.75m</t>
  </si>
  <si>
    <t>Large load connections</t>
  </si>
  <si>
    <t>Uncertainty mechanisms</t>
  </si>
  <si>
    <t>NGNUncertainty mechanisms_1</t>
  </si>
  <si>
    <t>GDN submitted costs for separate assessment (bespoke outputs and technical assessment)</t>
  </si>
  <si>
    <t>Technical assessment</t>
  </si>
  <si>
    <t>TA</t>
  </si>
  <si>
    <t>GDN submitted costs (controllable totex minus bespoke outputs and technical assessment)</t>
  </si>
  <si>
    <t>Other Repex</t>
  </si>
  <si>
    <t>Smart Metering</t>
  </si>
  <si>
    <t>Disallowed costs</t>
  </si>
  <si>
    <t>NGNDisallowed costs_1</t>
  </si>
  <si>
    <t>NGNDisallowed costs_2</t>
  </si>
  <si>
    <t>NGNDisallowed costs_3</t>
  </si>
  <si>
    <t>Check that Other Costs match inputs</t>
  </si>
  <si>
    <t>Check that Uncertainty Mechanisms etc. match inputs</t>
  </si>
  <si>
    <t>EoE0</t>
  </si>
  <si>
    <t>Lon0</t>
  </si>
  <si>
    <t>NW0</t>
  </si>
  <si>
    <t>WM0</t>
  </si>
  <si>
    <t>NGN0</t>
  </si>
  <si>
    <t>Sc0</t>
  </si>
  <si>
    <t>So0</t>
  </si>
  <si>
    <t>WWU0</t>
  </si>
  <si>
    <t>Information on Ofgem and network view of totex, following reversal of any adjustments</t>
  </si>
  <si>
    <t xml:space="preserve">Business Support - weights </t>
  </si>
  <si>
    <t>Top-down</t>
  </si>
  <si>
    <t>TA - Gasholder demolition</t>
  </si>
  <si>
    <t>Other capex</t>
  </si>
  <si>
    <t>NGNOther capex</t>
  </si>
  <si>
    <t>Mains</t>
  </si>
  <si>
    <t>Replacing: Tier 1</t>
  </si>
  <si>
    <t>NGNReplacing: Tier 1</t>
  </si>
  <si>
    <t>Replacing: Tier 2A</t>
  </si>
  <si>
    <t>NGNReplacing: Tier 2A</t>
  </si>
  <si>
    <t>Replacing: Tier 2B (&amp; T3 for GD1)</t>
  </si>
  <si>
    <t>NGNReplacing: Tier 2B (&amp; T3 for GD1)</t>
  </si>
  <si>
    <t>Replacing: Tier 3</t>
  </si>
  <si>
    <t>NGNReplacing: Tier 3</t>
  </si>
  <si>
    <t>Replacing: Iron mains &gt;30m</t>
  </si>
  <si>
    <t>NGNReplacing: Iron mains &gt;30m</t>
  </si>
  <si>
    <t>Replacing: Steel Mains &lt;=2"</t>
  </si>
  <si>
    <t>NGNReplacing: Steel Mains &lt;=2"</t>
  </si>
  <si>
    <t>Replacing: Steel Mains &gt;2"</t>
  </si>
  <si>
    <t>NGNReplacing: Steel Mains &gt;2"</t>
  </si>
  <si>
    <t>Replacing: Other Policy &amp; Condition</t>
  </si>
  <si>
    <t>NGNReplacing: Other Policy &amp; Condition</t>
  </si>
  <si>
    <t>Loss of meterwork</t>
  </si>
  <si>
    <t>Overall cost activity</t>
  </si>
  <si>
    <t>Ofgem modelled costs - cost not subject to additional efficiency challenge; Bespoke Outputs and Technical Assessments (exc RPEs)</t>
  </si>
  <si>
    <t>Description</t>
  </si>
  <si>
    <t>Determines if costs subject to separate assessment are added back to individual cost categories at this post analysis stage (1) or not (0)</t>
  </si>
  <si>
    <t>Determines if adjusted modelled total Business Support Costs are calculated as the sum of bottom-up adjusted modelled BSC (1) or imported from the top-down BSC calculation in Cal_Disagg_opex (0)</t>
  </si>
  <si>
    <t>Workstream</t>
  </si>
  <si>
    <t>Overall activity</t>
  </si>
  <si>
    <t>Gross/net</t>
  </si>
  <si>
    <t>Separately Assessed (non-regression) modelled costs</t>
  </si>
  <si>
    <t>This output sheet displays the adjusted separately assessed costs.</t>
  </si>
  <si>
    <t>Technically assessed costs</t>
  </si>
  <si>
    <t>This output sheet displays the adjusted techinically assessed costs.</t>
  </si>
  <si>
    <t>Ofgem</t>
  </si>
  <si>
    <t>BO - London Medium Pressure (Capex)</t>
  </si>
  <si>
    <t>BO - London Medium Pressure (Repex)</t>
  </si>
  <si>
    <t>TA - Tier 1 stubs</t>
  </si>
  <si>
    <t>BO - Intermediate Pressure Reconfiguration</t>
  </si>
  <si>
    <t>Additional adjustments option</t>
  </si>
  <si>
    <t>Opex Uplift</t>
  </si>
  <si>
    <t>Cost uplift (inclusion)</t>
  </si>
  <si>
    <t>NGNCost uplift (inclusion)_1</t>
  </si>
  <si>
    <t>GD1 projects &gt;£4.0m</t>
  </si>
  <si>
    <t>Loss of Development Clause</t>
  </si>
  <si>
    <t>NGNUncertainty mechanisms_2</t>
  </si>
  <si>
    <t>Tier 2B</t>
  </si>
  <si>
    <t>Tier 3</t>
  </si>
  <si>
    <t>NGNDisallowed costs_4</t>
  </si>
  <si>
    <t>Steel Mains &lt;=2"</t>
  </si>
  <si>
    <t>NGNDisallowed costs_5</t>
  </si>
  <si>
    <t>Steel Mains &gt;2"</t>
  </si>
  <si>
    <t>NGNDisallowed costs_6</t>
  </si>
  <si>
    <t>Iron mains &gt;30m</t>
  </si>
  <si>
    <t>NGNDisallowed costs_7</t>
  </si>
  <si>
    <t>Other Policy &amp; Condition</t>
  </si>
  <si>
    <t>NGNDisallowed costs_8</t>
  </si>
  <si>
    <t>Services Not Associated With Mains Replacement</t>
  </si>
  <si>
    <t>NGNDisallowed costs_9</t>
  </si>
  <si>
    <t>NGNDisallowed costs_10</t>
  </si>
  <si>
    <t>TA - Electric Vehicles</t>
  </si>
  <si>
    <t>WWUTransport &amp; Plant</t>
  </si>
  <si>
    <t>EoETransport &amp; Plant</t>
  </si>
  <si>
    <t>LonTransport &amp; Plant</t>
  </si>
  <si>
    <t>NWTransport &amp; Plant</t>
  </si>
  <si>
    <t>WMTransport &amp; Plant</t>
  </si>
  <si>
    <t>Focused</t>
  </si>
  <si>
    <t>Pass through</t>
  </si>
  <si>
    <t>NGNPass through_1</t>
  </si>
  <si>
    <t>NGNPass through_2</t>
  </si>
  <si>
    <t>[Final] Global Control, GD - Version 2.0 (30/11/20)</t>
  </si>
  <si>
    <t>[Final] Cost Assessment - Version 2.0 (30/11/20)</t>
  </si>
  <si>
    <t>This sheet summarises modelled costs across different cost categories and different cost assessment workstreams.</t>
  </si>
  <si>
    <t xml:space="preserve">This sheet provides a summary of workload adjustments made in each cost area. </t>
  </si>
  <si>
    <t>TA - Resilience opex</t>
  </si>
  <si>
    <t>TA - Resilience capex</t>
  </si>
  <si>
    <t>TA - EoE_Rep_01</t>
  </si>
  <si>
    <t>BO - NGN_Cap_01</t>
  </si>
  <si>
    <t>BO - Sc_Inn_01</t>
  </si>
  <si>
    <t>BO - So_Inn_01</t>
  </si>
  <si>
    <t>TA - So_Rep_01</t>
  </si>
  <si>
    <t>BO - WWU_ODA_01</t>
  </si>
  <si>
    <t>[Final] Normalisation and adjustments - Version 2.0 (30/11/20)</t>
  </si>
  <si>
    <t>[Final] Non-Regression File - Version 2.0 (30/11/20)</t>
  </si>
  <si>
    <t>[Final] Normalisation and adjustments -Version 2.0 (30/11/20)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</si>
</sst>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dd/mm/yy;@"/>
    <numFmt numFmtId="166" formatCode="#,##0.000"/>
  </numFmts>
  <fonts count="22" x14ac:knownFonts="1">
    <font>
      <sz val="10"/>
      <color theme="1"/>
      <name val="Verdana"/>
      <family val="2"/>
    </font>
    <font>
      <sz val="10"/>
      <color theme="1"/>
      <name val="Verdana"/>
      <family val="2"/>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Verdana"/>
      <family val="2"/>
    </font>
    <font>
      <b/>
      <sz val="10"/>
      <color theme="1"/>
      <name val="Verdana"/>
      <family val="2"/>
    </font>
    <font>
      <b/>
      <sz val="10"/>
      <color theme="0"/>
      <name val="Verdana"/>
      <family val="2"/>
    </font>
    <font>
      <b/>
      <sz val="12"/>
      <color theme="0"/>
      <name val="Verdana"/>
      <family val="2"/>
    </font>
    <font>
      <b/>
      <sz val="18"/>
      <color theme="0"/>
      <name val="Verdana"/>
      <family val="2"/>
    </font>
    <font>
      <i/>
      <sz val="10"/>
      <color theme="0" tint="-0.499984740745262"/>
      <name val="Verdana"/>
      <family val="2"/>
    </font>
    <font>
      <b/>
      <i/>
      <sz val="10"/>
      <name val="Verdana"/>
      <family val="2"/>
    </font>
    <font>
      <i/>
      <sz val="10"/>
      <name val="Verdana"/>
      <family val="2"/>
    </font>
    <font>
      <b/>
      <sz val="18"/>
      <color rgb="FFFFFFFF"/>
      <name val="Verdana"/>
      <family val="2"/>
    </font>
    <font>
      <b/>
      <sz val="12"/>
      <color rgb="FFFFFFFF"/>
      <name val="Verdana"/>
      <family val="2"/>
    </font>
    <font>
      <b/>
      <sz val="10"/>
      <color rgb="FF000000"/>
      <name val="Verdana"/>
      <family val="2"/>
    </font>
    <font>
      <i/>
      <sz val="10"/>
      <color rgb="FF808080"/>
      <name val="Verdana"/>
      <family val="2"/>
    </font>
    <font>
      <sz val="8"/>
      <name val="Verdana"/>
      <family val="2"/>
    </font>
  </fonts>
  <fills count="26">
    <fill>
      <patternFill patternType="none"/>
    </fill>
    <fill>
      <patternFill patternType="gray125"/>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9" tint="0.39997558519241921"/>
        <bgColor indexed="64"/>
      </patternFill>
    </fill>
    <fill>
      <patternFill patternType="solid">
        <fgColor theme="2"/>
        <bgColor indexed="64"/>
      </patternFill>
    </fill>
    <fill>
      <patternFill patternType="solid">
        <fgColor theme="7"/>
        <bgColor indexed="64"/>
      </patternFill>
    </fill>
    <fill>
      <patternFill patternType="solid">
        <fgColor theme="6"/>
        <bgColor indexed="64"/>
      </patternFill>
    </fill>
    <fill>
      <patternFill patternType="solid">
        <fgColor theme="8"/>
        <bgColor indexed="64"/>
      </patternFill>
    </fill>
    <fill>
      <patternFill patternType="solid">
        <fgColor theme="9"/>
        <bgColor indexed="64"/>
      </patternFill>
    </fill>
    <fill>
      <patternFill patternType="solid">
        <fgColor theme="4"/>
        <bgColor indexed="64"/>
      </patternFill>
    </fill>
    <fill>
      <patternFill patternType="solid">
        <fgColor theme="4" tint="0.39994506668294322"/>
        <bgColor indexed="64"/>
      </patternFill>
    </fill>
    <fill>
      <patternFill patternType="solid">
        <fgColor theme="4" tint="0.59996337778862885"/>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rgb="FFFF9797"/>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lightUp">
        <fgColor theme="6"/>
      </patternFill>
    </fill>
    <fill>
      <patternFill patternType="solid">
        <fgColor rgb="FF5B9BD5"/>
        <bgColor rgb="FF000000"/>
      </patternFill>
    </fill>
    <fill>
      <patternFill patternType="lightUp">
        <fgColor rgb="FFA5A5A5"/>
        <bgColor rgb="FFFFFFFF"/>
      </patternFill>
    </fill>
    <fill>
      <patternFill patternType="solid">
        <fgColor theme="4" tint="0.59999389629810485"/>
        <bgColor indexed="64"/>
      </patternFill>
    </fill>
    <fill>
      <patternFill patternType="solid">
        <fgColor theme="2" tint="-9.9978637043366805E-2"/>
        <bgColor indexed="64"/>
      </patternFill>
    </fill>
  </fills>
  <borders count="18">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auto="1"/>
      </left>
      <right style="thin">
        <color auto="1"/>
      </right>
      <top style="thin">
        <color auto="1"/>
      </top>
      <bottom style="thin">
        <color auto="1"/>
      </bottom>
      <diagonal/>
    </border>
    <border>
      <left/>
      <right/>
      <top/>
      <bottom style="thin">
        <color theme="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0" fontId="13" fillId="12" borderId="0" applyNumberFormat="0" applyBorder="0" applyAlignment="0" applyProtection="0"/>
    <xf numFmtId="0" fontId="12" fillId="12" borderId="0" applyNumberFormat="0" applyBorder="0" applyAlignment="0" applyProtection="0"/>
    <xf numFmtId="0" fontId="11" fillId="13" borderId="0" applyNumberFormat="0" applyBorder="0" applyAlignment="0" applyProtection="0"/>
    <xf numFmtId="0" fontId="1" fillId="14" borderId="0" applyNumberFormat="0" applyBorder="0" applyAlignment="0" applyProtection="0"/>
    <xf numFmtId="0" fontId="1" fillId="0" borderId="7" applyNumberFormat="0" applyFill="0" applyAlignment="0" applyProtection="0"/>
    <xf numFmtId="0" fontId="2" fillId="2" borderId="1" applyNumberFormat="0" applyAlignment="0" applyProtection="0"/>
    <xf numFmtId="0" fontId="3" fillId="3" borderId="2" applyNumberFormat="0" applyAlignment="0" applyProtection="0"/>
    <xf numFmtId="0" fontId="4" fillId="3" borderId="1" applyNumberFormat="0" applyAlignment="0" applyProtection="0"/>
    <xf numFmtId="0" fontId="5" fillId="0" borderId="3" applyNumberFormat="0" applyFill="0" applyAlignment="0" applyProtection="0"/>
    <xf numFmtId="0" fontId="6" fillId="4" borderId="4" applyNumberFormat="0" applyAlignment="0" applyProtection="0"/>
    <xf numFmtId="0" fontId="7" fillId="0" borderId="0" applyNumberFormat="0" applyFill="0" applyBorder="0" applyAlignment="0" applyProtection="0"/>
    <xf numFmtId="0" fontId="1" fillId="5" borderId="5" applyNumberFormat="0" applyFont="0" applyAlignment="0" applyProtection="0"/>
    <xf numFmtId="0" fontId="8" fillId="0" borderId="0" applyNumberFormat="0" applyFill="0" applyBorder="0" applyAlignment="0" applyProtection="0"/>
    <xf numFmtId="0" fontId="1" fillId="21" borderId="0" applyNumberFormat="0" applyFont="0" applyBorder="0" applyAlignment="0" applyProtection="0"/>
    <xf numFmtId="0" fontId="1" fillId="18" borderId="0" applyNumberFormat="0" applyBorder="0" applyAlignment="0" applyProtection="0"/>
    <xf numFmtId="4" fontId="1" fillId="15" borderId="0" applyBorder="0" applyAlignment="0" applyProtection="0"/>
    <xf numFmtId="4" fontId="1" fillId="16" borderId="0"/>
    <xf numFmtId="4" fontId="1" fillId="6" borderId="0"/>
    <xf numFmtId="4" fontId="1" fillId="20" borderId="0"/>
    <xf numFmtId="4" fontId="1" fillId="19" borderId="0"/>
    <xf numFmtId="4" fontId="1" fillId="17" borderId="0"/>
    <xf numFmtId="0" fontId="9" fillId="0" borderId="6" applyFill="0"/>
    <xf numFmtId="0" fontId="14" fillId="0" borderId="0" applyFill="0" applyBorder="0"/>
    <xf numFmtId="9" fontId="1" fillId="0" borderId="0" applyFont="0" applyFill="0" applyBorder="0" applyAlignment="0" applyProtection="0"/>
  </cellStyleXfs>
  <cellXfs count="160">
    <xf numFmtId="0" fontId="0" fillId="0" borderId="0" xfId="0"/>
    <xf numFmtId="0" fontId="0" fillId="7" borderId="0" xfId="0" applyFill="1"/>
    <xf numFmtId="0" fontId="10" fillId="0" borderId="0" xfId="0" applyFont="1"/>
    <xf numFmtId="0" fontId="0" fillId="0" borderId="0" xfId="0"/>
    <xf numFmtId="0" fontId="10" fillId="0" borderId="0" xfId="0" applyFont="1"/>
    <xf numFmtId="0" fontId="0" fillId="8" borderId="0" xfId="0" applyFill="1"/>
    <xf numFmtId="0" fontId="0" fillId="9" borderId="0" xfId="0" applyFill="1"/>
    <xf numFmtId="0" fontId="0" fillId="10" borderId="0" xfId="0" applyFill="1"/>
    <xf numFmtId="0" fontId="0" fillId="11" borderId="0" xfId="0" applyFill="1"/>
    <xf numFmtId="0" fontId="13" fillId="12" borderId="0" xfId="1"/>
    <xf numFmtId="0" fontId="12" fillId="12" borderId="0" xfId="2"/>
    <xf numFmtId="0" fontId="11" fillId="13" borderId="0" xfId="3"/>
    <xf numFmtId="0" fontId="1" fillId="14" borderId="0" xfId="4"/>
    <xf numFmtId="0" fontId="14" fillId="0" borderId="0" xfId="0" applyFont="1" applyFill="1"/>
    <xf numFmtId="0" fontId="0" fillId="21" borderId="0" xfId="14" applyFont="1"/>
    <xf numFmtId="0" fontId="0" fillId="0" borderId="0" xfId="0" applyBorder="1"/>
    <xf numFmtId="0" fontId="1" fillId="18" borderId="0" xfId="15"/>
    <xf numFmtId="4" fontId="1" fillId="15" borderId="0" xfId="16"/>
    <xf numFmtId="4" fontId="1" fillId="19" borderId="0" xfId="20"/>
    <xf numFmtId="4" fontId="1" fillId="20" borderId="0" xfId="19"/>
    <xf numFmtId="4" fontId="1" fillId="17" borderId="0" xfId="19" applyFill="1"/>
    <xf numFmtId="0" fontId="0" fillId="0" borderId="10" xfId="0" applyBorder="1"/>
    <xf numFmtId="0" fontId="1" fillId="18" borderId="10" xfId="15" applyBorder="1"/>
    <xf numFmtId="4" fontId="1" fillId="19" borderId="0" xfId="20" applyBorder="1"/>
    <xf numFmtId="0" fontId="0" fillId="0" borderId="11" xfId="0" applyBorder="1"/>
    <xf numFmtId="4" fontId="1" fillId="19" borderId="11" xfId="20" applyBorder="1"/>
    <xf numFmtId="164" fontId="1" fillId="18" borderId="10" xfId="15" applyNumberFormat="1" applyBorder="1"/>
    <xf numFmtId="22" fontId="1" fillId="18" borderId="11" xfId="15" applyNumberFormat="1" applyBorder="1"/>
    <xf numFmtId="0" fontId="1" fillId="18" borderId="0" xfId="15" applyBorder="1"/>
    <xf numFmtId="0" fontId="9" fillId="0" borderId="6" xfId="22"/>
    <xf numFmtId="0" fontId="14" fillId="0" borderId="0" xfId="23"/>
    <xf numFmtId="0" fontId="14" fillId="7" borderId="10" xfId="23" applyFill="1" applyBorder="1"/>
    <xf numFmtId="0" fontId="14" fillId="7" borderId="0" xfId="23" applyFill="1" applyBorder="1"/>
    <xf numFmtId="0" fontId="14" fillId="7" borderId="11" xfId="23" applyFill="1" applyBorder="1"/>
    <xf numFmtId="0" fontId="15" fillId="7" borderId="10" xfId="23" applyFont="1" applyFill="1" applyBorder="1"/>
    <xf numFmtId="0" fontId="10" fillId="0" borderId="9" xfId="0" applyFont="1" applyBorder="1"/>
    <xf numFmtId="0" fontId="10" fillId="0" borderId="8" xfId="0" applyFont="1" applyBorder="1"/>
    <xf numFmtId="0" fontId="10" fillId="0" borderId="8" xfId="0" applyFont="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165" fontId="13" fillId="12" borderId="0" xfId="1" applyNumberFormat="1"/>
    <xf numFmtId="165" fontId="12" fillId="12" borderId="0" xfId="2" applyNumberFormat="1"/>
    <xf numFmtId="165" fontId="0" fillId="0" borderId="0" xfId="0" applyNumberFormat="1"/>
    <xf numFmtId="165" fontId="10" fillId="0" borderId="0" xfId="0" applyNumberFormat="1" applyFont="1" applyBorder="1"/>
    <xf numFmtId="165" fontId="11" fillId="13" borderId="0" xfId="3" applyNumberFormat="1"/>
    <xf numFmtId="0" fontId="9" fillId="12" borderId="6" xfId="22" applyFill="1"/>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0" xfId="0" applyFont="1" applyBorder="1" applyAlignment="1">
      <alignment horizontal="center" vertical="center"/>
    </xf>
    <xf numFmtId="0" fontId="10" fillId="0" borderId="15" xfId="0" applyFont="1" applyBorder="1" applyAlignment="1">
      <alignment vertical="center"/>
    </xf>
    <xf numFmtId="0" fontId="10" fillId="0" borderId="16" xfId="0" applyFont="1" applyBorder="1" applyAlignment="1">
      <alignment vertical="center"/>
    </xf>
    <xf numFmtId="0" fontId="10" fillId="0" borderId="14" xfId="0" applyFont="1" applyBorder="1" applyAlignment="1">
      <alignment horizontal="center" vertical="center"/>
    </xf>
    <xf numFmtId="0" fontId="10" fillId="0" borderId="17" xfId="0" applyFont="1" applyBorder="1" applyAlignment="1">
      <alignment vertical="center"/>
    </xf>
    <xf numFmtId="0" fontId="16" fillId="7" borderId="0" xfId="23" applyFont="1" applyFill="1" applyBorder="1"/>
    <xf numFmtId="0" fontId="15" fillId="7" borderId="0" xfId="23" quotePrefix="1" applyFont="1" applyFill="1" applyBorder="1"/>
    <xf numFmtId="0" fontId="16" fillId="7" borderId="11" xfId="23" applyFont="1" applyFill="1" applyBorder="1"/>
    <xf numFmtId="0" fontId="15" fillId="7" borderId="11" xfId="23" quotePrefix="1" applyFont="1" applyFill="1" applyBorder="1"/>
    <xf numFmtId="1" fontId="0" fillId="0" borderId="10" xfId="0" applyNumberFormat="1" applyBorder="1"/>
    <xf numFmtId="4" fontId="1" fillId="18" borderId="0" xfId="15" applyNumberFormat="1"/>
    <xf numFmtId="0" fontId="10" fillId="0" borderId="0" xfId="0" applyFont="1" applyAlignment="1">
      <alignment vertical="center"/>
    </xf>
    <xf numFmtId="165" fontId="10" fillId="0" borderId="0" xfId="0" applyNumberFormat="1" applyFont="1"/>
    <xf numFmtId="0" fontId="14" fillId="18" borderId="0" xfId="23" applyFill="1"/>
    <xf numFmtId="0" fontId="17" fillId="22" borderId="0" xfId="1" applyFont="1" applyFill="1"/>
    <xf numFmtId="165" fontId="17" fillId="22" borderId="0" xfId="1" applyNumberFormat="1" applyFont="1" applyFill="1"/>
    <xf numFmtId="0" fontId="18" fillId="22" borderId="0" xfId="2" applyFont="1" applyFill="1"/>
    <xf numFmtId="165" fontId="18" fillId="22" borderId="0" xfId="2" applyNumberFormat="1" applyFont="1" applyFill="1"/>
    <xf numFmtId="0" fontId="9" fillId="22" borderId="6" xfId="22" applyFill="1"/>
    <xf numFmtId="0" fontId="19" fillId="0" borderId="0" xfId="0" applyFont="1"/>
    <xf numFmtId="0" fontId="19" fillId="0" borderId="8" xfId="0" applyFont="1" applyBorder="1"/>
    <xf numFmtId="165" fontId="19" fillId="0" borderId="0" xfId="0" applyNumberFormat="1" applyFont="1"/>
    <xf numFmtId="0" fontId="19" fillId="0" borderId="9" xfId="0" applyFont="1" applyBorder="1"/>
    <xf numFmtId="0" fontId="20" fillId="0" borderId="0" xfId="23" applyFont="1"/>
    <xf numFmtId="0" fontId="0" fillId="23" borderId="0" xfId="14" applyFont="1" applyFill="1"/>
    <xf numFmtId="4" fontId="1" fillId="24" borderId="0" xfId="20" applyFill="1"/>
    <xf numFmtId="9" fontId="1" fillId="19" borderId="0" xfId="24" applyFill="1"/>
    <xf numFmtId="4" fontId="0" fillId="0" borderId="0" xfId="0" applyNumberFormat="1"/>
    <xf numFmtId="4" fontId="0" fillId="0" borderId="0" xfId="0" applyNumberFormat="1" applyFont="1"/>
    <xf numFmtId="0" fontId="0" fillId="0" borderId="0" xfId="0" applyFont="1"/>
    <xf numFmtId="0" fontId="0" fillId="14" borderId="0" xfId="4" applyFont="1"/>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0" xfId="0" applyFont="1" applyAlignment="1">
      <alignment wrapText="1"/>
    </xf>
    <xf numFmtId="0" fontId="0" fillId="18" borderId="6" xfId="15" applyFont="1" applyBorder="1"/>
    <xf numFmtId="0" fontId="10" fillId="0" borderId="12" xfId="0" applyFont="1" applyBorder="1" applyAlignment="1">
      <alignment horizontal="centerContinuous" vertical="center"/>
    </xf>
    <xf numFmtId="0" fontId="10" fillId="0" borderId="10" xfId="0" applyFont="1" applyBorder="1" applyAlignment="1">
      <alignment horizontal="centerContinuous" vertical="center"/>
    </xf>
    <xf numFmtId="0" fontId="10" fillId="0" borderId="13" xfId="0" applyFont="1" applyBorder="1" applyAlignment="1">
      <alignment horizontal="centerContinuous" vertical="center"/>
    </xf>
    <xf numFmtId="3" fontId="1" fillId="15" borderId="0" xfId="16" applyNumberFormat="1"/>
    <xf numFmtId="0" fontId="10" fillId="0" borderId="0" xfId="0" applyFont="1" applyAlignment="1">
      <alignment horizontal="center" vertical="center"/>
    </xf>
    <xf numFmtId="0" fontId="10" fillId="0" borderId="14" xfId="0" applyFont="1" applyBorder="1"/>
    <xf numFmtId="0" fontId="12" fillId="0" borderId="0" xfId="2" applyFill="1"/>
    <xf numFmtId="0" fontId="0" fillId="0" borderId="0" xfId="0" applyFill="1" applyBorder="1"/>
    <xf numFmtId="3" fontId="1" fillId="15" borderId="0" xfId="16" applyNumberFormat="1" applyAlignment="1">
      <alignment horizontal="right"/>
    </xf>
    <xf numFmtId="0" fontId="11" fillId="13" borderId="0" xfId="3" applyAlignment="1">
      <alignment horizontal="right"/>
    </xf>
    <xf numFmtId="0" fontId="10" fillId="0" borderId="14" xfId="0" applyFont="1" applyBorder="1" applyAlignment="1">
      <alignment horizontal="centerContinuous"/>
    </xf>
    <xf numFmtId="0" fontId="0" fillId="0" borderId="0" xfId="0" applyAlignment="1">
      <alignment horizontal="right"/>
    </xf>
    <xf numFmtId="0" fontId="1" fillId="21" borderId="0" xfId="14"/>
    <xf numFmtId="10" fontId="1" fillId="18" borderId="0" xfId="24" applyNumberFormat="1" applyFill="1"/>
    <xf numFmtId="166" fontId="1" fillId="19" borderId="0" xfId="20" applyNumberFormat="1"/>
    <xf numFmtId="3" fontId="1" fillId="19" borderId="0" xfId="20" applyNumberFormat="1"/>
    <xf numFmtId="10" fontId="1" fillId="18" borderId="0" xfId="15" applyNumberFormat="1"/>
    <xf numFmtId="10" fontId="1" fillId="19" borderId="0" xfId="24" applyNumberFormat="1" applyFill="1"/>
    <xf numFmtId="0" fontId="1" fillId="15" borderId="0" xfId="16" applyNumberFormat="1"/>
    <xf numFmtId="4" fontId="10" fillId="0" borderId="0" xfId="0" applyNumberFormat="1" applyFont="1"/>
    <xf numFmtId="14" fontId="1" fillId="15" borderId="0" xfId="16" applyNumberFormat="1"/>
    <xf numFmtId="4" fontId="1" fillId="15" borderId="0" xfId="16" applyAlignment="1">
      <alignment horizontal="right"/>
    </xf>
    <xf numFmtId="4" fontId="1" fillId="15" borderId="0" xfId="20" applyFill="1"/>
    <xf numFmtId="4" fontId="1" fillId="15" borderId="0" xfId="19" applyFill="1"/>
    <xf numFmtId="0" fontId="9" fillId="0" borderId="0" xfId="0" applyFont="1" applyFill="1"/>
    <xf numFmtId="0" fontId="0" fillId="0" borderId="0" xfId="0" applyFill="1"/>
    <xf numFmtId="4" fontId="0" fillId="0" borderId="0" xfId="0" applyNumberFormat="1" applyFill="1"/>
    <xf numFmtId="0" fontId="0" fillId="0" borderId="0" xfId="0" applyFont="1" applyFill="1"/>
    <xf numFmtId="0" fontId="0" fillId="0" borderId="0" xfId="0" applyFill="1" applyAlignment="1">
      <alignment horizontal="left" indent="1"/>
    </xf>
    <xf numFmtId="165" fontId="12" fillId="0" borderId="0" xfId="2" applyNumberFormat="1" applyFill="1"/>
    <xf numFmtId="165" fontId="0" fillId="0" borderId="0" xfId="0" applyNumberFormat="1" applyFill="1"/>
    <xf numFmtId="0" fontId="10" fillId="0" borderId="0" xfId="0" applyFont="1" applyBorder="1"/>
    <xf numFmtId="0" fontId="0" fillId="0" borderId="0" xfId="14" applyFont="1" applyFill="1"/>
    <xf numFmtId="4" fontId="1" fillId="0" borderId="0" xfId="19" applyFill="1"/>
    <xf numFmtId="4" fontId="1" fillId="21" borderId="0" xfId="14" applyNumberFormat="1"/>
    <xf numFmtId="0" fontId="0" fillId="0" borderId="0" xfId="0" applyAlignment="1">
      <alignment horizontal="left" indent="1"/>
    </xf>
    <xf numFmtId="4" fontId="0" fillId="21" borderId="0" xfId="14" applyNumberFormat="1" applyFont="1"/>
    <xf numFmtId="4" fontId="0" fillId="0" borderId="0" xfId="0" applyNumberFormat="1" applyFont="1" applyFill="1"/>
    <xf numFmtId="4" fontId="1" fillId="0" borderId="0" xfId="16" applyFill="1"/>
    <xf numFmtId="0" fontId="1" fillId="0" borderId="0" xfId="16" applyNumberFormat="1" applyFill="1"/>
    <xf numFmtId="4" fontId="1" fillId="0" borderId="0" xfId="20" applyFill="1"/>
    <xf numFmtId="4" fontId="0" fillId="15" borderId="0" xfId="19" applyFont="1" applyFill="1"/>
    <xf numFmtId="0" fontId="0" fillId="15" borderId="0" xfId="0" applyFill="1"/>
    <xf numFmtId="0" fontId="1" fillId="0" borderId="0" xfId="20" applyNumberFormat="1" applyFill="1"/>
    <xf numFmtId="10" fontId="0" fillId="18" borderId="0" xfId="15" applyNumberFormat="1" applyFont="1"/>
    <xf numFmtId="4" fontId="0" fillId="15" borderId="0" xfId="20" applyFont="1" applyFill="1"/>
    <xf numFmtId="0" fontId="1" fillId="15" borderId="0" xfId="20" applyNumberFormat="1" applyFill="1"/>
    <xf numFmtId="0" fontId="10" fillId="15" borderId="0" xfId="0" applyFont="1" applyFill="1"/>
    <xf numFmtId="3" fontId="1" fillId="18" borderId="0" xfId="15" applyNumberFormat="1"/>
    <xf numFmtId="3" fontId="1" fillId="18" borderId="0" xfId="15" applyNumberFormat="1" applyAlignment="1">
      <alignment horizontal="right"/>
    </xf>
    <xf numFmtId="0" fontId="0" fillId="0" borderId="0" xfId="0" applyAlignment="1">
      <alignment wrapText="1"/>
    </xf>
    <xf numFmtId="4" fontId="0" fillId="15" borderId="0" xfId="0" applyNumberFormat="1" applyFill="1"/>
    <xf numFmtId="0" fontId="0" fillId="25" borderId="0" xfId="0" applyFill="1"/>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22" fontId="1" fillId="15" borderId="0" xfId="16" applyNumberFormat="1"/>
    <xf numFmtId="22" fontId="1" fillId="15" borderId="0" xfId="16" applyNumberFormat="1"/>
    <xf numFmtId="0" fontId="10" fillId="0" borderId="12" xfId="0" applyFont="1" applyBorder="1" applyAlignment="1">
      <alignment horizontal="center" vertical="center"/>
    </xf>
    <xf numFmtId="0" fontId="10" fillId="0" borderId="13" xfId="0" applyFont="1" applyBorder="1" applyAlignment="1">
      <alignment horizontal="center" vertical="center"/>
    </xf>
    <xf numFmtId="22" fontId="1" fillId="15" borderId="0" xfId="16" applyNumberFormat="1"/>
    <xf numFmtId="22" fontId="1" fillId="15" borderId="0" xfId="16" applyNumberFormat="1"/>
    <xf numFmtId="0" fontId="10" fillId="0" borderId="12" xfId="0" applyFont="1" applyBorder="1" applyAlignment="1">
      <alignment horizontal="center" vertical="center"/>
    </xf>
    <xf numFmtId="0" fontId="10" fillId="0" borderId="13" xfId="0" applyFont="1" applyBorder="1" applyAlignment="1">
      <alignment horizontal="center" vertical="center"/>
    </xf>
    <xf numFmtId="22" fontId="0" fillId="0" borderId="11" xfId="0" applyNumberFormat="1" applyBorder="1"/>
    <xf numFmtId="0" fontId="1" fillId="18" borderId="10" xfId="15" applyBorder="1" applyAlignment="1">
      <alignment horizontal="left" vertical="top" wrapText="1"/>
    </xf>
    <xf numFmtId="0" fontId="1" fillId="18" borderId="0" xfId="15" applyBorder="1" applyAlignment="1">
      <alignment horizontal="left" vertical="top" wrapText="1"/>
    </xf>
    <xf numFmtId="0" fontId="1" fillId="18" borderId="11" xfId="15" applyBorder="1" applyAlignment="1">
      <alignment horizontal="left" vertical="top" wrapText="1"/>
    </xf>
    <xf numFmtId="0" fontId="0" fillId="0" borderId="0" xfId="0" applyAlignment="1">
      <alignment horizont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xf>
    <xf numFmtId="0" fontId="19" fillId="0" borderId="14" xfId="0" applyFont="1" applyBorder="1" applyAlignment="1">
      <alignment horizontal="center"/>
    </xf>
  </cellXfs>
  <cellStyles count="25">
    <cellStyle name="Annotation" xfId="23" xr:uid="{00000000-0005-0000-0000-000000000000}"/>
    <cellStyle name="Blank" xfId="14" xr:uid="{00000000-0005-0000-0000-000001000000}"/>
    <cellStyle name="Calculation" xfId="8" builtinId="22" hidden="1"/>
    <cellStyle name="Calculation" xfId="17" builtinId="22" hidden="1"/>
    <cellStyle name="Calculations" xfId="20" xr:uid="{00000000-0005-0000-0000-000004000000}"/>
    <cellStyle name="Check Cell" xfId="10" builtinId="23" hidden="1"/>
    <cellStyle name="Error checking" xfId="22" xr:uid="{00000000-0005-0000-0000-000006000000}"/>
    <cellStyle name="Explanatory Text" xfId="13" builtinId="53" hidden="1"/>
    <cellStyle name="Heading 1" xfId="2" builtinId="16" customBuiltin="1"/>
    <cellStyle name="Heading 2" xfId="3" builtinId="17" customBuiltin="1"/>
    <cellStyle name="Heading 3" xfId="4" builtinId="18" customBuiltin="1"/>
    <cellStyle name="Heading 4" xfId="5" builtinId="19" customBuiltin="1"/>
    <cellStyle name="Imported" xfId="16" xr:uid="{00000000-0005-0000-0000-00000D000000}"/>
    <cellStyle name="Input" xfId="6" builtinId="20" hidden="1"/>
    <cellStyle name="Linked Cell" xfId="9" builtinId="24" hidden="1"/>
    <cellStyle name="Normal" xfId="0" builtinId="0"/>
    <cellStyle name="Note" xfId="12" builtinId="10" hidden="1"/>
    <cellStyle name="Output" xfId="7" builtinId="21" hidden="1"/>
    <cellStyle name="Output" xfId="18" builtinId="21" hidden="1"/>
    <cellStyle name="Outputs" xfId="19" xr:uid="{00000000-0005-0000-0000-000014000000}"/>
    <cellStyle name="Percent" xfId="24" builtinId="5"/>
    <cellStyle name="Title" xfId="1" builtinId="15" customBuiltin="1"/>
    <cellStyle name="Unique formula" xfId="21" xr:uid="{00000000-0005-0000-0000-000017000000}"/>
    <cellStyle name="User Input" xfId="15" xr:uid="{00000000-0005-0000-0000-000018000000}"/>
    <cellStyle name="Warning Text" xfId="11" builtinId="11" hidden="1"/>
  </cellStyles>
  <dxfs count="4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97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xdr:colOff>
      <xdr:row>0</xdr:row>
      <xdr:rowOff>2</xdr:rowOff>
    </xdr:from>
    <xdr:to>
      <xdr:col>4</xdr:col>
      <xdr:colOff>2416502</xdr:colOff>
      <xdr:row>0</xdr:row>
      <xdr:rowOff>727202</xdr:rowOff>
    </xdr:to>
    <xdr:pic>
      <xdr:nvPicPr>
        <xdr:cNvPr id="2" name="Picture 1" descr="image of the Ofgem logo" title="Ofgem logo">
          <a:extLst>
            <a:ext uri="{FF2B5EF4-FFF2-40B4-BE49-F238E27FC236}">
              <a16:creationId xmlns:a16="http://schemas.microsoft.com/office/drawing/2014/main" id="{D2DE17E3-013A-4933-A76C-9D57485386B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 y="2"/>
          <a:ext cx="2988000" cy="7272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ofgem.gov.uk/TG/Transmission/Transmission_Price_Controls_Lib/Regulatory_Reporting/RRP_2010/Transmission%20PCRRP%20tables_SPTL_200910%20draf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gdsswrk002.uk.corporg.net\home3_wrk$\My%20Documents\Ant\Other\Graph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yhcbapp83\gas%20distribution%20shared%20folder\EXECFIN\FINPLAN\Monthly%20Reporting\0506\04%20-%20July\Report%20Schedules\Tes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yhcbapp83\gas%20distribution%20shared%20folder\DOCUME~1\ostergmk\LOCALS~1\Temp\10%20year%20maturity%20T%20Bonds%20v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yhcbapp83\gas%20distribution%20shared%20folder\DOCUME~1\byrnespj\LOCALS~1\Temp\Beta%20Retail%20Exampl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Universal data"/>
      <sheetName val="Check and Balances"/>
      <sheetName val="1.1 Published Data"/>
      <sheetName val="1.2s Ofgem Adjustments Scots"/>
      <sheetName val="1.3s Accounting C Costs Scots"/>
      <sheetName val="1.4s Performance Scots"/>
      <sheetName val="1.5s Reconciliation Scots"/>
      <sheetName val="2.1 Eng Opex Elec "/>
      <sheetName val="2.2 Non Op Capex"/>
      <sheetName val="2.4 Exc &amp; Demin "/>
      <sheetName val="2.5 Corporate Costs Scots"/>
      <sheetName val="2.6 IT Scots"/>
      <sheetName val="2.7s Insurance"/>
      <sheetName val="2.7 Captive Insure"/>
      <sheetName val="2.10 Related Party Scots"/>
      <sheetName val="2.11s Staff Scots"/>
      <sheetName val="2.14 Year on Year Movt"/>
      <sheetName val="2.16.1 Recharge Model"/>
      <sheetName val="2.16.2 Recharge Model"/>
      <sheetName val="3.1s Pensions Scots"/>
      <sheetName val="3.1.1 DB Pension cost"/>
      <sheetName val="3.1.2 DB Pension Detail"/>
      <sheetName val="3.1.3 Second DB Pension Det"/>
      <sheetName val="3.1.4 Pensions DC"/>
      <sheetName val="3.1.5 Pension PPF levy"/>
      <sheetName val="3.1.6 Pension Admin"/>
      <sheetName val="3.2 Net Debt"/>
      <sheetName val="3.3 Tax"/>
      <sheetName val="3.4s Disposals"/>
      <sheetName val="3.5 P&amp;L"/>
      <sheetName val="3.5.1 Bal Sht"/>
      <sheetName val="3.5.2 Cashflow"/>
      <sheetName val="3.6 Fin Require"/>
      <sheetName val="3.7 Tax allocations"/>
      <sheetName val="3.7.1 Tax allocations CT600"/>
      <sheetName val="4.1  System Info"/>
      <sheetName val="4.2  Activity indicators"/>
      <sheetName val="4.3_System_perf_SHETL_SPT"/>
      <sheetName val="4.4  Defects SPTL"/>
      <sheetName val="4.5  Faults"/>
      <sheetName val="4.6  Failures"/>
      <sheetName val="4.7 Condition Assessment SPTL"/>
      <sheetName val="4.8_Boundary_transf_capab"/>
      <sheetName val="4.9_Demand_&amp;_Supply_at_sub"/>
      <sheetName val="4.10 Reactive compensation"/>
      <sheetName val="4.11 Asset description SPTL"/>
      <sheetName val="4.12 Asset age 2007"/>
      <sheetName val="4.12 Asset age 2008"/>
      <sheetName val="4.12 Asset age 2009"/>
      <sheetName val="4.12 Asset age 2010"/>
      <sheetName val="4.13 Asset disposal LRE by age"/>
      <sheetName val="4.14 Asset disposal NLRE by age"/>
      <sheetName val="4.15 Asset adds &amp; disps"/>
      <sheetName val="4.16 Asset lives"/>
      <sheetName val="4.17 Unit costs"/>
      <sheetName val="4.18 Capex summary e"/>
      <sheetName val="4.19 Scheme Listing LR"/>
      <sheetName val="4.20 Scheme Listing NLR"/>
      <sheetName val="4.21 Quasi capex"/>
      <sheetName val="4.22 Other Capex costs"/>
      <sheetName val="4.23 TIRG"/>
      <sheetName val="4.24 Revenue Driver info"/>
      <sheetName val="4.25 CEI"/>
      <sheetName val="4.26 Capex Movement"/>
      <sheetName val="4.27.1 Capex Price Vol Var"/>
      <sheetName val="4.27.2 Capex Price Vol Var"/>
      <sheetName val="4.28A_Asset_health_&amp;_crit"/>
      <sheetName val="4.28B_Asset_health_&amp;_crit"/>
      <sheetName val="4.29C_Criticality_subs_SP"/>
      <sheetName val="4.30 TPCR Forecast"/>
      <sheetName val="4.31 E3 Grid"/>
      <sheetName val="3.1 P&amp;L"/>
      <sheetName val="3.2 Bal Sht"/>
      <sheetName val="3.3 Cashflow"/>
      <sheetName val="3.3.1 Fin Require"/>
      <sheetName val="3.5 Net Debt"/>
      <sheetName val="3.6 Tax"/>
      <sheetName val="3.8 DB Pension cost"/>
      <sheetName val="3.8.1 DB Pension Detail"/>
      <sheetName val="3.8.2 Second DB Pension Det"/>
      <sheetName val="3.9 Pensions DC"/>
      <sheetName val="3.10 Pension PPF levy"/>
      <sheetName val="3.11 Pension Admin"/>
      <sheetName val="4.3  System perf - SPTL"/>
      <sheetName val="4.8  Boundary Transfers"/>
      <sheetName val="4.9  Demand &amp; Supply at subs"/>
      <sheetName val="4.28 Asset Health"/>
      <sheetName val="4.29 Asset Criticality"/>
      <sheetName val="4.30 Asset Rep Priority"/>
      <sheetName val="4.31 Asset Live Det"/>
      <sheetName val="4.32 TPCR Forecast"/>
      <sheetName val="4.33 E3 Grid"/>
      <sheetName val="Lists"/>
      <sheetName val="Maximo Workload"/>
      <sheetName val="Costs_AfterRule2"/>
    </sheetNames>
    <sheetDataSet>
      <sheetData sheetId="0"/>
      <sheetData sheetId="1"/>
      <sheetData sheetId="2">
        <row r="21">
          <cell r="C21" t="str">
            <v>2009/10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CKET"/>
      <sheetName val="SUN"/>
      <sheetName val="FF 02"/>
      <sheetName val="FF 03"/>
      <sheetName val="Graphs"/>
      <sheetName val="Lists"/>
      <sheetName val="FF_02"/>
      <sheetName val="FF_03"/>
      <sheetName val="dropdowns"/>
      <sheetName val="Universal data"/>
    </sheetNames>
    <sheetDataSet>
      <sheetData sheetId="0" refreshError="1"/>
      <sheetData sheetId="1" refreshError="1"/>
      <sheetData sheetId="2" refreshError="1"/>
      <sheetData sheetId="3" refreshError="1"/>
      <sheetData sheetId="4">
        <row r="5">
          <cell r="D5">
            <v>-20</v>
          </cell>
        </row>
      </sheetData>
      <sheetData sheetId="5" refreshError="1"/>
      <sheetData sheetId="6"/>
      <sheetData sheetId="7"/>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est"/>
      <sheetName val="Incentives"/>
      <sheetName val="Income collected"/>
      <sheetName val="Opex subjective"/>
      <sheetName val="Capex Comp"/>
      <sheetName val="Capex Comparators FOC"/>
      <sheetName val="Incentive Forecast"/>
      <sheetName val="Opex Comparators-sensitivities"/>
      <sheetName val="Opex Objective YTD"/>
      <sheetName val="Opex by FOC"/>
      <sheetName val="Opex Trend &amp; MAT"/>
      <sheetName val="Manpower"/>
      <sheetName val="Incentive Graphs"/>
      <sheetName val="Opex Objective Discrete Mths"/>
      <sheetName val="risk"/>
      <sheetName val="Manpower Summary"/>
      <sheetName val="Opex Subj by Mth"/>
      <sheetName val="Opex Objective Mth"/>
      <sheetName val="#REF"/>
      <sheetName val="By Account Code"/>
      <sheetName val="By Business Unit"/>
      <sheetName val="SummCapex"/>
      <sheetName val="ETO Capx"/>
      <sheetName val="ESO Capx"/>
      <sheetName val="GAS SO Capx"/>
      <sheetName val="GAS TO Capx "/>
      <sheetName val="Range Names"/>
      <sheetName val="Income_collected"/>
      <sheetName val="Opex_subjective"/>
      <sheetName val="Capex_Comp"/>
      <sheetName val="Capex_Comparators_FOC"/>
      <sheetName val="Incentive_Forecast"/>
      <sheetName val="Opex_Comparators-sensitivities"/>
      <sheetName val="Opex_Objective_YTD"/>
      <sheetName val="Opex_by_FOC"/>
      <sheetName val="Opex_Trend_&amp;_MAT"/>
      <sheetName val="Incentive_Graphs"/>
      <sheetName val="Opex_Objective_Discrete_Mths"/>
      <sheetName val="Manpower_Summary"/>
      <sheetName val="Opex_Subj_by_Mth"/>
      <sheetName val="Opex_Objective_Mth"/>
      <sheetName val="By_Account_Code"/>
      <sheetName val="By_Business_Unit"/>
      <sheetName val="ETO_Capx"/>
      <sheetName val="ESO_Capx"/>
      <sheetName val="GAS_SO_Capx"/>
      <sheetName val="GAS_TO_Capx_"/>
      <sheetName val="Range_Names"/>
      <sheetName val="ADMIN"/>
      <sheetName val="Graph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GcaSummary"/>
      <sheetName val="MarginSummary"/>
    </sheetNames>
    <sheetDataSet>
      <sheetData sheetId="0"/>
      <sheetData sheetId="1"/>
      <sheetData sheetId="2"/>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Year ROIC Trees"/>
      <sheetName val="5 Year ROIC Trees"/>
      <sheetName val="Beta"/>
      <sheetName val="Cost of Debt (Industrial)"/>
      <sheetName val="Spread"/>
      <sheetName val="IBES Estimates"/>
      <sheetName val="Sheet4"/>
      <sheetName val="Risk-Free Rate"/>
      <sheetName val="Sheet3"/>
      <sheetName val="Operating Leases"/>
      <sheetName val="Sheet1"/>
      <sheetName val="Sheet2"/>
      <sheetName val="Spread|Growth"/>
      <sheetName val="Summary"/>
      <sheetName val="ABS"/>
      <sheetName val="ABS (Adjusted)"/>
      <sheetName val="ABS (2)"/>
      <sheetName val="AHMY"/>
      <sheetName val="AHMY (Adjusted)"/>
      <sheetName val="AHMY (2)"/>
      <sheetName val="BJ"/>
      <sheetName val="BJ (Adjusted)"/>
      <sheetName val="BJ (2)"/>
      <sheetName val="CAUFM"/>
      <sheetName val="CAUFM (Adjusted) "/>
      <sheetName val="CAUFM (2)"/>
      <sheetName val="COST"/>
      <sheetName val="COST (Adjusted)"/>
      <sheetName val="COST (2)"/>
      <sheetName val="DEFI"/>
      <sheetName val="DEFI (Adjusted) "/>
      <sheetName val="DEFI (2)"/>
      <sheetName val="GAP"/>
      <sheetName val="GAP (Adjusted) "/>
      <sheetName val="GAP (2)"/>
      <sheetName val="KM"/>
      <sheetName val="KM (Adjusted)"/>
      <sheetName val="KM (2)"/>
      <sheetName val="KR"/>
      <sheetName val="KR (Adjusted)"/>
      <sheetName val="KR (2)"/>
      <sheetName val="IMKTA"/>
      <sheetName val="IMKTA (Adjusted) "/>
      <sheetName val="IMKTA (2)"/>
      <sheetName val="METOL"/>
      <sheetName val="METOL (Adjusted)"/>
      <sheetName val="METOL (2)"/>
      <sheetName val="PUSH"/>
      <sheetName val="PUSH (Adjusted)"/>
      <sheetName val="PUSH (2)"/>
      <sheetName val="RDK"/>
      <sheetName val="RDK (Adjusted)"/>
      <sheetName val="RDK (2)"/>
      <sheetName val="SAGFO"/>
      <sheetName val="SAGFO (Adjusted) "/>
      <sheetName val="SAGFO (2)"/>
      <sheetName val="SVU"/>
      <sheetName val="SVU (Adjusted)"/>
      <sheetName val="SVU (2)"/>
      <sheetName val="SWY"/>
      <sheetName val="SWY (Adjusted)"/>
      <sheetName val="SWY (2)"/>
      <sheetName val="TEPH"/>
      <sheetName val="TEPH (Adjusted) "/>
      <sheetName val="TEPH (2)"/>
      <sheetName val="WIN"/>
      <sheetName val="WIN (Adjusted)"/>
      <sheetName val="WIN (2)"/>
      <sheetName val="WMK"/>
      <sheetName val="WMK (Adjusted)"/>
      <sheetName val="WMK (2)"/>
      <sheetName val="WMT"/>
      <sheetName val="WMT (Adjusted)"/>
      <sheetName val="WMT (2)"/>
      <sheetName val="3_Year_ROIC_Trees"/>
      <sheetName val="5_Year_ROIC_Trees"/>
      <sheetName val="Cost_of_Debt_(Industrial)"/>
      <sheetName val="IBES_Estimates"/>
      <sheetName val="Risk-Free_Rate"/>
      <sheetName val="Operating_Leases"/>
      <sheetName val="ABS_(Adjusted)"/>
      <sheetName val="ABS_(2)"/>
      <sheetName val="AHMY_(Adjusted)"/>
      <sheetName val="AHMY_(2)"/>
      <sheetName val="BJ_(Adjusted)"/>
      <sheetName val="BJ_(2)"/>
      <sheetName val="CAUFM_(Adjusted)_"/>
      <sheetName val="CAUFM_(2)"/>
      <sheetName val="COST_(Adjusted)"/>
      <sheetName val="COST_(2)"/>
      <sheetName val="DEFI_(Adjusted)_"/>
      <sheetName val="DEFI_(2)"/>
      <sheetName val="GAP_(Adjusted)_"/>
      <sheetName val="GAP_(2)"/>
      <sheetName val="KM_(Adjusted)"/>
      <sheetName val="KM_(2)"/>
      <sheetName val="KR_(Adjusted)"/>
      <sheetName val="KR_(2)"/>
      <sheetName val="IMKTA_(Adjusted)_"/>
      <sheetName val="IMKTA_(2)"/>
      <sheetName val="METOL_(Adjusted)"/>
      <sheetName val="METOL_(2)"/>
      <sheetName val="PUSH_(Adjusted)"/>
      <sheetName val="PUSH_(2)"/>
      <sheetName val="RDK_(Adjusted)"/>
      <sheetName val="RDK_(2)"/>
      <sheetName val="SAGFO_(Adjusted)_"/>
      <sheetName val="SAGFO_(2)"/>
      <sheetName val="SVU_(Adjusted)"/>
      <sheetName val="SVU_(2)"/>
      <sheetName val="SWY_(Adjusted)"/>
      <sheetName val="SWY_(2)"/>
      <sheetName val="TEPH_(Adjusted)_"/>
      <sheetName val="TEPH_(2)"/>
      <sheetName val="WIN_(Adjusted)"/>
      <sheetName val="WIN_(2)"/>
      <sheetName val="WMK_(Adjusted)"/>
      <sheetName val="WMK_(2)"/>
      <sheetName val="WMT_(Adjusted)"/>
      <sheetName val="WMT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5">
          <cell r="A15" t="e">
            <v>#NAME?</v>
          </cell>
          <cell r="D15" t="e">
            <v>#NAME?</v>
          </cell>
          <cell r="G15" t="e">
            <v>#NAME?</v>
          </cell>
          <cell r="J15" t="e">
            <v>#NAME?</v>
          </cell>
          <cell r="M15" t="e">
            <v>#NAME?</v>
          </cell>
          <cell r="P15" t="e">
            <v>#NAME?</v>
          </cell>
          <cell r="S15" t="e">
            <v>#NAME?</v>
          </cell>
          <cell r="V15" t="e">
            <v>#NAME?</v>
          </cell>
          <cell r="Y15" t="e">
            <v>#NAME?</v>
          </cell>
          <cell r="AB15" t="e">
            <v>#NAME?</v>
          </cell>
          <cell r="AE15" t="e">
            <v>#NAME?</v>
          </cell>
          <cell r="AH15" t="e">
            <v>#NAME?</v>
          </cell>
          <cell r="AK15" t="e">
            <v>#NAME?</v>
          </cell>
          <cell r="AN15" t="e">
            <v>#NAME?</v>
          </cell>
          <cell r="AQ15" t="e">
            <v>#NAME?</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row r="15">
          <cell r="A15">
            <v>0</v>
          </cell>
        </row>
      </sheetData>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2"/>
  </sheetPr>
  <dimension ref="A1:BH50"/>
  <sheetViews>
    <sheetView tabSelected="1" zoomScale="70" zoomScaleNormal="70" workbookViewId="0">
      <selection sqref="A1:XFD1"/>
    </sheetView>
  </sheetViews>
  <sheetFormatPr defaultColWidth="0" defaultRowHeight="12.75" x14ac:dyDescent="0.2"/>
  <cols>
    <col min="1" max="2" width="1.75" customWidth="1"/>
    <col min="3" max="3" width="1.75" style="3" customWidth="1"/>
    <col min="4" max="4" width="1.75" customWidth="1"/>
    <col min="5" max="5" width="30.75" customWidth="1"/>
    <col min="6" max="6" width="50.75" customWidth="1"/>
    <col min="7" max="9" width="1.75" hidden="1" customWidth="1"/>
    <col min="10" max="10" width="1.75" style="3" hidden="1" customWidth="1"/>
    <col min="11" max="11" width="1.75" hidden="1" customWidth="1"/>
    <col min="12" max="13" width="1.75" style="3" hidden="1" customWidth="1"/>
    <col min="14" max="14" width="1.75" hidden="1" customWidth="1"/>
    <col min="15" max="15" width="1.625" customWidth="1"/>
    <col min="16" max="16" width="5.625" customWidth="1"/>
    <col min="17" max="17" width="15.375" customWidth="1"/>
    <col min="18" max="18" width="75.125" customWidth="1"/>
    <col min="19" max="19" width="9.125" customWidth="1"/>
    <col min="20" max="20" width="1.75" customWidth="1"/>
    <col min="21" max="60" width="0" hidden="1" customWidth="1"/>
    <col min="61" max="16384" width="9.125" hidden="1"/>
  </cols>
  <sheetData>
    <row r="1" spans="1:20" s="154" customFormat="1" ht="59.65" customHeight="1" x14ac:dyDescent="0.2"/>
    <row r="2" spans="1:20" ht="15" x14ac:dyDescent="0.2">
      <c r="A2" s="10" t="str">
        <f>"["&amp; Cover!$F$28 &amp;"] "&amp; Cover!$F$8 &amp;" - Version "&amp; Cover!$F$22 &amp;" ("&amp; TEXT(Cover!$F$23, "dd/mm/yy") &amp;")"</f>
        <v>[Final] Post-analysis adjustments - Version 2 (30/11/20)</v>
      </c>
      <c r="B2" s="10"/>
      <c r="C2" s="10"/>
      <c r="D2" s="10"/>
      <c r="E2" s="10"/>
      <c r="F2" s="10"/>
      <c r="G2" s="10"/>
      <c r="H2" s="10"/>
      <c r="I2" s="10"/>
      <c r="J2" s="10"/>
      <c r="K2" s="10"/>
      <c r="L2" s="10"/>
      <c r="M2" s="10"/>
      <c r="N2" s="10"/>
      <c r="O2" s="10"/>
      <c r="P2" s="10"/>
      <c r="Q2" s="10"/>
      <c r="R2" s="10"/>
      <c r="S2" s="10"/>
      <c r="T2" s="10"/>
    </row>
    <row r="3" spans="1:20" ht="15" x14ac:dyDescent="0.2">
      <c r="A3" s="10" t="s">
        <v>128</v>
      </c>
      <c r="B3" s="10"/>
      <c r="C3" s="10"/>
      <c r="D3" s="10"/>
      <c r="E3" s="10"/>
      <c r="F3" s="10"/>
      <c r="G3" s="10"/>
      <c r="H3" s="10"/>
      <c r="I3" s="10"/>
      <c r="J3" s="10"/>
      <c r="K3" s="10"/>
      <c r="L3" s="10"/>
      <c r="M3" s="10"/>
      <c r="N3" s="10"/>
      <c r="O3" s="10"/>
      <c r="P3" s="10"/>
      <c r="Q3" s="10"/>
      <c r="R3" s="10"/>
      <c r="S3" s="10"/>
      <c r="T3" s="10"/>
    </row>
    <row r="4" spans="1:20" ht="15" x14ac:dyDescent="0.2">
      <c r="A4" s="10"/>
      <c r="B4" s="10"/>
      <c r="C4" s="10"/>
      <c r="D4" s="10"/>
      <c r="E4" s="10"/>
      <c r="F4" s="10" t="s">
        <v>132</v>
      </c>
      <c r="G4" s="10"/>
      <c r="H4" s="10"/>
      <c r="I4" s="10"/>
      <c r="J4" s="10"/>
      <c r="K4" s="10"/>
      <c r="L4" s="10"/>
      <c r="M4" s="10"/>
      <c r="N4" s="10"/>
      <c r="O4" s="10"/>
      <c r="P4" s="10"/>
      <c r="Q4" s="10"/>
      <c r="R4" s="45">
        <f>SUM(Local:Out_AdjModelledCosts!R4)</f>
        <v>0</v>
      </c>
      <c r="S4" s="10"/>
      <c r="T4" s="10"/>
    </row>
    <row r="6" spans="1:20" ht="15" x14ac:dyDescent="0.2">
      <c r="B6" s="10" t="s">
        <v>86</v>
      </c>
      <c r="C6" s="10"/>
      <c r="D6" s="10"/>
      <c r="E6" s="10"/>
      <c r="F6" s="10"/>
      <c r="G6" s="10"/>
      <c r="H6" s="10"/>
      <c r="I6" s="10"/>
      <c r="J6" s="10"/>
      <c r="K6" s="10"/>
      <c r="L6" s="10"/>
      <c r="M6" s="10"/>
      <c r="N6" s="10"/>
      <c r="O6" s="10"/>
      <c r="P6" s="10"/>
      <c r="Q6" s="10"/>
      <c r="R6" s="10"/>
      <c r="S6" s="10"/>
      <c r="T6" s="10"/>
    </row>
    <row r="7" spans="1:20" x14ac:dyDescent="0.2">
      <c r="B7" s="2"/>
      <c r="C7" s="4"/>
    </row>
    <row r="8" spans="1:20" x14ac:dyDescent="0.2">
      <c r="E8" s="21" t="s">
        <v>5</v>
      </c>
      <c r="F8" s="22" t="s">
        <v>164</v>
      </c>
      <c r="P8" s="34" t="s">
        <v>111</v>
      </c>
      <c r="Q8" s="31"/>
      <c r="R8" s="31"/>
    </row>
    <row r="9" spans="1:20" x14ac:dyDescent="0.2">
      <c r="E9" s="15" t="s">
        <v>9</v>
      </c>
      <c r="F9" s="23" t="str">
        <f ca="1">MID(CELL("filename",A1),FIND("[",CELL("filename",A1))+1,FIND("]", CELL("filename",A1))-FIND("[",CELL("filename",A1))-1)</f>
        <v>PostAnalysis_File_NGN.xlsx</v>
      </c>
      <c r="P9" s="54">
        <v>1</v>
      </c>
      <c r="Q9" s="53" t="s">
        <v>109</v>
      </c>
      <c r="R9" s="32"/>
    </row>
    <row r="10" spans="1:20" ht="13.5" customHeight="1" x14ac:dyDescent="0.2">
      <c r="A10" s="3"/>
      <c r="B10" s="3"/>
      <c r="D10" s="3"/>
      <c r="E10" s="24" t="s">
        <v>143</v>
      </c>
      <c r="F10" s="14"/>
      <c r="G10" s="3"/>
      <c r="H10" s="3"/>
      <c r="I10" s="3"/>
      <c r="K10" s="3"/>
      <c r="N10" s="3"/>
      <c r="O10" s="3"/>
      <c r="P10" s="54">
        <v>2</v>
      </c>
      <c r="Q10" s="53" t="s">
        <v>110</v>
      </c>
      <c r="R10" s="32"/>
      <c r="T10" s="3"/>
    </row>
    <row r="11" spans="1:20" x14ac:dyDescent="0.2">
      <c r="A11" s="3"/>
      <c r="B11" s="3"/>
      <c r="D11" s="3"/>
      <c r="E11" s="3"/>
      <c r="F11" s="3"/>
      <c r="G11" s="3"/>
      <c r="H11" s="3"/>
      <c r="I11" s="3"/>
      <c r="K11" s="3"/>
      <c r="N11" s="3"/>
      <c r="O11" s="3"/>
      <c r="P11" s="54"/>
      <c r="Q11" s="53"/>
      <c r="R11" s="32"/>
      <c r="T11" s="3"/>
    </row>
    <row r="12" spans="1:20" x14ac:dyDescent="0.2">
      <c r="E12" s="21" t="s">
        <v>84</v>
      </c>
      <c r="F12" s="22" t="s">
        <v>29</v>
      </c>
      <c r="P12" s="54"/>
      <c r="Q12" s="53"/>
      <c r="R12" s="32"/>
    </row>
    <row r="13" spans="1:20" x14ac:dyDescent="0.2">
      <c r="E13" s="15" t="s">
        <v>85</v>
      </c>
      <c r="F13" s="23" t="str">
        <f>INDEX( Lists!G$34:G$60, MATCH( F$12, Lists!F$34:F$60, 0) )</f>
        <v>NGN</v>
      </c>
      <c r="P13" s="54"/>
      <c r="Q13" s="53"/>
      <c r="R13" s="32"/>
    </row>
    <row r="14" spans="1:20" x14ac:dyDescent="0.2">
      <c r="E14" s="24" t="s">
        <v>4</v>
      </c>
      <c r="F14" s="25" t="str">
        <f>INDEX( Lists!H$34:H$60, MATCH( F$12, Lists!F$34:F$60, 0) )</f>
        <v>GD</v>
      </c>
      <c r="P14" s="54"/>
      <c r="Q14" s="53"/>
      <c r="R14" s="32"/>
    </row>
    <row r="15" spans="1:20" x14ac:dyDescent="0.2">
      <c r="P15" s="54"/>
      <c r="Q15" s="53"/>
      <c r="R15" s="32"/>
    </row>
    <row r="16" spans="1:20" s="3" customFormat="1" x14ac:dyDescent="0.2">
      <c r="E16" s="21" t="s">
        <v>139</v>
      </c>
      <c r="F16" s="151" t="s">
        <v>244</v>
      </c>
      <c r="P16" s="54"/>
      <c r="Q16" s="53"/>
      <c r="R16" s="32"/>
    </row>
    <row r="17" spans="1:20" s="3" customFormat="1" x14ac:dyDescent="0.2">
      <c r="E17" s="15"/>
      <c r="F17" s="152"/>
      <c r="P17" s="54"/>
      <c r="Q17" s="53"/>
      <c r="R17" s="32"/>
    </row>
    <row r="18" spans="1:20" s="3" customFormat="1" ht="48.75" customHeight="1" x14ac:dyDescent="0.2">
      <c r="E18" s="24"/>
      <c r="F18" s="153"/>
      <c r="P18" s="56"/>
      <c r="Q18" s="55"/>
      <c r="R18" s="33"/>
    </row>
    <row r="19" spans="1:20" s="3" customFormat="1" x14ac:dyDescent="0.2"/>
    <row r="20" spans="1:20" ht="15" x14ac:dyDescent="0.2">
      <c r="B20" s="10" t="s">
        <v>87</v>
      </c>
      <c r="C20" s="10"/>
      <c r="D20" s="10"/>
      <c r="E20" s="10"/>
      <c r="F20" s="10"/>
      <c r="G20" s="10"/>
      <c r="H20" s="10"/>
      <c r="I20" s="10"/>
      <c r="J20" s="10"/>
      <c r="K20" s="10"/>
      <c r="L20" s="10"/>
      <c r="M20" s="10"/>
      <c r="N20" s="10"/>
      <c r="O20" s="10"/>
      <c r="P20" s="10"/>
      <c r="Q20" s="10"/>
      <c r="R20" s="10"/>
      <c r="S20" s="10"/>
      <c r="T20" s="10"/>
    </row>
    <row r="21" spans="1:20" x14ac:dyDescent="0.2">
      <c r="B21" s="2"/>
      <c r="C21" s="4"/>
    </row>
    <row r="22" spans="1:20" x14ac:dyDescent="0.2">
      <c r="E22" s="21" t="s">
        <v>8</v>
      </c>
      <c r="F22" s="26">
        <v>2</v>
      </c>
    </row>
    <row r="23" spans="1:20" x14ac:dyDescent="0.2">
      <c r="A23" s="3"/>
      <c r="B23" s="3"/>
      <c r="D23" s="3"/>
      <c r="E23" s="24" t="s">
        <v>102</v>
      </c>
      <c r="F23" s="27">
        <v>44165.5</v>
      </c>
      <c r="H23" s="3"/>
      <c r="I23" s="3"/>
      <c r="K23" s="3"/>
      <c r="N23" s="3"/>
      <c r="O23" s="3"/>
      <c r="T23" s="3"/>
    </row>
    <row r="24" spans="1:20" x14ac:dyDescent="0.2">
      <c r="E24" s="3"/>
      <c r="F24" s="3"/>
    </row>
    <row r="25" spans="1:20" x14ac:dyDescent="0.2">
      <c r="E25" s="21" t="s">
        <v>144</v>
      </c>
      <c r="F25" s="57"/>
    </row>
    <row r="26" spans="1:20" x14ac:dyDescent="0.2">
      <c r="E26" s="24" t="s">
        <v>145</v>
      </c>
      <c r="F26" s="150"/>
    </row>
    <row r="27" spans="1:20" x14ac:dyDescent="0.2">
      <c r="E27" s="3"/>
      <c r="F27" s="3"/>
    </row>
    <row r="28" spans="1:20" x14ac:dyDescent="0.2">
      <c r="E28" s="21" t="s">
        <v>80</v>
      </c>
      <c r="F28" s="22" t="s">
        <v>83</v>
      </c>
    </row>
    <row r="29" spans="1:20" x14ac:dyDescent="0.2">
      <c r="E29" s="15" t="s">
        <v>130</v>
      </c>
      <c r="F29" s="28" t="s">
        <v>643</v>
      </c>
    </row>
    <row r="30" spans="1:20" s="3" customFormat="1" x14ac:dyDescent="0.2">
      <c r="E30" s="15"/>
      <c r="F30" s="15"/>
      <c r="G30"/>
      <c r="P30"/>
      <c r="Q30"/>
      <c r="R30"/>
      <c r="S30"/>
    </row>
    <row r="31" spans="1:20" ht="15" x14ac:dyDescent="0.2">
      <c r="B31" s="10" t="s">
        <v>0</v>
      </c>
      <c r="C31" s="10"/>
      <c r="D31" s="10"/>
      <c r="E31" s="10"/>
      <c r="F31" s="10"/>
      <c r="G31" s="10"/>
      <c r="H31" s="10"/>
      <c r="I31" s="10"/>
      <c r="J31" s="10"/>
      <c r="K31" s="10"/>
      <c r="L31" s="10"/>
      <c r="M31" s="10"/>
      <c r="N31" s="10"/>
      <c r="O31" s="10"/>
      <c r="P31" s="10"/>
      <c r="Q31" s="10"/>
      <c r="R31" s="10"/>
      <c r="S31" s="10"/>
      <c r="T31" s="10"/>
    </row>
    <row r="33" spans="1:20" x14ac:dyDescent="0.2">
      <c r="A33" s="3"/>
      <c r="B33" s="3"/>
      <c r="C33" s="11" t="s">
        <v>97</v>
      </c>
      <c r="D33" s="11"/>
      <c r="E33" s="11"/>
      <c r="F33" s="11"/>
      <c r="G33" s="11"/>
      <c r="H33" s="11"/>
      <c r="I33" s="11"/>
      <c r="J33" s="11"/>
      <c r="K33" s="11"/>
      <c r="L33" s="11"/>
      <c r="M33" s="11"/>
      <c r="N33" s="11"/>
      <c r="O33" s="11"/>
      <c r="P33" s="11"/>
      <c r="Q33" s="11"/>
      <c r="R33" s="11"/>
      <c r="S33" s="11"/>
      <c r="T33" s="11"/>
    </row>
    <row r="34" spans="1:20" x14ac:dyDescent="0.2">
      <c r="A34" s="3"/>
      <c r="B34" s="3"/>
      <c r="D34" s="3"/>
      <c r="E34" s="3"/>
      <c r="F34" s="3"/>
      <c r="G34" s="3"/>
      <c r="H34" s="3"/>
      <c r="I34" s="3"/>
      <c r="K34" s="3"/>
      <c r="N34" s="3"/>
      <c r="O34" s="3"/>
      <c r="P34" s="3"/>
      <c r="Q34" s="3"/>
      <c r="R34" s="3"/>
      <c r="S34" s="3"/>
      <c r="T34" s="3"/>
    </row>
    <row r="35" spans="1:20" x14ac:dyDescent="0.2">
      <c r="E35" s="14"/>
      <c r="F35" s="3" t="s">
        <v>89</v>
      </c>
      <c r="P35" s="34"/>
      <c r="Q35" s="31"/>
      <c r="R35" s="31"/>
    </row>
    <row r="36" spans="1:20" x14ac:dyDescent="0.2">
      <c r="E36" s="16" t="s">
        <v>1</v>
      </c>
      <c r="F36" s="3" t="s">
        <v>3</v>
      </c>
      <c r="P36" s="54"/>
      <c r="Q36" s="53"/>
      <c r="R36" s="32"/>
    </row>
    <row r="37" spans="1:20" x14ac:dyDescent="0.2">
      <c r="E37" s="17" t="s">
        <v>1</v>
      </c>
      <c r="F37" s="3" t="s">
        <v>147</v>
      </c>
      <c r="P37" s="54"/>
      <c r="Q37" s="53"/>
      <c r="R37" s="32"/>
    </row>
    <row r="38" spans="1:20" x14ac:dyDescent="0.2">
      <c r="E38" s="18" t="s">
        <v>1</v>
      </c>
      <c r="F38" s="3" t="s">
        <v>2</v>
      </c>
      <c r="P38" s="54"/>
      <c r="Q38" s="53"/>
      <c r="R38" s="32"/>
    </row>
    <row r="39" spans="1:20" x14ac:dyDescent="0.2">
      <c r="A39" s="3"/>
      <c r="B39" s="3"/>
      <c r="D39" s="3"/>
      <c r="E39" s="19" t="s">
        <v>1</v>
      </c>
      <c r="F39" s="3" t="s">
        <v>95</v>
      </c>
      <c r="G39" s="3"/>
      <c r="H39" s="3"/>
      <c r="I39" s="3"/>
      <c r="K39" s="3"/>
      <c r="N39" s="3"/>
      <c r="O39" s="3"/>
      <c r="P39" s="54"/>
      <c r="Q39" s="53"/>
      <c r="R39" s="32"/>
      <c r="S39" s="3"/>
      <c r="T39" s="3"/>
    </row>
    <row r="40" spans="1:20" x14ac:dyDescent="0.2">
      <c r="E40" s="20" t="s">
        <v>1</v>
      </c>
      <c r="F40" s="3" t="s">
        <v>163</v>
      </c>
      <c r="P40" s="54"/>
      <c r="Q40" s="53"/>
      <c r="R40" s="32"/>
    </row>
    <row r="41" spans="1:20" x14ac:dyDescent="0.2">
      <c r="E41" s="29" t="s">
        <v>1</v>
      </c>
      <c r="F41" s="3" t="s">
        <v>96</v>
      </c>
      <c r="P41" s="54"/>
      <c r="Q41" s="53"/>
      <c r="R41" s="32"/>
    </row>
    <row r="42" spans="1:20" x14ac:dyDescent="0.2">
      <c r="E42" s="13" t="s">
        <v>1</v>
      </c>
      <c r="F42" s="3" t="s">
        <v>90</v>
      </c>
      <c r="P42" s="56"/>
      <c r="Q42" s="55"/>
      <c r="R42" s="33"/>
    </row>
    <row r="43" spans="1:20" x14ac:dyDescent="0.2">
      <c r="E43" s="3"/>
    </row>
    <row r="44" spans="1:20" x14ac:dyDescent="0.2">
      <c r="C44" s="11" t="s">
        <v>98</v>
      </c>
      <c r="D44" s="11"/>
      <c r="E44" s="11"/>
      <c r="F44" s="11"/>
      <c r="G44" s="11"/>
      <c r="H44" s="11"/>
      <c r="I44" s="11"/>
      <c r="J44" s="11"/>
      <c r="K44" s="11"/>
      <c r="L44" s="11"/>
      <c r="M44" s="11"/>
      <c r="N44" s="11"/>
      <c r="O44" s="11"/>
      <c r="P44" s="11"/>
      <c r="Q44" s="11"/>
      <c r="R44" s="11"/>
      <c r="S44" s="11"/>
      <c r="T44" s="11"/>
    </row>
    <row r="45" spans="1:20" x14ac:dyDescent="0.2">
      <c r="A45" s="3"/>
      <c r="B45" s="3"/>
      <c r="D45" s="3"/>
      <c r="E45" s="3"/>
      <c r="F45" s="3"/>
      <c r="G45" s="3"/>
      <c r="H45" s="3"/>
      <c r="I45" s="3"/>
      <c r="K45" s="3"/>
      <c r="N45" s="3"/>
      <c r="O45" s="3"/>
      <c r="P45" s="3"/>
      <c r="Q45" s="3"/>
      <c r="R45" s="3"/>
      <c r="S45" s="3"/>
      <c r="T45" s="3"/>
    </row>
    <row r="46" spans="1:20" x14ac:dyDescent="0.2">
      <c r="E46" s="1" t="s">
        <v>99</v>
      </c>
      <c r="F46" s="3" t="s">
        <v>91</v>
      </c>
      <c r="P46" s="34"/>
      <c r="Q46" s="31"/>
      <c r="R46" s="31"/>
    </row>
    <row r="47" spans="1:20" x14ac:dyDescent="0.2">
      <c r="E47" s="5" t="s">
        <v>99</v>
      </c>
      <c r="F47" s="3" t="s">
        <v>88</v>
      </c>
      <c r="P47" s="54"/>
      <c r="Q47" s="53"/>
      <c r="R47" s="32"/>
    </row>
    <row r="48" spans="1:20" x14ac:dyDescent="0.2">
      <c r="E48" s="6" t="s">
        <v>99</v>
      </c>
      <c r="F48" s="3" t="s">
        <v>92</v>
      </c>
      <c r="P48" s="54"/>
      <c r="Q48" s="53"/>
      <c r="R48" s="32"/>
    </row>
    <row r="49" spans="5:18" x14ac:dyDescent="0.2">
      <c r="E49" s="7" t="s">
        <v>99</v>
      </c>
      <c r="F49" s="3" t="s">
        <v>93</v>
      </c>
      <c r="P49" s="54"/>
      <c r="Q49" s="53"/>
      <c r="R49" s="32"/>
    </row>
    <row r="50" spans="5:18" x14ac:dyDescent="0.2">
      <c r="E50" s="8" t="s">
        <v>99</v>
      </c>
      <c r="F50" s="3" t="s">
        <v>94</v>
      </c>
      <c r="P50" s="56"/>
      <c r="Q50" s="55"/>
      <c r="R50" s="33"/>
    </row>
  </sheetData>
  <mergeCells count="2">
    <mergeCell ref="F16:F18"/>
    <mergeCell ref="A1:XFD1"/>
  </mergeCells>
  <conditionalFormatting sqref="R4">
    <cfRule type="cellIs" dxfId="40" priority="1" operator="greaterThan">
      <formula>0</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Lists!$F$34:$F$60</xm:f>
          </x14:formula1>
          <xm:sqref>F12</xm:sqref>
        </x14:dataValidation>
        <x14:dataValidation type="list" allowBlank="1" showDropDown="1" showInputMessage="1" showErrorMessage="1" xr:uid="{00000000-0002-0000-0000-000001000000}">
          <x14:formula1>
            <xm:f>Lists!$I$34:$I$48</xm:f>
          </x14:formula1>
          <xm:sqref>F13</xm:sqref>
        </x14:dataValidation>
        <x14:dataValidation type="list" allowBlank="1" showDropDown="1" showInputMessage="1" showErrorMessage="1" xr:uid="{00000000-0002-0000-0000-000002000000}">
          <x14:formula1>
            <xm:f>Lists!$J$34:$J$38</xm:f>
          </x14:formula1>
          <xm:sqref>F14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BI493"/>
  <sheetViews>
    <sheetView zoomScale="70" zoomScaleNormal="70" workbookViewId="0">
      <selection sqref="A1:XFD1"/>
    </sheetView>
  </sheetViews>
  <sheetFormatPr defaultColWidth="0" defaultRowHeight="12.75" outlineLevelCol="1" x14ac:dyDescent="0.2"/>
  <cols>
    <col min="1" max="4" width="1.75" style="3" customWidth="1"/>
    <col min="5" max="5" width="8.125" style="3" bestFit="1" customWidth="1"/>
    <col min="6" max="6" width="11.375" style="3" customWidth="1"/>
    <col min="7" max="7" width="37.625" style="3" customWidth="1"/>
    <col min="8" max="8" width="11.375" style="3" customWidth="1"/>
    <col min="9" max="9" width="20.625" style="3" customWidth="1"/>
    <col min="10" max="10" width="13.625" style="3" customWidth="1"/>
    <col min="11" max="11" width="15.5" style="3" customWidth="1"/>
    <col min="12" max="12" width="9.125" style="3" customWidth="1"/>
    <col min="13" max="13" width="15.375" style="3" customWidth="1"/>
    <col min="14" max="14" width="13.75" style="3" customWidth="1"/>
    <col min="15" max="16" width="5.75" style="3" customWidth="1"/>
    <col min="17" max="17" width="1.75" style="3" customWidth="1"/>
    <col min="18" max="18" width="9.125" style="3" customWidth="1"/>
    <col min="19" max="19" width="1.75" style="3" customWidth="1"/>
    <col min="20" max="32" width="9.125" style="3" customWidth="1" outlineLevel="1"/>
    <col min="33"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641</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0" t="s">
        <v>692</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10" t="s">
        <v>642</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43"/>
      <c r="O5" s="11" t="s">
        <v>141</v>
      </c>
      <c r="R5" s="88"/>
      <c r="AU5" s="44"/>
    </row>
    <row r="6" spans="1:60" x14ac:dyDescent="0.2">
      <c r="T6" s="85" t="s">
        <v>133</v>
      </c>
      <c r="U6" s="86"/>
      <c r="V6" s="86"/>
      <c r="W6" s="86"/>
      <c r="X6" s="87"/>
      <c r="Y6" s="85" t="s">
        <v>134</v>
      </c>
      <c r="Z6" s="86"/>
      <c r="AA6" s="86"/>
      <c r="AB6" s="86"/>
      <c r="AC6" s="86"/>
      <c r="AD6" s="86"/>
      <c r="AE6" s="86"/>
      <c r="AF6" s="87"/>
      <c r="AG6" s="85" t="s">
        <v>135</v>
      </c>
      <c r="AH6" s="86"/>
      <c r="AI6" s="86"/>
      <c r="AJ6" s="86"/>
      <c r="AK6" s="87"/>
      <c r="AL6" s="89"/>
      <c r="AM6" s="140" t="s">
        <v>133</v>
      </c>
      <c r="AN6" s="51" t="s">
        <v>134</v>
      </c>
      <c r="AO6" s="141" t="s">
        <v>135</v>
      </c>
      <c r="AP6" s="140" t="s">
        <v>137</v>
      </c>
      <c r="AQ6" s="140" t="s">
        <v>137</v>
      </c>
      <c r="AR6" s="140" t="s">
        <v>137</v>
      </c>
      <c r="AT6" s="158" t="s">
        <v>115</v>
      </c>
      <c r="AU6" s="158"/>
      <c r="AV6" s="158"/>
    </row>
    <row r="7" spans="1:60" x14ac:dyDescent="0.2">
      <c r="A7" s="4"/>
      <c r="B7" s="4"/>
      <c r="C7" s="4"/>
      <c r="D7" s="4"/>
      <c r="E7" s="4" t="s">
        <v>338</v>
      </c>
      <c r="F7" s="116" t="s">
        <v>170</v>
      </c>
      <c r="G7" s="116"/>
      <c r="H7" s="116"/>
      <c r="I7" s="4" t="s">
        <v>486</v>
      </c>
      <c r="J7" s="4" t="s">
        <v>487</v>
      </c>
      <c r="K7" s="4" t="s">
        <v>168</v>
      </c>
      <c r="L7" s="4" t="s">
        <v>106</v>
      </c>
      <c r="M7" s="83"/>
      <c r="N7" s="83"/>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c r="AN7" s="52"/>
      <c r="AO7" s="50"/>
      <c r="AP7" s="49" t="s">
        <v>138</v>
      </c>
      <c r="AQ7" s="49" t="s">
        <v>138</v>
      </c>
      <c r="AR7" s="49" t="s">
        <v>138</v>
      </c>
      <c r="AS7" s="4"/>
      <c r="AT7" s="36" t="s">
        <v>7</v>
      </c>
      <c r="AU7" s="60" t="s">
        <v>6</v>
      </c>
      <c r="AV7" s="35" t="s">
        <v>113</v>
      </c>
      <c r="AW7" s="4"/>
      <c r="AX7" s="4"/>
      <c r="AY7" s="4"/>
      <c r="AZ7" s="4"/>
      <c r="BA7" s="4"/>
      <c r="BB7" s="4"/>
      <c r="BC7" s="4"/>
      <c r="BD7" s="4"/>
      <c r="BE7" s="4"/>
      <c r="BF7" s="4"/>
      <c r="BG7" s="4"/>
      <c r="BH7" s="4"/>
    </row>
    <row r="9" spans="1:60" ht="15" x14ac:dyDescent="0.2">
      <c r="B9" s="10" t="s">
        <v>525</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U9" s="3"/>
    </row>
    <row r="10" spans="1:60" s="110" customFormat="1" x14ac:dyDescent="0.2">
      <c r="R10" s="117"/>
      <c r="T10" s="118"/>
      <c r="U10" s="118"/>
      <c r="V10" s="118"/>
      <c r="W10" s="118"/>
      <c r="X10" s="118"/>
      <c r="Y10" s="118"/>
      <c r="Z10" s="118"/>
      <c r="AA10" s="118"/>
      <c r="AB10" s="118"/>
      <c r="AC10" s="118"/>
      <c r="AD10" s="118"/>
      <c r="AE10" s="118"/>
      <c r="AF10" s="118"/>
      <c r="AG10" s="118"/>
      <c r="AH10" s="118"/>
      <c r="AI10" s="118"/>
      <c r="AJ10" s="118"/>
      <c r="AK10" s="118"/>
      <c r="AM10" s="117"/>
      <c r="AN10" s="117"/>
      <c r="AO10" s="117"/>
      <c r="AP10" s="117"/>
      <c r="AQ10" s="117"/>
      <c r="AR10" s="117"/>
      <c r="AU10" s="115"/>
    </row>
    <row r="11" spans="1:60" x14ac:dyDescent="0.2">
      <c r="E11" s="3" t="s">
        <v>21</v>
      </c>
      <c r="F11" s="3" t="s">
        <v>172</v>
      </c>
      <c r="G11" s="3" t="s">
        <v>528</v>
      </c>
      <c r="I11" s="3" t="s">
        <v>176</v>
      </c>
      <c r="J11" s="3" t="s">
        <v>526</v>
      </c>
      <c r="K11" s="130" t="s">
        <v>340</v>
      </c>
      <c r="L11" s="3" t="s">
        <v>108</v>
      </c>
      <c r="R11" s="14"/>
      <c r="T11" s="108">
        <v>0</v>
      </c>
      <c r="U11" s="108">
        <v>0</v>
      </c>
      <c r="V11" s="108">
        <v>0</v>
      </c>
      <c r="W11" s="108">
        <v>0</v>
      </c>
      <c r="X11" s="108">
        <v>0</v>
      </c>
      <c r="Y11" s="108">
        <v>0</v>
      </c>
      <c r="Z11" s="108">
        <v>0</v>
      </c>
      <c r="AA11" s="108">
        <v>0</v>
      </c>
      <c r="AB11" s="108">
        <v>0</v>
      </c>
      <c r="AC11" s="108">
        <v>0</v>
      </c>
      <c r="AD11" s="108">
        <v>0</v>
      </c>
      <c r="AE11" s="108">
        <v>0</v>
      </c>
      <c r="AF11" s="108">
        <v>0</v>
      </c>
      <c r="AG11" s="108">
        <v>5.7532196710030625E-3</v>
      </c>
      <c r="AH11" s="108">
        <v>8.5789223416327109E-3</v>
      </c>
      <c r="AI11" s="108">
        <v>1.1421771630972022E-2</v>
      </c>
      <c r="AJ11" s="108">
        <v>1.4270242148841206E-2</v>
      </c>
      <c r="AK11" s="108">
        <v>1.7102731384030068E-2</v>
      </c>
      <c r="AM11" s="14"/>
      <c r="AN11" s="14"/>
      <c r="AO11" s="14"/>
      <c r="AP11" s="14"/>
      <c r="AQ11" s="14"/>
      <c r="AR11" s="14"/>
    </row>
    <row r="12" spans="1:60" x14ac:dyDescent="0.2">
      <c r="E12" s="3" t="s">
        <v>21</v>
      </c>
      <c r="F12" s="3" t="s">
        <v>172</v>
      </c>
      <c r="G12" s="3" t="s">
        <v>529</v>
      </c>
      <c r="I12" s="3" t="s">
        <v>176</v>
      </c>
      <c r="J12" s="3" t="s">
        <v>526</v>
      </c>
      <c r="K12" s="130" t="s">
        <v>340</v>
      </c>
      <c r="L12" s="3" t="s">
        <v>108</v>
      </c>
      <c r="R12" s="14"/>
      <c r="T12" s="108">
        <v>0</v>
      </c>
      <c r="U12" s="108">
        <v>0</v>
      </c>
      <c r="V12" s="108">
        <v>0</v>
      </c>
      <c r="W12" s="108">
        <v>0</v>
      </c>
      <c r="X12" s="108">
        <v>0</v>
      </c>
      <c r="Y12" s="108">
        <v>0</v>
      </c>
      <c r="Z12" s="108">
        <v>0</v>
      </c>
      <c r="AA12" s="108">
        <v>0</v>
      </c>
      <c r="AB12" s="108">
        <v>0</v>
      </c>
      <c r="AC12" s="108">
        <v>0</v>
      </c>
      <c r="AD12" s="108">
        <v>0</v>
      </c>
      <c r="AE12" s="108">
        <v>0</v>
      </c>
      <c r="AF12" s="108">
        <v>0</v>
      </c>
      <c r="AG12" s="108">
        <v>0.94801672981935914</v>
      </c>
      <c r="AH12" s="108">
        <v>0.9659194117347818</v>
      </c>
      <c r="AI12" s="108">
        <v>0.98391205687591032</v>
      </c>
      <c r="AJ12" s="108">
        <v>1.0019951173192556</v>
      </c>
      <c r="AK12" s="108">
        <v>1.02016904741307</v>
      </c>
      <c r="AM12" s="14"/>
      <c r="AN12" s="14"/>
      <c r="AO12" s="14"/>
      <c r="AP12" s="14"/>
      <c r="AQ12" s="14"/>
      <c r="AR12" s="14"/>
    </row>
    <row r="13" spans="1:60" x14ac:dyDescent="0.2">
      <c r="E13" s="3" t="s">
        <v>21</v>
      </c>
      <c r="F13" s="3" t="s">
        <v>172</v>
      </c>
      <c r="G13" s="3" t="s">
        <v>530</v>
      </c>
      <c r="I13" s="3" t="s">
        <v>176</v>
      </c>
      <c r="J13" s="3" t="s">
        <v>526</v>
      </c>
      <c r="K13" s="130" t="s">
        <v>340</v>
      </c>
      <c r="L13" s="3" t="s">
        <v>108</v>
      </c>
      <c r="R13" s="14"/>
      <c r="T13" s="108">
        <v>0</v>
      </c>
      <c r="U13" s="108">
        <v>0</v>
      </c>
      <c r="V13" s="108">
        <v>0</v>
      </c>
      <c r="W13" s="108">
        <v>0</v>
      </c>
      <c r="X13" s="108">
        <v>0</v>
      </c>
      <c r="Y13" s="108">
        <v>0</v>
      </c>
      <c r="Z13" s="108">
        <v>0</v>
      </c>
      <c r="AA13" s="108">
        <v>0</v>
      </c>
      <c r="AB13" s="108">
        <v>0</v>
      </c>
      <c r="AC13" s="108">
        <v>0</v>
      </c>
      <c r="AD13" s="108">
        <v>0</v>
      </c>
      <c r="AE13" s="108">
        <v>0</v>
      </c>
      <c r="AF13" s="108">
        <v>0</v>
      </c>
      <c r="AG13" s="108">
        <v>0.14646094795585968</v>
      </c>
      <c r="AH13" s="108">
        <v>0.14719693261895447</v>
      </c>
      <c r="AI13" s="108">
        <v>0.14793661569744165</v>
      </c>
      <c r="AJ13" s="108">
        <v>0.14868001577632328</v>
      </c>
      <c r="AK13" s="108">
        <v>0.14942715153399325</v>
      </c>
      <c r="AM13" s="14"/>
      <c r="AN13" s="14"/>
      <c r="AO13" s="14"/>
      <c r="AP13" s="14"/>
      <c r="AQ13" s="14"/>
      <c r="AR13" s="14"/>
    </row>
    <row r="14" spans="1:60" x14ac:dyDescent="0.2">
      <c r="E14" s="3" t="s">
        <v>21</v>
      </c>
      <c r="F14" s="3" t="s">
        <v>172</v>
      </c>
      <c r="G14" s="3" t="s">
        <v>531</v>
      </c>
      <c r="I14" s="3" t="s">
        <v>167</v>
      </c>
      <c r="J14" s="3" t="s">
        <v>526</v>
      </c>
      <c r="K14" s="130" t="s">
        <v>348</v>
      </c>
      <c r="L14" s="3" t="s">
        <v>108</v>
      </c>
      <c r="R14" s="14"/>
      <c r="T14" s="108">
        <v>0</v>
      </c>
      <c r="U14" s="108">
        <v>0</v>
      </c>
      <c r="V14" s="108">
        <v>0</v>
      </c>
      <c r="W14" s="108">
        <v>0</v>
      </c>
      <c r="X14" s="108">
        <v>0</v>
      </c>
      <c r="Y14" s="108">
        <v>0</v>
      </c>
      <c r="Z14" s="108">
        <v>0</v>
      </c>
      <c r="AA14" s="108">
        <v>0</v>
      </c>
      <c r="AB14" s="108">
        <v>0</v>
      </c>
      <c r="AC14" s="108">
        <v>0</v>
      </c>
      <c r="AD14" s="108">
        <v>0</v>
      </c>
      <c r="AE14" s="108">
        <v>0</v>
      </c>
      <c r="AF14" s="108">
        <v>0</v>
      </c>
      <c r="AG14" s="108">
        <v>1.578569099389604E-2</v>
      </c>
      <c r="AH14" s="108">
        <v>2.7219969926863818E-2</v>
      </c>
      <c r="AI14" s="108">
        <v>3.9486731276335396E-2</v>
      </c>
      <c r="AJ14" s="108">
        <v>5.3367792869841946E-2</v>
      </c>
      <c r="AK14" s="108">
        <v>7.1206635448052946E-2</v>
      </c>
      <c r="AM14" s="14"/>
      <c r="AN14" s="14"/>
      <c r="AO14" s="14"/>
      <c r="AP14" s="14"/>
      <c r="AQ14" s="14"/>
      <c r="AR14" s="14"/>
    </row>
    <row r="15" spans="1:60" x14ac:dyDescent="0.2">
      <c r="E15" s="3" t="s">
        <v>21</v>
      </c>
      <c r="F15" s="3">
        <v>0</v>
      </c>
      <c r="G15" s="3">
        <v>0</v>
      </c>
      <c r="I15" s="3">
        <v>0</v>
      </c>
      <c r="J15" s="3" t="s">
        <v>526</v>
      </c>
      <c r="K15" s="130" t="s">
        <v>599</v>
      </c>
      <c r="L15" s="3" t="s">
        <v>108</v>
      </c>
      <c r="R15" s="14"/>
      <c r="T15" s="108">
        <v>0</v>
      </c>
      <c r="U15" s="108">
        <v>0</v>
      </c>
      <c r="V15" s="108">
        <v>0</v>
      </c>
      <c r="W15" s="108">
        <v>0</v>
      </c>
      <c r="X15" s="108">
        <v>0</v>
      </c>
      <c r="Y15" s="108">
        <v>0</v>
      </c>
      <c r="Z15" s="108">
        <v>0</v>
      </c>
      <c r="AA15" s="108">
        <v>0</v>
      </c>
      <c r="AB15" s="108">
        <v>0</v>
      </c>
      <c r="AC15" s="108">
        <v>0</v>
      </c>
      <c r="AD15" s="108">
        <v>0</v>
      </c>
      <c r="AE15" s="108">
        <v>0</v>
      </c>
      <c r="AF15" s="108">
        <v>0</v>
      </c>
      <c r="AG15" s="108">
        <v>0</v>
      </c>
      <c r="AH15" s="108">
        <v>0</v>
      </c>
      <c r="AI15" s="108">
        <v>0</v>
      </c>
      <c r="AJ15" s="108">
        <v>0</v>
      </c>
      <c r="AK15" s="108">
        <v>0</v>
      </c>
      <c r="AM15" s="14"/>
      <c r="AN15" s="14"/>
      <c r="AO15" s="14"/>
      <c r="AP15" s="14"/>
      <c r="AQ15" s="14"/>
      <c r="AR15" s="14"/>
    </row>
    <row r="16" spans="1:60" x14ac:dyDescent="0.2">
      <c r="E16" s="3" t="s">
        <v>21</v>
      </c>
      <c r="F16" s="3">
        <v>0</v>
      </c>
      <c r="G16" s="3">
        <v>0</v>
      </c>
      <c r="I16" s="3">
        <v>0</v>
      </c>
      <c r="J16" s="3" t="s">
        <v>526</v>
      </c>
      <c r="K16" s="130" t="s">
        <v>599</v>
      </c>
      <c r="L16" s="3" t="s">
        <v>108</v>
      </c>
      <c r="R16" s="14"/>
      <c r="T16" s="108">
        <v>0</v>
      </c>
      <c r="U16" s="108">
        <v>0</v>
      </c>
      <c r="V16" s="108">
        <v>0</v>
      </c>
      <c r="W16" s="108">
        <v>0</v>
      </c>
      <c r="X16" s="108">
        <v>0</v>
      </c>
      <c r="Y16" s="108">
        <v>0</v>
      </c>
      <c r="Z16" s="108">
        <v>0</v>
      </c>
      <c r="AA16" s="108">
        <v>0</v>
      </c>
      <c r="AB16" s="108">
        <v>0</v>
      </c>
      <c r="AC16" s="108">
        <v>0</v>
      </c>
      <c r="AD16" s="108">
        <v>0</v>
      </c>
      <c r="AE16" s="108">
        <v>0</v>
      </c>
      <c r="AF16" s="108">
        <v>0</v>
      </c>
      <c r="AG16" s="108">
        <v>0</v>
      </c>
      <c r="AH16" s="108">
        <v>0</v>
      </c>
      <c r="AI16" s="108">
        <v>0</v>
      </c>
      <c r="AJ16" s="108">
        <v>0</v>
      </c>
      <c r="AK16" s="108">
        <v>0</v>
      </c>
      <c r="AM16" s="14"/>
      <c r="AN16" s="14"/>
      <c r="AO16" s="14"/>
      <c r="AP16" s="14"/>
      <c r="AQ16" s="14"/>
      <c r="AR16" s="14"/>
    </row>
    <row r="17" spans="5:44" x14ac:dyDescent="0.2">
      <c r="E17" s="3" t="s">
        <v>21</v>
      </c>
      <c r="F17" s="3">
        <v>0</v>
      </c>
      <c r="G17" s="3">
        <v>0</v>
      </c>
      <c r="I17" s="3">
        <v>0</v>
      </c>
      <c r="J17" s="3" t="s">
        <v>526</v>
      </c>
      <c r="K17" s="130" t="s">
        <v>599</v>
      </c>
      <c r="L17" s="3" t="s">
        <v>108</v>
      </c>
      <c r="R17" s="14"/>
      <c r="T17" s="108">
        <v>0</v>
      </c>
      <c r="U17" s="108">
        <v>0</v>
      </c>
      <c r="V17" s="108">
        <v>0</v>
      </c>
      <c r="W17" s="108">
        <v>0</v>
      </c>
      <c r="X17" s="108">
        <v>0</v>
      </c>
      <c r="Y17" s="108">
        <v>0</v>
      </c>
      <c r="Z17" s="108">
        <v>0</v>
      </c>
      <c r="AA17" s="108">
        <v>0</v>
      </c>
      <c r="AB17" s="108">
        <v>0</v>
      </c>
      <c r="AC17" s="108">
        <v>0</v>
      </c>
      <c r="AD17" s="108">
        <v>0</v>
      </c>
      <c r="AE17" s="108">
        <v>0</v>
      </c>
      <c r="AF17" s="108">
        <v>0</v>
      </c>
      <c r="AG17" s="108">
        <v>0</v>
      </c>
      <c r="AH17" s="108">
        <v>0</v>
      </c>
      <c r="AI17" s="108">
        <v>0</v>
      </c>
      <c r="AJ17" s="108">
        <v>0</v>
      </c>
      <c r="AK17" s="108">
        <v>0</v>
      </c>
      <c r="AM17" s="14"/>
      <c r="AN17" s="14"/>
      <c r="AO17" s="14"/>
      <c r="AP17" s="14"/>
      <c r="AQ17" s="14"/>
      <c r="AR17" s="14"/>
    </row>
    <row r="18" spans="5:44" x14ac:dyDescent="0.2">
      <c r="E18" s="3" t="s">
        <v>21</v>
      </c>
      <c r="F18" s="3">
        <v>0</v>
      </c>
      <c r="G18" s="3">
        <v>0</v>
      </c>
      <c r="I18" s="3">
        <v>0</v>
      </c>
      <c r="J18" s="3" t="s">
        <v>526</v>
      </c>
      <c r="K18" s="130" t="s">
        <v>599</v>
      </c>
      <c r="L18" s="3" t="s">
        <v>108</v>
      </c>
      <c r="R18" s="14"/>
      <c r="T18" s="108">
        <v>0</v>
      </c>
      <c r="U18" s="108">
        <v>0</v>
      </c>
      <c r="V18" s="108">
        <v>0</v>
      </c>
      <c r="W18" s="108">
        <v>0</v>
      </c>
      <c r="X18" s="108">
        <v>0</v>
      </c>
      <c r="Y18" s="108">
        <v>0</v>
      </c>
      <c r="Z18" s="108">
        <v>0</v>
      </c>
      <c r="AA18" s="108">
        <v>0</v>
      </c>
      <c r="AB18" s="108">
        <v>0</v>
      </c>
      <c r="AC18" s="108">
        <v>0</v>
      </c>
      <c r="AD18" s="108">
        <v>0</v>
      </c>
      <c r="AE18" s="108">
        <v>0</v>
      </c>
      <c r="AF18" s="108">
        <v>0</v>
      </c>
      <c r="AG18" s="108">
        <v>0</v>
      </c>
      <c r="AH18" s="108">
        <v>0</v>
      </c>
      <c r="AI18" s="108">
        <v>0</v>
      </c>
      <c r="AJ18" s="108">
        <v>0</v>
      </c>
      <c r="AK18" s="108">
        <v>0</v>
      </c>
      <c r="AM18" s="14"/>
      <c r="AN18" s="14"/>
      <c r="AO18" s="14"/>
      <c r="AP18" s="14"/>
      <c r="AQ18" s="14"/>
      <c r="AR18" s="14"/>
    </row>
    <row r="19" spans="5:44" x14ac:dyDescent="0.2">
      <c r="E19" s="3" t="s">
        <v>21</v>
      </c>
      <c r="F19" s="3">
        <v>0</v>
      </c>
      <c r="G19" s="3">
        <v>0</v>
      </c>
      <c r="I19" s="3">
        <v>0</v>
      </c>
      <c r="J19" s="3" t="s">
        <v>526</v>
      </c>
      <c r="K19" s="130" t="s">
        <v>599</v>
      </c>
      <c r="L19" s="3" t="s">
        <v>108</v>
      </c>
      <c r="R19" s="14"/>
      <c r="T19" s="108">
        <v>0</v>
      </c>
      <c r="U19" s="108">
        <v>0</v>
      </c>
      <c r="V19" s="108">
        <v>0</v>
      </c>
      <c r="W19" s="108">
        <v>0</v>
      </c>
      <c r="X19" s="108">
        <v>0</v>
      </c>
      <c r="Y19" s="108">
        <v>0</v>
      </c>
      <c r="Z19" s="108">
        <v>0</v>
      </c>
      <c r="AA19" s="108">
        <v>0</v>
      </c>
      <c r="AB19" s="108">
        <v>0</v>
      </c>
      <c r="AC19" s="108">
        <v>0</v>
      </c>
      <c r="AD19" s="108">
        <v>0</v>
      </c>
      <c r="AE19" s="108">
        <v>0</v>
      </c>
      <c r="AF19" s="108">
        <v>0</v>
      </c>
      <c r="AG19" s="108">
        <v>0</v>
      </c>
      <c r="AH19" s="108">
        <v>0</v>
      </c>
      <c r="AI19" s="108">
        <v>0</v>
      </c>
      <c r="AJ19" s="108">
        <v>0</v>
      </c>
      <c r="AK19" s="108">
        <v>0</v>
      </c>
      <c r="AM19" s="14"/>
      <c r="AN19" s="14"/>
      <c r="AO19" s="14"/>
      <c r="AP19" s="14"/>
      <c r="AQ19" s="14"/>
      <c r="AR19" s="14"/>
    </row>
    <row r="20" spans="5:44" x14ac:dyDescent="0.2">
      <c r="E20" s="3" t="s">
        <v>21</v>
      </c>
      <c r="F20" s="3">
        <v>0</v>
      </c>
      <c r="G20" s="3">
        <v>0</v>
      </c>
      <c r="I20" s="3">
        <v>0</v>
      </c>
      <c r="J20" s="3" t="s">
        <v>526</v>
      </c>
      <c r="K20" s="130" t="s">
        <v>599</v>
      </c>
      <c r="L20" s="3" t="s">
        <v>108</v>
      </c>
      <c r="R20" s="14"/>
      <c r="T20" s="108">
        <v>0</v>
      </c>
      <c r="U20" s="108">
        <v>0</v>
      </c>
      <c r="V20" s="108">
        <v>0</v>
      </c>
      <c r="W20" s="108">
        <v>0</v>
      </c>
      <c r="X20" s="108">
        <v>0</v>
      </c>
      <c r="Y20" s="108">
        <v>0</v>
      </c>
      <c r="Z20" s="108">
        <v>0</v>
      </c>
      <c r="AA20" s="108">
        <v>0</v>
      </c>
      <c r="AB20" s="108">
        <v>0</v>
      </c>
      <c r="AC20" s="108">
        <v>0</v>
      </c>
      <c r="AD20" s="108">
        <v>0</v>
      </c>
      <c r="AE20" s="108">
        <v>0</v>
      </c>
      <c r="AF20" s="108">
        <v>0</v>
      </c>
      <c r="AG20" s="108">
        <v>0</v>
      </c>
      <c r="AH20" s="108">
        <v>0</v>
      </c>
      <c r="AI20" s="108">
        <v>0</v>
      </c>
      <c r="AJ20" s="108">
        <v>0</v>
      </c>
      <c r="AK20" s="108">
        <v>0</v>
      </c>
      <c r="AM20" s="14"/>
      <c r="AN20" s="14"/>
      <c r="AO20" s="14"/>
      <c r="AP20" s="14"/>
      <c r="AQ20" s="14"/>
      <c r="AR20" s="14"/>
    </row>
    <row r="21" spans="5:44" x14ac:dyDescent="0.2">
      <c r="E21" s="3" t="s">
        <v>21</v>
      </c>
      <c r="F21" s="3">
        <v>0</v>
      </c>
      <c r="G21" s="3">
        <v>0</v>
      </c>
      <c r="I21" s="3">
        <v>0</v>
      </c>
      <c r="J21" s="3" t="s">
        <v>526</v>
      </c>
      <c r="K21" s="130" t="s">
        <v>599</v>
      </c>
      <c r="L21" s="3" t="s">
        <v>108</v>
      </c>
      <c r="R21" s="14"/>
      <c r="T21" s="108">
        <v>0</v>
      </c>
      <c r="U21" s="108">
        <v>0</v>
      </c>
      <c r="V21" s="108">
        <v>0</v>
      </c>
      <c r="W21" s="108">
        <v>0</v>
      </c>
      <c r="X21" s="108">
        <v>0</v>
      </c>
      <c r="Y21" s="108">
        <v>0</v>
      </c>
      <c r="Z21" s="108">
        <v>0</v>
      </c>
      <c r="AA21" s="108">
        <v>0</v>
      </c>
      <c r="AB21" s="108">
        <v>0</v>
      </c>
      <c r="AC21" s="108">
        <v>0</v>
      </c>
      <c r="AD21" s="108">
        <v>0</v>
      </c>
      <c r="AE21" s="108">
        <v>0</v>
      </c>
      <c r="AF21" s="108">
        <v>0</v>
      </c>
      <c r="AG21" s="108">
        <v>0</v>
      </c>
      <c r="AH21" s="108">
        <v>0</v>
      </c>
      <c r="AI21" s="108">
        <v>0</v>
      </c>
      <c r="AJ21" s="108">
        <v>0</v>
      </c>
      <c r="AK21" s="108">
        <v>0</v>
      </c>
      <c r="AM21" s="14"/>
      <c r="AN21" s="14"/>
      <c r="AO21" s="14"/>
      <c r="AP21" s="14"/>
      <c r="AQ21" s="14"/>
      <c r="AR21" s="14"/>
    </row>
    <row r="22" spans="5:44" x14ac:dyDescent="0.2">
      <c r="E22" s="3" t="s">
        <v>21</v>
      </c>
      <c r="F22" s="3">
        <v>0</v>
      </c>
      <c r="G22" s="3">
        <v>0</v>
      </c>
      <c r="I22" s="3">
        <v>0</v>
      </c>
      <c r="J22" s="3" t="s">
        <v>526</v>
      </c>
      <c r="K22" s="130" t="s">
        <v>599</v>
      </c>
      <c r="L22" s="3" t="s">
        <v>108</v>
      </c>
      <c r="R22" s="14"/>
      <c r="T22" s="108">
        <v>0</v>
      </c>
      <c r="U22" s="108">
        <v>0</v>
      </c>
      <c r="V22" s="108">
        <v>0</v>
      </c>
      <c r="W22" s="108">
        <v>0</v>
      </c>
      <c r="X22" s="108">
        <v>0</v>
      </c>
      <c r="Y22" s="108">
        <v>0</v>
      </c>
      <c r="Z22" s="108">
        <v>0</v>
      </c>
      <c r="AA22" s="108">
        <v>0</v>
      </c>
      <c r="AB22" s="108">
        <v>0</v>
      </c>
      <c r="AC22" s="108">
        <v>0</v>
      </c>
      <c r="AD22" s="108">
        <v>0</v>
      </c>
      <c r="AE22" s="108">
        <v>0</v>
      </c>
      <c r="AF22" s="108">
        <v>0</v>
      </c>
      <c r="AG22" s="108">
        <v>0</v>
      </c>
      <c r="AH22" s="108">
        <v>0</v>
      </c>
      <c r="AI22" s="108">
        <v>0</v>
      </c>
      <c r="AJ22" s="108">
        <v>0</v>
      </c>
      <c r="AK22" s="108">
        <v>0</v>
      </c>
      <c r="AM22" s="14"/>
      <c r="AN22" s="14"/>
      <c r="AO22" s="14"/>
      <c r="AP22" s="14"/>
      <c r="AQ22" s="14"/>
      <c r="AR22" s="14"/>
    </row>
    <row r="23" spans="5:44" x14ac:dyDescent="0.2">
      <c r="E23" s="3" t="s">
        <v>21</v>
      </c>
      <c r="F23" s="3">
        <v>0</v>
      </c>
      <c r="G23" s="3">
        <v>0</v>
      </c>
      <c r="I23" s="3">
        <v>0</v>
      </c>
      <c r="J23" s="3" t="s">
        <v>526</v>
      </c>
      <c r="K23" s="130" t="s">
        <v>599</v>
      </c>
      <c r="L23" s="3" t="s">
        <v>108</v>
      </c>
      <c r="R23" s="14"/>
      <c r="T23" s="108">
        <v>0</v>
      </c>
      <c r="U23" s="108">
        <v>0</v>
      </c>
      <c r="V23" s="108">
        <v>0</v>
      </c>
      <c r="W23" s="108">
        <v>0</v>
      </c>
      <c r="X23" s="108">
        <v>0</v>
      </c>
      <c r="Y23" s="108">
        <v>0</v>
      </c>
      <c r="Z23" s="108">
        <v>0</v>
      </c>
      <c r="AA23" s="108">
        <v>0</v>
      </c>
      <c r="AB23" s="108">
        <v>0</v>
      </c>
      <c r="AC23" s="108">
        <v>0</v>
      </c>
      <c r="AD23" s="108">
        <v>0</v>
      </c>
      <c r="AE23" s="108">
        <v>0</v>
      </c>
      <c r="AF23" s="108">
        <v>0</v>
      </c>
      <c r="AG23" s="108">
        <v>0</v>
      </c>
      <c r="AH23" s="108">
        <v>0</v>
      </c>
      <c r="AI23" s="108">
        <v>0</v>
      </c>
      <c r="AJ23" s="108">
        <v>0</v>
      </c>
      <c r="AK23" s="108">
        <v>0</v>
      </c>
      <c r="AM23" s="14"/>
      <c r="AN23" s="14"/>
      <c r="AO23" s="14"/>
      <c r="AP23" s="14"/>
      <c r="AQ23" s="14"/>
      <c r="AR23" s="14"/>
    </row>
    <row r="24" spans="5:44" x14ac:dyDescent="0.2">
      <c r="E24" s="3" t="s">
        <v>21</v>
      </c>
      <c r="F24" s="3">
        <v>0</v>
      </c>
      <c r="G24" s="3">
        <v>0</v>
      </c>
      <c r="I24" s="3">
        <v>0</v>
      </c>
      <c r="J24" s="3" t="s">
        <v>526</v>
      </c>
      <c r="K24" s="130" t="s">
        <v>599</v>
      </c>
      <c r="L24" s="3" t="s">
        <v>108</v>
      </c>
      <c r="R24" s="14"/>
      <c r="T24" s="108">
        <v>0</v>
      </c>
      <c r="U24" s="108">
        <v>0</v>
      </c>
      <c r="V24" s="108">
        <v>0</v>
      </c>
      <c r="W24" s="108">
        <v>0</v>
      </c>
      <c r="X24" s="108">
        <v>0</v>
      </c>
      <c r="Y24" s="108">
        <v>0</v>
      </c>
      <c r="Z24" s="108">
        <v>0</v>
      </c>
      <c r="AA24" s="108">
        <v>0</v>
      </c>
      <c r="AB24" s="108">
        <v>0</v>
      </c>
      <c r="AC24" s="108">
        <v>0</v>
      </c>
      <c r="AD24" s="108">
        <v>0</v>
      </c>
      <c r="AE24" s="108">
        <v>0</v>
      </c>
      <c r="AF24" s="108">
        <v>0</v>
      </c>
      <c r="AG24" s="108">
        <v>0</v>
      </c>
      <c r="AH24" s="108">
        <v>0</v>
      </c>
      <c r="AI24" s="108">
        <v>0</v>
      </c>
      <c r="AJ24" s="108">
        <v>0</v>
      </c>
      <c r="AK24" s="108">
        <v>0</v>
      </c>
      <c r="AM24" s="14"/>
      <c r="AN24" s="14"/>
      <c r="AO24" s="14"/>
      <c r="AP24" s="14"/>
      <c r="AQ24" s="14"/>
      <c r="AR24" s="14"/>
    </row>
    <row r="25" spans="5:44" x14ac:dyDescent="0.2">
      <c r="E25" s="3" t="s">
        <v>21</v>
      </c>
      <c r="F25" s="3">
        <v>0</v>
      </c>
      <c r="G25" s="3">
        <v>0</v>
      </c>
      <c r="I25" s="3">
        <v>0</v>
      </c>
      <c r="J25" s="3" t="s">
        <v>526</v>
      </c>
      <c r="K25" s="130" t="s">
        <v>599</v>
      </c>
      <c r="L25" s="3" t="s">
        <v>108</v>
      </c>
      <c r="R25" s="14"/>
      <c r="T25" s="108">
        <v>0</v>
      </c>
      <c r="U25" s="108">
        <v>0</v>
      </c>
      <c r="V25" s="108">
        <v>0</v>
      </c>
      <c r="W25" s="108">
        <v>0</v>
      </c>
      <c r="X25" s="108">
        <v>0</v>
      </c>
      <c r="Y25" s="108">
        <v>0</v>
      </c>
      <c r="Z25" s="108">
        <v>0</v>
      </c>
      <c r="AA25" s="108">
        <v>0</v>
      </c>
      <c r="AB25" s="108">
        <v>0</v>
      </c>
      <c r="AC25" s="108">
        <v>0</v>
      </c>
      <c r="AD25" s="108">
        <v>0</v>
      </c>
      <c r="AE25" s="108">
        <v>0</v>
      </c>
      <c r="AF25" s="108">
        <v>0</v>
      </c>
      <c r="AG25" s="108">
        <v>0</v>
      </c>
      <c r="AH25" s="108">
        <v>0</v>
      </c>
      <c r="AI25" s="108">
        <v>0</v>
      </c>
      <c r="AJ25" s="108">
        <v>0</v>
      </c>
      <c r="AK25" s="108">
        <v>0</v>
      </c>
      <c r="AM25" s="14"/>
      <c r="AN25" s="14"/>
      <c r="AO25" s="14"/>
      <c r="AP25" s="14"/>
      <c r="AQ25" s="14"/>
      <c r="AR25" s="14"/>
    </row>
    <row r="26" spans="5:44" x14ac:dyDescent="0.2">
      <c r="E26" s="3" t="s">
        <v>21</v>
      </c>
      <c r="F26" s="3">
        <v>0</v>
      </c>
      <c r="G26" s="3">
        <v>0</v>
      </c>
      <c r="I26" s="3">
        <v>0</v>
      </c>
      <c r="J26" s="3" t="s">
        <v>526</v>
      </c>
      <c r="K26" s="130" t="s">
        <v>599</v>
      </c>
      <c r="L26" s="3" t="s">
        <v>108</v>
      </c>
      <c r="R26" s="14"/>
      <c r="T26" s="108">
        <v>0</v>
      </c>
      <c r="U26" s="108">
        <v>0</v>
      </c>
      <c r="V26" s="108">
        <v>0</v>
      </c>
      <c r="W26" s="108">
        <v>0</v>
      </c>
      <c r="X26" s="108">
        <v>0</v>
      </c>
      <c r="Y26" s="108">
        <v>0</v>
      </c>
      <c r="Z26" s="108">
        <v>0</v>
      </c>
      <c r="AA26" s="108">
        <v>0</v>
      </c>
      <c r="AB26" s="108">
        <v>0</v>
      </c>
      <c r="AC26" s="108">
        <v>0</v>
      </c>
      <c r="AD26" s="108">
        <v>0</v>
      </c>
      <c r="AE26" s="108">
        <v>0</v>
      </c>
      <c r="AF26" s="108">
        <v>0</v>
      </c>
      <c r="AG26" s="108">
        <v>0</v>
      </c>
      <c r="AH26" s="108">
        <v>0</v>
      </c>
      <c r="AI26" s="108">
        <v>0</v>
      </c>
      <c r="AJ26" s="108">
        <v>0</v>
      </c>
      <c r="AK26" s="108">
        <v>0</v>
      </c>
      <c r="AM26" s="14"/>
      <c r="AN26" s="14"/>
      <c r="AO26" s="14"/>
      <c r="AP26" s="14"/>
      <c r="AQ26" s="14"/>
      <c r="AR26" s="14"/>
    </row>
    <row r="27" spans="5:44" x14ac:dyDescent="0.2">
      <c r="E27" s="3" t="s">
        <v>21</v>
      </c>
      <c r="F27" s="3">
        <v>0</v>
      </c>
      <c r="G27" s="3">
        <v>0</v>
      </c>
      <c r="I27" s="3">
        <v>0</v>
      </c>
      <c r="J27" s="3" t="s">
        <v>526</v>
      </c>
      <c r="K27" s="130" t="s">
        <v>599</v>
      </c>
      <c r="L27" s="3" t="s">
        <v>108</v>
      </c>
      <c r="R27" s="14"/>
      <c r="T27" s="108">
        <v>0</v>
      </c>
      <c r="U27" s="108">
        <v>0</v>
      </c>
      <c r="V27" s="108">
        <v>0</v>
      </c>
      <c r="W27" s="108">
        <v>0</v>
      </c>
      <c r="X27" s="108">
        <v>0</v>
      </c>
      <c r="Y27" s="108">
        <v>0</v>
      </c>
      <c r="Z27" s="108">
        <v>0</v>
      </c>
      <c r="AA27" s="108">
        <v>0</v>
      </c>
      <c r="AB27" s="108">
        <v>0</v>
      </c>
      <c r="AC27" s="108">
        <v>0</v>
      </c>
      <c r="AD27" s="108">
        <v>0</v>
      </c>
      <c r="AE27" s="108">
        <v>0</v>
      </c>
      <c r="AF27" s="108">
        <v>0</v>
      </c>
      <c r="AG27" s="108">
        <v>0</v>
      </c>
      <c r="AH27" s="108">
        <v>0</v>
      </c>
      <c r="AI27" s="108">
        <v>0</v>
      </c>
      <c r="AJ27" s="108">
        <v>0</v>
      </c>
      <c r="AK27" s="108">
        <v>0</v>
      </c>
      <c r="AM27" s="14"/>
      <c r="AN27" s="14"/>
      <c r="AO27" s="14"/>
      <c r="AP27" s="14"/>
      <c r="AQ27" s="14"/>
      <c r="AR27" s="14"/>
    </row>
    <row r="28" spans="5:44" x14ac:dyDescent="0.2">
      <c r="E28" s="3" t="s">
        <v>21</v>
      </c>
      <c r="F28" s="3">
        <v>0</v>
      </c>
      <c r="G28" s="3">
        <v>0</v>
      </c>
      <c r="I28" s="3">
        <v>0</v>
      </c>
      <c r="J28" s="3" t="s">
        <v>526</v>
      </c>
      <c r="K28" s="130" t="s">
        <v>599</v>
      </c>
      <c r="L28" s="3" t="s">
        <v>108</v>
      </c>
      <c r="R28" s="14"/>
      <c r="T28" s="108">
        <v>0</v>
      </c>
      <c r="U28" s="108">
        <v>0</v>
      </c>
      <c r="V28" s="108">
        <v>0</v>
      </c>
      <c r="W28" s="108">
        <v>0</v>
      </c>
      <c r="X28" s="108">
        <v>0</v>
      </c>
      <c r="Y28" s="108">
        <v>0</v>
      </c>
      <c r="Z28" s="108">
        <v>0</v>
      </c>
      <c r="AA28" s="108">
        <v>0</v>
      </c>
      <c r="AB28" s="108">
        <v>0</v>
      </c>
      <c r="AC28" s="108">
        <v>0</v>
      </c>
      <c r="AD28" s="108">
        <v>0</v>
      </c>
      <c r="AE28" s="108">
        <v>0</v>
      </c>
      <c r="AF28" s="108">
        <v>0</v>
      </c>
      <c r="AG28" s="108">
        <v>0</v>
      </c>
      <c r="AH28" s="108">
        <v>0</v>
      </c>
      <c r="AI28" s="108">
        <v>0</v>
      </c>
      <c r="AJ28" s="108">
        <v>0</v>
      </c>
      <c r="AK28" s="108">
        <v>0</v>
      </c>
      <c r="AM28" s="14"/>
      <c r="AN28" s="14"/>
      <c r="AO28" s="14"/>
      <c r="AP28" s="14"/>
      <c r="AQ28" s="14"/>
      <c r="AR28" s="14"/>
    </row>
    <row r="29" spans="5:44" x14ac:dyDescent="0.2">
      <c r="E29" s="3" t="s">
        <v>21</v>
      </c>
      <c r="F29" s="3">
        <v>0</v>
      </c>
      <c r="G29" s="3">
        <v>0</v>
      </c>
      <c r="I29" s="3">
        <v>0</v>
      </c>
      <c r="J29" s="3" t="s">
        <v>526</v>
      </c>
      <c r="K29" s="130" t="s">
        <v>599</v>
      </c>
      <c r="L29" s="3" t="s">
        <v>108</v>
      </c>
      <c r="R29" s="14"/>
      <c r="T29" s="108">
        <v>0</v>
      </c>
      <c r="U29" s="108">
        <v>0</v>
      </c>
      <c r="V29" s="108">
        <v>0</v>
      </c>
      <c r="W29" s="108">
        <v>0</v>
      </c>
      <c r="X29" s="108">
        <v>0</v>
      </c>
      <c r="Y29" s="108">
        <v>0</v>
      </c>
      <c r="Z29" s="108">
        <v>0</v>
      </c>
      <c r="AA29" s="108">
        <v>0</v>
      </c>
      <c r="AB29" s="108">
        <v>0</v>
      </c>
      <c r="AC29" s="108">
        <v>0</v>
      </c>
      <c r="AD29" s="108">
        <v>0</v>
      </c>
      <c r="AE29" s="108">
        <v>0</v>
      </c>
      <c r="AF29" s="108">
        <v>0</v>
      </c>
      <c r="AG29" s="108">
        <v>0</v>
      </c>
      <c r="AH29" s="108">
        <v>0</v>
      </c>
      <c r="AI29" s="108">
        <v>0</v>
      </c>
      <c r="AJ29" s="108">
        <v>0</v>
      </c>
      <c r="AK29" s="108">
        <v>0</v>
      </c>
      <c r="AM29" s="14"/>
      <c r="AN29" s="14"/>
      <c r="AO29" s="14"/>
      <c r="AP29" s="14"/>
      <c r="AQ29" s="14"/>
      <c r="AR29" s="14"/>
    </row>
    <row r="30" spans="5:44" x14ac:dyDescent="0.2">
      <c r="E30" s="3" t="s">
        <v>21</v>
      </c>
      <c r="F30" s="3">
        <v>0</v>
      </c>
      <c r="G30" s="3">
        <v>0</v>
      </c>
      <c r="I30" s="3">
        <v>0</v>
      </c>
      <c r="J30" s="3" t="s">
        <v>526</v>
      </c>
      <c r="K30" s="130" t="s">
        <v>599</v>
      </c>
      <c r="L30" s="3" t="s">
        <v>108</v>
      </c>
      <c r="R30" s="14"/>
      <c r="T30" s="108">
        <v>0</v>
      </c>
      <c r="U30" s="108">
        <v>0</v>
      </c>
      <c r="V30" s="108">
        <v>0</v>
      </c>
      <c r="W30" s="108">
        <v>0</v>
      </c>
      <c r="X30" s="108">
        <v>0</v>
      </c>
      <c r="Y30" s="108">
        <v>0</v>
      </c>
      <c r="Z30" s="108">
        <v>0</v>
      </c>
      <c r="AA30" s="108">
        <v>0</v>
      </c>
      <c r="AB30" s="108">
        <v>0</v>
      </c>
      <c r="AC30" s="108">
        <v>0</v>
      </c>
      <c r="AD30" s="108">
        <v>0</v>
      </c>
      <c r="AE30" s="108">
        <v>0</v>
      </c>
      <c r="AF30" s="108">
        <v>0</v>
      </c>
      <c r="AG30" s="108">
        <v>0</v>
      </c>
      <c r="AH30" s="108">
        <v>0</v>
      </c>
      <c r="AI30" s="108">
        <v>0</v>
      </c>
      <c r="AJ30" s="108">
        <v>0</v>
      </c>
      <c r="AK30" s="108">
        <v>0</v>
      </c>
      <c r="AM30" s="14"/>
      <c r="AN30" s="14"/>
      <c r="AO30" s="14"/>
      <c r="AP30" s="14"/>
      <c r="AQ30" s="14"/>
      <c r="AR30" s="14"/>
    </row>
    <row r="31" spans="5:44" x14ac:dyDescent="0.2">
      <c r="E31" s="3" t="s">
        <v>21</v>
      </c>
      <c r="F31" s="3">
        <v>0</v>
      </c>
      <c r="G31" s="3">
        <v>0</v>
      </c>
      <c r="I31" s="3">
        <v>0</v>
      </c>
      <c r="J31" s="3" t="s">
        <v>526</v>
      </c>
      <c r="K31" s="130" t="s">
        <v>599</v>
      </c>
      <c r="L31" s="3" t="s">
        <v>108</v>
      </c>
      <c r="R31" s="14"/>
      <c r="T31" s="108">
        <v>0</v>
      </c>
      <c r="U31" s="108">
        <v>0</v>
      </c>
      <c r="V31" s="108">
        <v>0</v>
      </c>
      <c r="W31" s="108">
        <v>0</v>
      </c>
      <c r="X31" s="108">
        <v>0</v>
      </c>
      <c r="Y31" s="108">
        <v>0</v>
      </c>
      <c r="Z31" s="108">
        <v>0</v>
      </c>
      <c r="AA31" s="108">
        <v>0</v>
      </c>
      <c r="AB31" s="108">
        <v>0</v>
      </c>
      <c r="AC31" s="108">
        <v>0</v>
      </c>
      <c r="AD31" s="108">
        <v>0</v>
      </c>
      <c r="AE31" s="108">
        <v>0</v>
      </c>
      <c r="AF31" s="108">
        <v>0</v>
      </c>
      <c r="AG31" s="108">
        <v>0</v>
      </c>
      <c r="AH31" s="108">
        <v>0</v>
      </c>
      <c r="AI31" s="108">
        <v>0</v>
      </c>
      <c r="AJ31" s="108">
        <v>0</v>
      </c>
      <c r="AK31" s="108">
        <v>0</v>
      </c>
      <c r="AM31" s="14"/>
      <c r="AN31" s="14"/>
      <c r="AO31" s="14"/>
      <c r="AP31" s="14"/>
      <c r="AQ31" s="14"/>
      <c r="AR31" s="14"/>
    </row>
    <row r="32" spans="5:44" x14ac:dyDescent="0.2">
      <c r="E32" s="3" t="s">
        <v>21</v>
      </c>
      <c r="F32" s="3">
        <v>0</v>
      </c>
      <c r="G32" s="3">
        <v>0</v>
      </c>
      <c r="I32" s="3">
        <v>0</v>
      </c>
      <c r="J32" s="3" t="s">
        <v>526</v>
      </c>
      <c r="K32" s="130" t="s">
        <v>599</v>
      </c>
      <c r="L32" s="3" t="s">
        <v>108</v>
      </c>
      <c r="R32" s="14"/>
      <c r="T32" s="108">
        <v>0</v>
      </c>
      <c r="U32" s="108">
        <v>0</v>
      </c>
      <c r="V32" s="108">
        <v>0</v>
      </c>
      <c r="W32" s="108">
        <v>0</v>
      </c>
      <c r="X32" s="108">
        <v>0</v>
      </c>
      <c r="Y32" s="108">
        <v>0</v>
      </c>
      <c r="Z32" s="108">
        <v>0</v>
      </c>
      <c r="AA32" s="108">
        <v>0</v>
      </c>
      <c r="AB32" s="108">
        <v>0</v>
      </c>
      <c r="AC32" s="108">
        <v>0</v>
      </c>
      <c r="AD32" s="108">
        <v>0</v>
      </c>
      <c r="AE32" s="108">
        <v>0</v>
      </c>
      <c r="AF32" s="108">
        <v>0</v>
      </c>
      <c r="AG32" s="108">
        <v>0</v>
      </c>
      <c r="AH32" s="108">
        <v>0</v>
      </c>
      <c r="AI32" s="108">
        <v>0</v>
      </c>
      <c r="AJ32" s="108">
        <v>0</v>
      </c>
      <c r="AK32" s="108">
        <v>0</v>
      </c>
      <c r="AM32" s="14"/>
      <c r="AN32" s="14"/>
      <c r="AO32" s="14"/>
      <c r="AP32" s="14"/>
      <c r="AQ32" s="14"/>
      <c r="AR32" s="14"/>
    </row>
    <row r="33" spans="5:44" x14ac:dyDescent="0.2">
      <c r="E33" s="3" t="s">
        <v>21</v>
      </c>
      <c r="F33" s="3">
        <v>0</v>
      </c>
      <c r="G33" s="3">
        <v>0</v>
      </c>
      <c r="I33" s="3">
        <v>0</v>
      </c>
      <c r="J33" s="3" t="s">
        <v>526</v>
      </c>
      <c r="K33" s="130" t="s">
        <v>599</v>
      </c>
      <c r="L33" s="3" t="s">
        <v>108</v>
      </c>
      <c r="R33" s="14"/>
      <c r="T33" s="108">
        <v>0</v>
      </c>
      <c r="U33" s="108">
        <v>0</v>
      </c>
      <c r="V33" s="108">
        <v>0</v>
      </c>
      <c r="W33" s="108">
        <v>0</v>
      </c>
      <c r="X33" s="108">
        <v>0</v>
      </c>
      <c r="Y33" s="108">
        <v>0</v>
      </c>
      <c r="Z33" s="108">
        <v>0</v>
      </c>
      <c r="AA33" s="108">
        <v>0</v>
      </c>
      <c r="AB33" s="108">
        <v>0</v>
      </c>
      <c r="AC33" s="108">
        <v>0</v>
      </c>
      <c r="AD33" s="108">
        <v>0</v>
      </c>
      <c r="AE33" s="108">
        <v>0</v>
      </c>
      <c r="AF33" s="108">
        <v>0</v>
      </c>
      <c r="AG33" s="108">
        <v>0</v>
      </c>
      <c r="AH33" s="108">
        <v>0</v>
      </c>
      <c r="AI33" s="108">
        <v>0</v>
      </c>
      <c r="AJ33" s="108">
        <v>0</v>
      </c>
      <c r="AK33" s="108">
        <v>0</v>
      </c>
      <c r="AM33" s="14"/>
      <c r="AN33" s="14"/>
      <c r="AO33" s="14"/>
      <c r="AP33" s="14"/>
      <c r="AQ33" s="14"/>
      <c r="AR33" s="14"/>
    </row>
    <row r="34" spans="5:44" x14ac:dyDescent="0.2">
      <c r="E34" s="3" t="s">
        <v>21</v>
      </c>
      <c r="F34" s="3">
        <v>0</v>
      </c>
      <c r="G34" s="3">
        <v>0</v>
      </c>
      <c r="I34" s="3">
        <v>0</v>
      </c>
      <c r="J34" s="3" t="s">
        <v>526</v>
      </c>
      <c r="K34" s="130" t="s">
        <v>599</v>
      </c>
      <c r="L34" s="3" t="s">
        <v>108</v>
      </c>
      <c r="R34" s="14"/>
      <c r="T34" s="108">
        <v>0</v>
      </c>
      <c r="U34" s="108">
        <v>0</v>
      </c>
      <c r="V34" s="108">
        <v>0</v>
      </c>
      <c r="W34" s="108">
        <v>0</v>
      </c>
      <c r="X34" s="108">
        <v>0</v>
      </c>
      <c r="Y34" s="108">
        <v>0</v>
      </c>
      <c r="Z34" s="108">
        <v>0</v>
      </c>
      <c r="AA34" s="108">
        <v>0</v>
      </c>
      <c r="AB34" s="108">
        <v>0</v>
      </c>
      <c r="AC34" s="108">
        <v>0</v>
      </c>
      <c r="AD34" s="108">
        <v>0</v>
      </c>
      <c r="AE34" s="108">
        <v>0</v>
      </c>
      <c r="AF34" s="108">
        <v>0</v>
      </c>
      <c r="AG34" s="108">
        <v>0</v>
      </c>
      <c r="AH34" s="108">
        <v>0</v>
      </c>
      <c r="AI34" s="108">
        <v>0</v>
      </c>
      <c r="AJ34" s="108">
        <v>0</v>
      </c>
      <c r="AK34" s="108">
        <v>0</v>
      </c>
      <c r="AM34" s="14"/>
      <c r="AN34" s="14"/>
      <c r="AO34" s="14"/>
      <c r="AP34" s="14"/>
      <c r="AQ34" s="14"/>
      <c r="AR34" s="14"/>
    </row>
    <row r="35" spans="5:44" x14ac:dyDescent="0.2">
      <c r="E35" s="3" t="s">
        <v>21</v>
      </c>
      <c r="F35" s="3">
        <v>0</v>
      </c>
      <c r="G35" s="3">
        <v>0</v>
      </c>
      <c r="I35" s="3">
        <v>0</v>
      </c>
      <c r="J35" s="3" t="s">
        <v>526</v>
      </c>
      <c r="K35" s="130" t="s">
        <v>599</v>
      </c>
      <c r="L35" s="3" t="s">
        <v>108</v>
      </c>
      <c r="R35" s="14"/>
      <c r="T35" s="108">
        <v>0</v>
      </c>
      <c r="U35" s="108">
        <v>0</v>
      </c>
      <c r="V35" s="108">
        <v>0</v>
      </c>
      <c r="W35" s="108">
        <v>0</v>
      </c>
      <c r="X35" s="108">
        <v>0</v>
      </c>
      <c r="Y35" s="108">
        <v>0</v>
      </c>
      <c r="Z35" s="108">
        <v>0</v>
      </c>
      <c r="AA35" s="108">
        <v>0</v>
      </c>
      <c r="AB35" s="108">
        <v>0</v>
      </c>
      <c r="AC35" s="108">
        <v>0</v>
      </c>
      <c r="AD35" s="108">
        <v>0</v>
      </c>
      <c r="AE35" s="108">
        <v>0</v>
      </c>
      <c r="AF35" s="108">
        <v>0</v>
      </c>
      <c r="AG35" s="108">
        <v>0</v>
      </c>
      <c r="AH35" s="108">
        <v>0</v>
      </c>
      <c r="AI35" s="108">
        <v>0</v>
      </c>
      <c r="AJ35" s="108">
        <v>0</v>
      </c>
      <c r="AK35" s="108">
        <v>0</v>
      </c>
      <c r="AM35" s="14"/>
      <c r="AN35" s="14"/>
      <c r="AO35" s="14"/>
      <c r="AP35" s="14"/>
      <c r="AQ35" s="14"/>
      <c r="AR35" s="14"/>
    </row>
    <row r="36" spans="5:44" x14ac:dyDescent="0.2">
      <c r="E36" s="3" t="s">
        <v>21</v>
      </c>
      <c r="F36" s="3">
        <v>0</v>
      </c>
      <c r="G36" s="3">
        <v>0</v>
      </c>
      <c r="I36" s="3">
        <v>0</v>
      </c>
      <c r="J36" s="3" t="s">
        <v>526</v>
      </c>
      <c r="K36" s="130" t="s">
        <v>599</v>
      </c>
      <c r="L36" s="3" t="s">
        <v>108</v>
      </c>
      <c r="R36" s="14"/>
      <c r="T36" s="108">
        <v>0</v>
      </c>
      <c r="U36" s="108">
        <v>0</v>
      </c>
      <c r="V36" s="108">
        <v>0</v>
      </c>
      <c r="W36" s="108">
        <v>0</v>
      </c>
      <c r="X36" s="108">
        <v>0</v>
      </c>
      <c r="Y36" s="108">
        <v>0</v>
      </c>
      <c r="Z36" s="108">
        <v>0</v>
      </c>
      <c r="AA36" s="108">
        <v>0</v>
      </c>
      <c r="AB36" s="108">
        <v>0</v>
      </c>
      <c r="AC36" s="108">
        <v>0</v>
      </c>
      <c r="AD36" s="108">
        <v>0</v>
      </c>
      <c r="AE36" s="108">
        <v>0</v>
      </c>
      <c r="AF36" s="108">
        <v>0</v>
      </c>
      <c r="AG36" s="108">
        <v>0</v>
      </c>
      <c r="AH36" s="108">
        <v>0</v>
      </c>
      <c r="AI36" s="108">
        <v>0</v>
      </c>
      <c r="AJ36" s="108">
        <v>0</v>
      </c>
      <c r="AK36" s="108">
        <v>0</v>
      </c>
      <c r="AM36" s="14"/>
      <c r="AN36" s="14"/>
      <c r="AO36" s="14"/>
      <c r="AP36" s="14"/>
      <c r="AQ36" s="14"/>
      <c r="AR36" s="14"/>
    </row>
    <row r="37" spans="5:44" x14ac:dyDescent="0.2">
      <c r="E37" s="3" t="s">
        <v>21</v>
      </c>
      <c r="F37" s="3">
        <v>0</v>
      </c>
      <c r="G37" s="3">
        <v>0</v>
      </c>
      <c r="I37" s="3">
        <v>0</v>
      </c>
      <c r="J37" s="3" t="s">
        <v>526</v>
      </c>
      <c r="K37" s="130" t="s">
        <v>599</v>
      </c>
      <c r="L37" s="3" t="s">
        <v>108</v>
      </c>
      <c r="R37" s="14"/>
      <c r="T37" s="108">
        <v>0</v>
      </c>
      <c r="U37" s="108">
        <v>0</v>
      </c>
      <c r="V37" s="108">
        <v>0</v>
      </c>
      <c r="W37" s="108">
        <v>0</v>
      </c>
      <c r="X37" s="108">
        <v>0</v>
      </c>
      <c r="Y37" s="108">
        <v>0</v>
      </c>
      <c r="Z37" s="108">
        <v>0</v>
      </c>
      <c r="AA37" s="108">
        <v>0</v>
      </c>
      <c r="AB37" s="108">
        <v>0</v>
      </c>
      <c r="AC37" s="108">
        <v>0</v>
      </c>
      <c r="AD37" s="108">
        <v>0</v>
      </c>
      <c r="AE37" s="108">
        <v>0</v>
      </c>
      <c r="AF37" s="108">
        <v>0</v>
      </c>
      <c r="AG37" s="108">
        <v>0</v>
      </c>
      <c r="AH37" s="108">
        <v>0</v>
      </c>
      <c r="AI37" s="108">
        <v>0</v>
      </c>
      <c r="AJ37" s="108">
        <v>0</v>
      </c>
      <c r="AK37" s="108">
        <v>0</v>
      </c>
      <c r="AM37" s="14"/>
      <c r="AN37" s="14"/>
      <c r="AO37" s="14"/>
      <c r="AP37" s="14"/>
      <c r="AQ37" s="14"/>
      <c r="AR37" s="14"/>
    </row>
    <row r="38" spans="5:44" x14ac:dyDescent="0.2">
      <c r="E38" s="3" t="s">
        <v>21</v>
      </c>
      <c r="F38" s="3">
        <v>0</v>
      </c>
      <c r="G38" s="3">
        <v>0</v>
      </c>
      <c r="I38" s="3">
        <v>0</v>
      </c>
      <c r="J38" s="3" t="s">
        <v>526</v>
      </c>
      <c r="K38" s="130" t="s">
        <v>599</v>
      </c>
      <c r="L38" s="3" t="s">
        <v>108</v>
      </c>
      <c r="R38" s="14"/>
      <c r="T38" s="108">
        <v>0</v>
      </c>
      <c r="U38" s="108">
        <v>0</v>
      </c>
      <c r="V38" s="108">
        <v>0</v>
      </c>
      <c r="W38" s="108">
        <v>0</v>
      </c>
      <c r="X38" s="108">
        <v>0</v>
      </c>
      <c r="Y38" s="108">
        <v>0</v>
      </c>
      <c r="Z38" s="108">
        <v>0</v>
      </c>
      <c r="AA38" s="108">
        <v>0</v>
      </c>
      <c r="AB38" s="108">
        <v>0</v>
      </c>
      <c r="AC38" s="108">
        <v>0</v>
      </c>
      <c r="AD38" s="108">
        <v>0</v>
      </c>
      <c r="AE38" s="108">
        <v>0</v>
      </c>
      <c r="AF38" s="108">
        <v>0</v>
      </c>
      <c r="AG38" s="108">
        <v>0</v>
      </c>
      <c r="AH38" s="108">
        <v>0</v>
      </c>
      <c r="AI38" s="108">
        <v>0</v>
      </c>
      <c r="AJ38" s="108">
        <v>0</v>
      </c>
      <c r="AK38" s="108">
        <v>0</v>
      </c>
      <c r="AM38" s="14"/>
      <c r="AN38" s="14"/>
      <c r="AO38" s="14"/>
      <c r="AP38" s="14"/>
      <c r="AQ38" s="14"/>
      <c r="AR38" s="14"/>
    </row>
    <row r="39" spans="5:44" x14ac:dyDescent="0.2">
      <c r="E39" s="3" t="s">
        <v>21</v>
      </c>
      <c r="F39" s="3">
        <v>0</v>
      </c>
      <c r="G39" s="3">
        <v>0</v>
      </c>
      <c r="I39" s="3">
        <v>0</v>
      </c>
      <c r="J39" s="3" t="s">
        <v>526</v>
      </c>
      <c r="K39" s="130" t="s">
        <v>599</v>
      </c>
      <c r="L39" s="3" t="s">
        <v>108</v>
      </c>
      <c r="R39" s="14"/>
      <c r="T39" s="108">
        <v>0</v>
      </c>
      <c r="U39" s="108">
        <v>0</v>
      </c>
      <c r="V39" s="108">
        <v>0</v>
      </c>
      <c r="W39" s="108">
        <v>0</v>
      </c>
      <c r="X39" s="108">
        <v>0</v>
      </c>
      <c r="Y39" s="108">
        <v>0</v>
      </c>
      <c r="Z39" s="108">
        <v>0</v>
      </c>
      <c r="AA39" s="108">
        <v>0</v>
      </c>
      <c r="AB39" s="108">
        <v>0</v>
      </c>
      <c r="AC39" s="108">
        <v>0</v>
      </c>
      <c r="AD39" s="108">
        <v>0</v>
      </c>
      <c r="AE39" s="108">
        <v>0</v>
      </c>
      <c r="AF39" s="108">
        <v>0</v>
      </c>
      <c r="AG39" s="108">
        <v>0</v>
      </c>
      <c r="AH39" s="108">
        <v>0</v>
      </c>
      <c r="AI39" s="108">
        <v>0</v>
      </c>
      <c r="AJ39" s="108">
        <v>0</v>
      </c>
      <c r="AK39" s="108">
        <v>0</v>
      </c>
      <c r="AM39" s="14"/>
      <c r="AN39" s="14"/>
      <c r="AO39" s="14"/>
      <c r="AP39" s="14"/>
      <c r="AQ39" s="14"/>
      <c r="AR39" s="14"/>
    </row>
    <row r="40" spans="5:44" x14ac:dyDescent="0.2">
      <c r="E40" s="3" t="s">
        <v>21</v>
      </c>
      <c r="F40" s="3">
        <v>0</v>
      </c>
      <c r="G40" s="3">
        <v>0</v>
      </c>
      <c r="I40" s="3">
        <v>0</v>
      </c>
      <c r="J40" s="3" t="s">
        <v>526</v>
      </c>
      <c r="K40" s="130" t="s">
        <v>599</v>
      </c>
      <c r="L40" s="3" t="s">
        <v>108</v>
      </c>
      <c r="R40" s="14"/>
      <c r="T40" s="108">
        <v>0</v>
      </c>
      <c r="U40" s="108">
        <v>0</v>
      </c>
      <c r="V40" s="108">
        <v>0</v>
      </c>
      <c r="W40" s="108">
        <v>0</v>
      </c>
      <c r="X40" s="108">
        <v>0</v>
      </c>
      <c r="Y40" s="108">
        <v>0</v>
      </c>
      <c r="Z40" s="108">
        <v>0</v>
      </c>
      <c r="AA40" s="108">
        <v>0</v>
      </c>
      <c r="AB40" s="108">
        <v>0</v>
      </c>
      <c r="AC40" s="108">
        <v>0</v>
      </c>
      <c r="AD40" s="108">
        <v>0</v>
      </c>
      <c r="AE40" s="108">
        <v>0</v>
      </c>
      <c r="AF40" s="108">
        <v>0</v>
      </c>
      <c r="AG40" s="108">
        <v>0</v>
      </c>
      <c r="AH40" s="108">
        <v>0</v>
      </c>
      <c r="AI40" s="108">
        <v>0</v>
      </c>
      <c r="AJ40" s="108">
        <v>0</v>
      </c>
      <c r="AK40" s="108">
        <v>0</v>
      </c>
      <c r="AM40" s="14"/>
      <c r="AN40" s="14"/>
      <c r="AO40" s="14"/>
      <c r="AP40" s="14"/>
      <c r="AQ40" s="14"/>
      <c r="AR40" s="14"/>
    </row>
    <row r="41" spans="5:44" x14ac:dyDescent="0.2">
      <c r="E41" s="3" t="s">
        <v>21</v>
      </c>
      <c r="F41" s="3" t="s">
        <v>172</v>
      </c>
      <c r="G41" s="3" t="s">
        <v>566</v>
      </c>
      <c r="I41" s="3" t="s">
        <v>183</v>
      </c>
      <c r="J41" s="3" t="s">
        <v>527</v>
      </c>
      <c r="K41" s="130" t="s">
        <v>364</v>
      </c>
      <c r="L41" s="3" t="s">
        <v>108</v>
      </c>
      <c r="R41" s="14"/>
      <c r="T41" s="108">
        <v>0</v>
      </c>
      <c r="U41" s="108">
        <v>0</v>
      </c>
      <c r="V41" s="108">
        <v>0</v>
      </c>
      <c r="W41" s="108">
        <v>0</v>
      </c>
      <c r="X41" s="108">
        <v>0</v>
      </c>
      <c r="Y41" s="108">
        <v>0</v>
      </c>
      <c r="Z41" s="108">
        <v>0</v>
      </c>
      <c r="AA41" s="108">
        <v>0</v>
      </c>
      <c r="AB41" s="108">
        <v>0</v>
      </c>
      <c r="AC41" s="108">
        <v>0</v>
      </c>
      <c r="AD41" s="108">
        <v>0</v>
      </c>
      <c r="AE41" s="108">
        <v>0</v>
      </c>
      <c r="AF41" s="108">
        <v>0</v>
      </c>
      <c r="AG41" s="108">
        <v>8.7337033595063618E-2</v>
      </c>
      <c r="AH41" s="108">
        <v>9.1909192973779932E-2</v>
      </c>
      <c r="AI41" s="108">
        <v>8.808406527745509E-2</v>
      </c>
      <c r="AJ41" s="108">
        <v>8.3562534845134845E-2</v>
      </c>
      <c r="AK41" s="108">
        <v>9.1304002449272892E-2</v>
      </c>
      <c r="AM41" s="14"/>
      <c r="AN41" s="14"/>
      <c r="AO41" s="14"/>
      <c r="AP41" s="14"/>
      <c r="AQ41" s="14"/>
      <c r="AR41" s="14"/>
    </row>
    <row r="42" spans="5:44" x14ac:dyDescent="0.2">
      <c r="E42" s="3" t="s">
        <v>21</v>
      </c>
      <c r="F42" s="3" t="s">
        <v>172</v>
      </c>
      <c r="G42" s="3" t="s">
        <v>683</v>
      </c>
      <c r="I42" s="3" t="s">
        <v>417</v>
      </c>
      <c r="J42" s="3" t="s">
        <v>527</v>
      </c>
      <c r="K42" s="130" t="s">
        <v>567</v>
      </c>
      <c r="L42" s="3" t="s">
        <v>108</v>
      </c>
      <c r="R42" s="14"/>
      <c r="T42" s="108">
        <v>0</v>
      </c>
      <c r="U42" s="108">
        <v>0</v>
      </c>
      <c r="V42" s="108">
        <v>0</v>
      </c>
      <c r="W42" s="108">
        <v>0</v>
      </c>
      <c r="X42" s="108">
        <v>0</v>
      </c>
      <c r="Y42" s="108">
        <v>0</v>
      </c>
      <c r="Z42" s="108">
        <v>0</v>
      </c>
      <c r="AA42" s="108">
        <v>0</v>
      </c>
      <c r="AB42" s="108">
        <v>0</v>
      </c>
      <c r="AC42" s="108">
        <v>0</v>
      </c>
      <c r="AD42" s="108">
        <v>0</v>
      </c>
      <c r="AE42" s="108">
        <v>0</v>
      </c>
      <c r="AF42" s="108">
        <v>0</v>
      </c>
      <c r="AG42" s="108">
        <v>0.17473373894881483</v>
      </c>
      <c r="AH42" s="108">
        <v>0.19022159268827643</v>
      </c>
      <c r="AI42" s="108">
        <v>0.21452021535391896</v>
      </c>
      <c r="AJ42" s="108">
        <v>9.4794299385969616E-2</v>
      </c>
      <c r="AK42" s="108">
        <v>0.14724936349674866</v>
      </c>
      <c r="AM42" s="14"/>
      <c r="AN42" s="119"/>
      <c r="AO42" s="119"/>
      <c r="AP42" s="14"/>
      <c r="AQ42" s="119"/>
      <c r="AR42" s="119"/>
    </row>
    <row r="43" spans="5:44" x14ac:dyDescent="0.2">
      <c r="E43" s="3" t="s">
        <v>21</v>
      </c>
      <c r="F43" s="3" t="s">
        <v>207</v>
      </c>
      <c r="G43" s="3" t="s">
        <v>568</v>
      </c>
      <c r="I43" s="3" t="s">
        <v>253</v>
      </c>
      <c r="J43" s="3" t="s">
        <v>527</v>
      </c>
      <c r="K43" s="130" t="s">
        <v>569</v>
      </c>
      <c r="L43" s="3" t="s">
        <v>108</v>
      </c>
      <c r="R43" s="14"/>
      <c r="T43" s="108">
        <v>0</v>
      </c>
      <c r="U43" s="108">
        <v>0</v>
      </c>
      <c r="V43" s="108">
        <v>0</v>
      </c>
      <c r="W43" s="108">
        <v>0</v>
      </c>
      <c r="X43" s="108">
        <v>0</v>
      </c>
      <c r="Y43" s="108">
        <v>0</v>
      </c>
      <c r="Z43" s="108">
        <v>0</v>
      </c>
      <c r="AA43" s="108">
        <v>0</v>
      </c>
      <c r="AB43" s="108">
        <v>0</v>
      </c>
      <c r="AC43" s="108">
        <v>0</v>
      </c>
      <c r="AD43" s="108">
        <v>0</v>
      </c>
      <c r="AE43" s="108">
        <v>0</v>
      </c>
      <c r="AF43" s="108">
        <v>0</v>
      </c>
      <c r="AG43" s="108">
        <v>1.8229637769332969</v>
      </c>
      <c r="AH43" s="108">
        <v>6.199367318533306</v>
      </c>
      <c r="AI43" s="108">
        <v>3.4033929557295446</v>
      </c>
      <c r="AJ43" s="108">
        <v>1.5454502701879471</v>
      </c>
      <c r="AK43" s="108">
        <v>1.5790258134148774</v>
      </c>
      <c r="AM43" s="14"/>
      <c r="AN43" s="14"/>
      <c r="AO43" s="14"/>
      <c r="AP43" s="14"/>
      <c r="AQ43" s="14"/>
      <c r="AR43" s="14"/>
    </row>
    <row r="44" spans="5:44" x14ac:dyDescent="0.2">
      <c r="E44" s="3" t="s">
        <v>21</v>
      </c>
      <c r="F44" s="3" t="s">
        <v>207</v>
      </c>
      <c r="G44" s="3" t="s">
        <v>669</v>
      </c>
      <c r="I44" s="3" t="s">
        <v>212</v>
      </c>
      <c r="J44" s="3" t="s">
        <v>527</v>
      </c>
      <c r="K44" s="130" t="s">
        <v>671</v>
      </c>
      <c r="L44" s="3" t="s">
        <v>108</v>
      </c>
      <c r="R44" s="14"/>
      <c r="T44" s="108">
        <v>0</v>
      </c>
      <c r="U44" s="108">
        <v>0</v>
      </c>
      <c r="V44" s="108">
        <v>0</v>
      </c>
      <c r="W44" s="108">
        <v>0</v>
      </c>
      <c r="X44" s="108">
        <v>0</v>
      </c>
      <c r="Y44" s="108">
        <v>0</v>
      </c>
      <c r="Z44" s="108">
        <v>0</v>
      </c>
      <c r="AA44" s="108">
        <v>0</v>
      </c>
      <c r="AB44" s="108">
        <v>0</v>
      </c>
      <c r="AC44" s="108">
        <v>0</v>
      </c>
      <c r="AD44" s="108">
        <v>0</v>
      </c>
      <c r="AE44" s="108">
        <v>0</v>
      </c>
      <c r="AF44" s="108">
        <v>0</v>
      </c>
      <c r="AG44" s="108">
        <v>0.43052872361809102</v>
      </c>
      <c r="AH44" s="108">
        <v>0.325227216080402</v>
      </c>
      <c r="AI44" s="108">
        <v>1.6427105376884401</v>
      </c>
      <c r="AJ44" s="108">
        <v>1.6470952924623099</v>
      </c>
      <c r="AK44" s="108">
        <v>1.6315935065326601</v>
      </c>
      <c r="AM44" s="14"/>
      <c r="AN44" s="14"/>
      <c r="AO44" s="14"/>
      <c r="AP44" s="14"/>
      <c r="AQ44" s="14"/>
      <c r="AR44" s="14"/>
    </row>
    <row r="45" spans="5:44" x14ac:dyDescent="0.2">
      <c r="E45" s="3" t="s">
        <v>21</v>
      </c>
      <c r="F45" s="3" t="s">
        <v>207</v>
      </c>
      <c r="G45" s="3" t="s">
        <v>684</v>
      </c>
      <c r="I45" s="3" t="s">
        <v>213</v>
      </c>
      <c r="J45" s="3" t="s">
        <v>527</v>
      </c>
      <c r="K45" s="130" t="s">
        <v>518</v>
      </c>
      <c r="L45" s="3" t="s">
        <v>108</v>
      </c>
      <c r="R45" s="14"/>
      <c r="T45" s="108">
        <v>0</v>
      </c>
      <c r="U45" s="108">
        <v>0</v>
      </c>
      <c r="V45" s="108">
        <v>0</v>
      </c>
      <c r="W45" s="108">
        <v>0</v>
      </c>
      <c r="X45" s="108">
        <v>0</v>
      </c>
      <c r="Y45" s="108">
        <v>0</v>
      </c>
      <c r="Z45" s="108">
        <v>0</v>
      </c>
      <c r="AA45" s="108">
        <v>0</v>
      </c>
      <c r="AB45" s="108">
        <v>0</v>
      </c>
      <c r="AC45" s="108">
        <v>0</v>
      </c>
      <c r="AD45" s="108">
        <v>0</v>
      </c>
      <c r="AE45" s="108">
        <v>0</v>
      </c>
      <c r="AF45" s="108">
        <v>0</v>
      </c>
      <c r="AG45" s="108">
        <v>0.63929225276374602</v>
      </c>
      <c r="AH45" s="108">
        <v>0.6459531056242841</v>
      </c>
      <c r="AI45" s="108">
        <v>0.6526474301072368</v>
      </c>
      <c r="AJ45" s="108">
        <v>3.3305101097456768E-2</v>
      </c>
      <c r="AK45" s="108">
        <v>4.0066874267783437E-2</v>
      </c>
      <c r="AM45" s="14"/>
      <c r="AN45" s="14"/>
      <c r="AO45" s="14"/>
      <c r="AP45" s="14"/>
      <c r="AQ45" s="14"/>
      <c r="AR45" s="14"/>
    </row>
    <row r="46" spans="5:44" x14ac:dyDescent="0.2">
      <c r="E46" s="3" t="s">
        <v>21</v>
      </c>
      <c r="F46" s="3" t="s">
        <v>207</v>
      </c>
      <c r="G46" s="3" t="s">
        <v>570</v>
      </c>
      <c r="I46" s="3" t="s">
        <v>213</v>
      </c>
      <c r="J46" s="3" t="s">
        <v>527</v>
      </c>
      <c r="K46" s="130" t="s">
        <v>518</v>
      </c>
      <c r="L46" s="3" t="s">
        <v>108</v>
      </c>
      <c r="R46" s="14"/>
      <c r="T46" s="108">
        <v>0</v>
      </c>
      <c r="U46" s="108">
        <v>0</v>
      </c>
      <c r="V46" s="108">
        <v>0</v>
      </c>
      <c r="W46" s="108">
        <v>0</v>
      </c>
      <c r="X46" s="108">
        <v>0</v>
      </c>
      <c r="Y46" s="108">
        <v>0</v>
      </c>
      <c r="Z46" s="108">
        <v>0</v>
      </c>
      <c r="AA46" s="108">
        <v>0</v>
      </c>
      <c r="AB46" s="108">
        <v>0</v>
      </c>
      <c r="AC46" s="108">
        <v>0</v>
      </c>
      <c r="AD46" s="108">
        <v>0</v>
      </c>
      <c r="AE46" s="108">
        <v>0</v>
      </c>
      <c r="AF46" s="108">
        <v>0</v>
      </c>
      <c r="AG46" s="108">
        <v>0</v>
      </c>
      <c r="AH46" s="108">
        <v>0</v>
      </c>
      <c r="AI46" s="108">
        <v>0</v>
      </c>
      <c r="AJ46" s="108">
        <v>0</v>
      </c>
      <c r="AK46" s="108">
        <v>0</v>
      </c>
      <c r="AM46" s="14"/>
      <c r="AN46" s="14"/>
      <c r="AO46" s="14"/>
      <c r="AP46" s="14"/>
      <c r="AQ46" s="14"/>
      <c r="AR46" s="14"/>
    </row>
    <row r="47" spans="5:44" x14ac:dyDescent="0.2">
      <c r="E47" s="3" t="s">
        <v>21</v>
      </c>
      <c r="F47" s="3" t="s">
        <v>214</v>
      </c>
      <c r="G47" s="3" t="s">
        <v>685</v>
      </c>
      <c r="I47" s="3" t="s">
        <v>214</v>
      </c>
      <c r="J47" s="3" t="s">
        <v>527</v>
      </c>
      <c r="K47" s="130" t="s">
        <v>488</v>
      </c>
      <c r="L47" s="3" t="s">
        <v>108</v>
      </c>
      <c r="R47" s="14"/>
      <c r="T47" s="108">
        <v>0</v>
      </c>
      <c r="U47" s="108">
        <v>0</v>
      </c>
      <c r="V47" s="108">
        <v>0</v>
      </c>
      <c r="W47" s="108">
        <v>0</v>
      </c>
      <c r="X47" s="108">
        <v>0</v>
      </c>
      <c r="Y47" s="108">
        <v>0</v>
      </c>
      <c r="Z47" s="108">
        <v>0</v>
      </c>
      <c r="AA47" s="108">
        <v>0</v>
      </c>
      <c r="AB47" s="108">
        <v>0</v>
      </c>
      <c r="AC47" s="108">
        <v>0</v>
      </c>
      <c r="AD47" s="108">
        <v>0</v>
      </c>
      <c r="AE47" s="108">
        <v>0</v>
      </c>
      <c r="AF47" s="108">
        <v>0</v>
      </c>
      <c r="AG47" s="108">
        <v>2.2928713921365622</v>
      </c>
      <c r="AH47" s="108">
        <v>0</v>
      </c>
      <c r="AI47" s="108">
        <v>0</v>
      </c>
      <c r="AJ47" s="108">
        <v>0</v>
      </c>
      <c r="AK47" s="108">
        <v>0</v>
      </c>
      <c r="AM47" s="14"/>
      <c r="AN47" s="14"/>
      <c r="AO47" s="14"/>
      <c r="AP47" s="14"/>
      <c r="AQ47" s="14"/>
      <c r="AR47" s="14"/>
    </row>
    <row r="48" spans="5:44" x14ac:dyDescent="0.2">
      <c r="E48" s="3" t="s">
        <v>21</v>
      </c>
      <c r="F48" s="3">
        <v>0</v>
      </c>
      <c r="G48" s="3">
        <v>0</v>
      </c>
      <c r="I48" s="3">
        <v>0</v>
      </c>
      <c r="J48" s="3" t="s">
        <v>527</v>
      </c>
      <c r="K48" s="130" t="s">
        <v>599</v>
      </c>
      <c r="L48" s="3" t="s">
        <v>108</v>
      </c>
      <c r="R48" s="14"/>
      <c r="T48" s="108">
        <v>0</v>
      </c>
      <c r="U48" s="108">
        <v>0</v>
      </c>
      <c r="V48" s="108">
        <v>0</v>
      </c>
      <c r="W48" s="108">
        <v>0</v>
      </c>
      <c r="X48" s="108">
        <v>0</v>
      </c>
      <c r="Y48" s="108">
        <v>0</v>
      </c>
      <c r="Z48" s="108">
        <v>0</v>
      </c>
      <c r="AA48" s="108">
        <v>0</v>
      </c>
      <c r="AB48" s="108">
        <v>0</v>
      </c>
      <c r="AC48" s="108">
        <v>0</v>
      </c>
      <c r="AD48" s="108">
        <v>0</v>
      </c>
      <c r="AE48" s="108">
        <v>0</v>
      </c>
      <c r="AF48" s="108">
        <v>0</v>
      </c>
      <c r="AG48" s="108">
        <v>0</v>
      </c>
      <c r="AH48" s="108">
        <v>0</v>
      </c>
      <c r="AI48" s="108">
        <v>0</v>
      </c>
      <c r="AJ48" s="108">
        <v>0</v>
      </c>
      <c r="AK48" s="108">
        <v>0</v>
      </c>
      <c r="AM48" s="14"/>
      <c r="AN48" s="14"/>
      <c r="AO48" s="14"/>
      <c r="AP48" s="14"/>
      <c r="AQ48" s="14"/>
      <c r="AR48" s="14"/>
    </row>
    <row r="49" spans="5:44" x14ac:dyDescent="0.2">
      <c r="E49" s="3" t="s">
        <v>21</v>
      </c>
      <c r="F49" s="3">
        <v>0</v>
      </c>
      <c r="G49" s="3">
        <v>0</v>
      </c>
      <c r="I49" s="3">
        <v>0</v>
      </c>
      <c r="J49" s="3" t="s">
        <v>527</v>
      </c>
      <c r="K49" s="130" t="s">
        <v>599</v>
      </c>
      <c r="L49" s="3" t="s">
        <v>108</v>
      </c>
      <c r="R49" s="14"/>
      <c r="T49" s="108">
        <v>0</v>
      </c>
      <c r="U49" s="108">
        <v>0</v>
      </c>
      <c r="V49" s="108">
        <v>0</v>
      </c>
      <c r="W49" s="108">
        <v>0</v>
      </c>
      <c r="X49" s="108">
        <v>0</v>
      </c>
      <c r="Y49" s="108">
        <v>0</v>
      </c>
      <c r="Z49" s="108">
        <v>0</v>
      </c>
      <c r="AA49" s="108">
        <v>0</v>
      </c>
      <c r="AB49" s="108">
        <v>0</v>
      </c>
      <c r="AC49" s="108">
        <v>0</v>
      </c>
      <c r="AD49" s="108">
        <v>0</v>
      </c>
      <c r="AE49" s="108">
        <v>0</v>
      </c>
      <c r="AF49" s="108">
        <v>0</v>
      </c>
      <c r="AG49" s="108">
        <v>0</v>
      </c>
      <c r="AH49" s="108">
        <v>0</v>
      </c>
      <c r="AI49" s="108">
        <v>0</v>
      </c>
      <c r="AJ49" s="108">
        <v>0</v>
      </c>
      <c r="AK49" s="108">
        <v>0</v>
      </c>
      <c r="AM49" s="14"/>
      <c r="AN49" s="14"/>
      <c r="AO49" s="14"/>
      <c r="AP49" s="14"/>
      <c r="AQ49" s="14"/>
      <c r="AR49" s="14"/>
    </row>
    <row r="50" spans="5:44" x14ac:dyDescent="0.2">
      <c r="E50" s="3" t="s">
        <v>21</v>
      </c>
      <c r="F50" s="3">
        <v>0</v>
      </c>
      <c r="G50" s="3">
        <v>0</v>
      </c>
      <c r="I50" s="3">
        <v>0</v>
      </c>
      <c r="J50" s="3" t="s">
        <v>527</v>
      </c>
      <c r="K50" s="130" t="s">
        <v>599</v>
      </c>
      <c r="L50" s="3" t="s">
        <v>108</v>
      </c>
      <c r="R50" s="14"/>
      <c r="T50" s="108">
        <v>0</v>
      </c>
      <c r="U50" s="108">
        <v>0</v>
      </c>
      <c r="V50" s="108">
        <v>0</v>
      </c>
      <c r="W50" s="108">
        <v>0</v>
      </c>
      <c r="X50" s="108">
        <v>0</v>
      </c>
      <c r="Y50" s="108">
        <v>0</v>
      </c>
      <c r="Z50" s="108">
        <v>0</v>
      </c>
      <c r="AA50" s="108">
        <v>0</v>
      </c>
      <c r="AB50" s="108">
        <v>0</v>
      </c>
      <c r="AC50" s="108">
        <v>0</v>
      </c>
      <c r="AD50" s="108">
        <v>0</v>
      </c>
      <c r="AE50" s="108">
        <v>0</v>
      </c>
      <c r="AF50" s="108">
        <v>0</v>
      </c>
      <c r="AG50" s="108">
        <v>0</v>
      </c>
      <c r="AH50" s="108">
        <v>0</v>
      </c>
      <c r="AI50" s="108">
        <v>0</v>
      </c>
      <c r="AJ50" s="108">
        <v>0</v>
      </c>
      <c r="AK50" s="108">
        <v>0</v>
      </c>
      <c r="AM50" s="14"/>
      <c r="AN50" s="119"/>
      <c r="AO50" s="119"/>
      <c r="AP50" s="14"/>
      <c r="AQ50" s="119"/>
      <c r="AR50" s="119"/>
    </row>
    <row r="51" spans="5:44" x14ac:dyDescent="0.2">
      <c r="E51" s="3" t="s">
        <v>21</v>
      </c>
      <c r="F51" s="3">
        <v>0</v>
      </c>
      <c r="G51" s="3">
        <v>0</v>
      </c>
      <c r="I51" s="3">
        <v>0</v>
      </c>
      <c r="J51" s="3" t="s">
        <v>527</v>
      </c>
      <c r="K51" s="130" t="s">
        <v>599</v>
      </c>
      <c r="L51" s="3" t="s">
        <v>108</v>
      </c>
      <c r="R51" s="14"/>
      <c r="T51" s="126">
        <v>0</v>
      </c>
      <c r="U51" s="126">
        <v>0</v>
      </c>
      <c r="V51" s="126">
        <v>0</v>
      </c>
      <c r="W51" s="126">
        <v>0</v>
      </c>
      <c r="X51" s="126">
        <v>0</v>
      </c>
      <c r="Y51" s="126">
        <v>0</v>
      </c>
      <c r="Z51" s="126">
        <v>0</v>
      </c>
      <c r="AA51" s="126">
        <v>0</v>
      </c>
      <c r="AB51" s="126">
        <v>0</v>
      </c>
      <c r="AC51" s="126">
        <v>0</v>
      </c>
      <c r="AD51" s="126">
        <v>0</v>
      </c>
      <c r="AE51" s="126">
        <v>0</v>
      </c>
      <c r="AF51" s="126">
        <v>0</v>
      </c>
      <c r="AG51" s="108">
        <v>0</v>
      </c>
      <c r="AH51" s="108">
        <v>0</v>
      </c>
      <c r="AI51" s="108">
        <v>0</v>
      </c>
      <c r="AJ51" s="108">
        <v>0</v>
      </c>
      <c r="AK51" s="108">
        <v>0</v>
      </c>
      <c r="AM51" s="14"/>
      <c r="AN51" s="14"/>
      <c r="AO51" s="14"/>
      <c r="AP51" s="14"/>
      <c r="AQ51" s="14"/>
      <c r="AR51" s="14"/>
    </row>
    <row r="52" spans="5:44" x14ac:dyDescent="0.2">
      <c r="E52" s="3" t="s">
        <v>21</v>
      </c>
      <c r="F52" s="3">
        <v>0</v>
      </c>
      <c r="G52" s="3">
        <v>0</v>
      </c>
      <c r="I52" s="3">
        <v>0</v>
      </c>
      <c r="J52" s="3" t="s">
        <v>527</v>
      </c>
      <c r="K52" s="130" t="s">
        <v>599</v>
      </c>
      <c r="L52" s="3" t="s">
        <v>108</v>
      </c>
      <c r="R52" s="14"/>
      <c r="T52" s="126">
        <v>0</v>
      </c>
      <c r="U52" s="126">
        <v>0</v>
      </c>
      <c r="V52" s="126">
        <v>0</v>
      </c>
      <c r="W52" s="126">
        <v>0</v>
      </c>
      <c r="X52" s="126">
        <v>0</v>
      </c>
      <c r="Y52" s="126">
        <v>0</v>
      </c>
      <c r="Z52" s="126">
        <v>0</v>
      </c>
      <c r="AA52" s="126">
        <v>0</v>
      </c>
      <c r="AB52" s="126">
        <v>0</v>
      </c>
      <c r="AC52" s="126">
        <v>0</v>
      </c>
      <c r="AD52" s="126">
        <v>0</v>
      </c>
      <c r="AE52" s="126">
        <v>0</v>
      </c>
      <c r="AF52" s="126">
        <v>0</v>
      </c>
      <c r="AG52" s="108">
        <v>0</v>
      </c>
      <c r="AH52" s="108">
        <v>0</v>
      </c>
      <c r="AI52" s="108">
        <v>0</v>
      </c>
      <c r="AJ52" s="108">
        <v>0</v>
      </c>
      <c r="AK52" s="108">
        <v>0</v>
      </c>
      <c r="AM52" s="14"/>
      <c r="AN52" s="14"/>
      <c r="AO52" s="14"/>
      <c r="AP52" s="14"/>
      <c r="AQ52" s="14"/>
      <c r="AR52" s="14"/>
    </row>
    <row r="53" spans="5:44" x14ac:dyDescent="0.2">
      <c r="E53" s="3" t="s">
        <v>21</v>
      </c>
      <c r="F53" s="3">
        <v>0</v>
      </c>
      <c r="G53" s="3">
        <v>0</v>
      </c>
      <c r="I53" s="3">
        <v>0</v>
      </c>
      <c r="J53" s="3" t="s">
        <v>527</v>
      </c>
      <c r="K53" s="130" t="s">
        <v>599</v>
      </c>
      <c r="L53" s="3" t="s">
        <v>108</v>
      </c>
      <c r="R53" s="14"/>
      <c r="T53" s="126">
        <v>0</v>
      </c>
      <c r="U53" s="126">
        <v>0</v>
      </c>
      <c r="V53" s="126">
        <v>0</v>
      </c>
      <c r="W53" s="126">
        <v>0</v>
      </c>
      <c r="X53" s="126">
        <v>0</v>
      </c>
      <c r="Y53" s="126">
        <v>0</v>
      </c>
      <c r="Z53" s="126">
        <v>0</v>
      </c>
      <c r="AA53" s="126">
        <v>0</v>
      </c>
      <c r="AB53" s="126">
        <v>0</v>
      </c>
      <c r="AC53" s="126">
        <v>0</v>
      </c>
      <c r="AD53" s="126">
        <v>0</v>
      </c>
      <c r="AE53" s="126">
        <v>0</v>
      </c>
      <c r="AF53" s="126">
        <v>0</v>
      </c>
      <c r="AG53" s="108">
        <v>0</v>
      </c>
      <c r="AH53" s="108">
        <v>0</v>
      </c>
      <c r="AI53" s="108">
        <v>0</v>
      </c>
      <c r="AJ53" s="108">
        <v>0</v>
      </c>
      <c r="AK53" s="108">
        <v>0</v>
      </c>
      <c r="AM53" s="14"/>
      <c r="AN53" s="14"/>
      <c r="AO53" s="14"/>
      <c r="AP53" s="14"/>
      <c r="AQ53" s="14"/>
      <c r="AR53" s="14"/>
    </row>
    <row r="54" spans="5:44" x14ac:dyDescent="0.2">
      <c r="E54" s="3" t="s">
        <v>21</v>
      </c>
      <c r="F54" s="3">
        <v>0</v>
      </c>
      <c r="G54" s="3">
        <v>0</v>
      </c>
      <c r="H54" s="120"/>
      <c r="I54" s="3">
        <v>0</v>
      </c>
      <c r="J54" s="3" t="s">
        <v>527</v>
      </c>
      <c r="K54" s="130" t="s">
        <v>599</v>
      </c>
      <c r="L54" s="3" t="s">
        <v>108</v>
      </c>
      <c r="R54" s="14"/>
      <c r="T54" s="126">
        <v>0</v>
      </c>
      <c r="U54" s="126">
        <v>0</v>
      </c>
      <c r="V54" s="126">
        <v>0</v>
      </c>
      <c r="W54" s="126">
        <v>0</v>
      </c>
      <c r="X54" s="126">
        <v>0</v>
      </c>
      <c r="Y54" s="126">
        <v>0</v>
      </c>
      <c r="Z54" s="126">
        <v>0</v>
      </c>
      <c r="AA54" s="126">
        <v>0</v>
      </c>
      <c r="AB54" s="126">
        <v>0</v>
      </c>
      <c r="AC54" s="126">
        <v>0</v>
      </c>
      <c r="AD54" s="126">
        <v>0</v>
      </c>
      <c r="AE54" s="126">
        <v>0</v>
      </c>
      <c r="AF54" s="126">
        <v>0</v>
      </c>
      <c r="AG54" s="108">
        <v>0</v>
      </c>
      <c r="AH54" s="108">
        <v>0</v>
      </c>
      <c r="AI54" s="108">
        <v>0</v>
      </c>
      <c r="AJ54" s="108">
        <v>0</v>
      </c>
      <c r="AK54" s="108">
        <v>0</v>
      </c>
      <c r="AM54" s="14"/>
      <c r="AN54" s="14"/>
      <c r="AO54" s="14"/>
      <c r="AP54" s="14"/>
      <c r="AQ54" s="14"/>
      <c r="AR54" s="14"/>
    </row>
    <row r="55" spans="5:44" x14ac:dyDescent="0.2">
      <c r="E55" s="3" t="s">
        <v>21</v>
      </c>
      <c r="F55" s="3">
        <v>0</v>
      </c>
      <c r="G55" s="3">
        <v>0</v>
      </c>
      <c r="H55" s="120"/>
      <c r="I55" s="3">
        <v>0</v>
      </c>
      <c r="J55" s="3" t="s">
        <v>527</v>
      </c>
      <c r="K55" s="130" t="s">
        <v>599</v>
      </c>
      <c r="L55" s="3" t="s">
        <v>108</v>
      </c>
      <c r="R55" s="14"/>
      <c r="T55" s="126">
        <v>0</v>
      </c>
      <c r="U55" s="126">
        <v>0</v>
      </c>
      <c r="V55" s="126">
        <v>0</v>
      </c>
      <c r="W55" s="126">
        <v>0</v>
      </c>
      <c r="X55" s="126">
        <v>0</v>
      </c>
      <c r="Y55" s="126">
        <v>0</v>
      </c>
      <c r="Z55" s="126">
        <v>0</v>
      </c>
      <c r="AA55" s="126">
        <v>0</v>
      </c>
      <c r="AB55" s="126">
        <v>0</v>
      </c>
      <c r="AC55" s="126">
        <v>0</v>
      </c>
      <c r="AD55" s="126">
        <v>0</v>
      </c>
      <c r="AE55" s="126">
        <v>0</v>
      </c>
      <c r="AF55" s="126">
        <v>0</v>
      </c>
      <c r="AG55" s="108">
        <v>0</v>
      </c>
      <c r="AH55" s="108">
        <v>0</v>
      </c>
      <c r="AI55" s="108">
        <v>0</v>
      </c>
      <c r="AJ55" s="108">
        <v>0</v>
      </c>
      <c r="AK55" s="108">
        <v>0</v>
      </c>
      <c r="AM55" s="14"/>
      <c r="AN55" s="14"/>
      <c r="AO55" s="14"/>
      <c r="AP55" s="14"/>
      <c r="AQ55" s="14"/>
      <c r="AR55" s="14"/>
    </row>
    <row r="56" spans="5:44" x14ac:dyDescent="0.2">
      <c r="E56" s="3" t="s">
        <v>21</v>
      </c>
      <c r="F56" s="3">
        <v>0</v>
      </c>
      <c r="G56" s="3">
        <v>0</v>
      </c>
      <c r="H56" s="120"/>
      <c r="I56" s="3">
        <v>0</v>
      </c>
      <c r="J56" s="3" t="s">
        <v>527</v>
      </c>
      <c r="K56" s="130" t="s">
        <v>599</v>
      </c>
      <c r="L56" s="3" t="s">
        <v>108</v>
      </c>
      <c r="R56" s="14"/>
      <c r="T56" s="126">
        <v>0</v>
      </c>
      <c r="U56" s="126">
        <v>0</v>
      </c>
      <c r="V56" s="126">
        <v>0</v>
      </c>
      <c r="W56" s="126">
        <v>0</v>
      </c>
      <c r="X56" s="126">
        <v>0</v>
      </c>
      <c r="Y56" s="126">
        <v>0</v>
      </c>
      <c r="Z56" s="126">
        <v>0</v>
      </c>
      <c r="AA56" s="126">
        <v>0</v>
      </c>
      <c r="AB56" s="126">
        <v>0</v>
      </c>
      <c r="AC56" s="126">
        <v>0</v>
      </c>
      <c r="AD56" s="126">
        <v>0</v>
      </c>
      <c r="AE56" s="126">
        <v>0</v>
      </c>
      <c r="AF56" s="126">
        <v>0</v>
      </c>
      <c r="AG56" s="108">
        <v>0</v>
      </c>
      <c r="AH56" s="108">
        <v>0</v>
      </c>
      <c r="AI56" s="108">
        <v>0</v>
      </c>
      <c r="AJ56" s="108">
        <v>0</v>
      </c>
      <c r="AK56" s="108">
        <v>0</v>
      </c>
      <c r="AM56" s="14"/>
      <c r="AN56" s="14"/>
      <c r="AO56" s="14"/>
      <c r="AP56" s="14"/>
      <c r="AQ56" s="14"/>
      <c r="AR56" s="14"/>
    </row>
    <row r="57" spans="5:44" x14ac:dyDescent="0.2">
      <c r="E57" s="3" t="s">
        <v>21</v>
      </c>
      <c r="F57" s="3">
        <v>0</v>
      </c>
      <c r="G57" s="3">
        <v>0</v>
      </c>
      <c r="H57" s="120"/>
      <c r="I57" s="3">
        <v>0</v>
      </c>
      <c r="J57" s="3" t="s">
        <v>527</v>
      </c>
      <c r="K57" s="130" t="s">
        <v>599</v>
      </c>
      <c r="L57" s="3" t="s">
        <v>108</v>
      </c>
      <c r="R57" s="14"/>
      <c r="T57" s="126">
        <v>0</v>
      </c>
      <c r="U57" s="126">
        <v>0</v>
      </c>
      <c r="V57" s="126">
        <v>0</v>
      </c>
      <c r="W57" s="126">
        <v>0</v>
      </c>
      <c r="X57" s="126">
        <v>0</v>
      </c>
      <c r="Y57" s="126">
        <v>0</v>
      </c>
      <c r="Z57" s="126">
        <v>0</v>
      </c>
      <c r="AA57" s="126">
        <v>0</v>
      </c>
      <c r="AB57" s="126">
        <v>0</v>
      </c>
      <c r="AC57" s="126">
        <v>0</v>
      </c>
      <c r="AD57" s="126">
        <v>0</v>
      </c>
      <c r="AE57" s="126">
        <v>0</v>
      </c>
      <c r="AF57" s="126">
        <v>0</v>
      </c>
      <c r="AG57" s="108">
        <v>0</v>
      </c>
      <c r="AH57" s="108">
        <v>0</v>
      </c>
      <c r="AI57" s="108">
        <v>0</v>
      </c>
      <c r="AJ57" s="108">
        <v>0</v>
      </c>
      <c r="AK57" s="108">
        <v>0</v>
      </c>
      <c r="AM57" s="14"/>
      <c r="AN57" s="14"/>
      <c r="AO57" s="14"/>
      <c r="AP57" s="14"/>
      <c r="AQ57" s="14"/>
      <c r="AR57" s="14"/>
    </row>
    <row r="58" spans="5:44" x14ac:dyDescent="0.2">
      <c r="E58" s="3" t="s">
        <v>21</v>
      </c>
      <c r="F58" s="3">
        <v>0</v>
      </c>
      <c r="G58" s="3">
        <v>0</v>
      </c>
      <c r="H58" s="120"/>
      <c r="I58" s="3">
        <v>0</v>
      </c>
      <c r="J58" s="3" t="s">
        <v>527</v>
      </c>
      <c r="K58" s="130" t="s">
        <v>599</v>
      </c>
      <c r="L58" s="3" t="s">
        <v>108</v>
      </c>
      <c r="R58" s="14"/>
      <c r="T58" s="126">
        <v>0</v>
      </c>
      <c r="U58" s="126">
        <v>0</v>
      </c>
      <c r="V58" s="126">
        <v>0</v>
      </c>
      <c r="W58" s="126">
        <v>0</v>
      </c>
      <c r="X58" s="126">
        <v>0</v>
      </c>
      <c r="Y58" s="126">
        <v>0</v>
      </c>
      <c r="Z58" s="126">
        <v>0</v>
      </c>
      <c r="AA58" s="126">
        <v>0</v>
      </c>
      <c r="AB58" s="126">
        <v>0</v>
      </c>
      <c r="AC58" s="126">
        <v>0</v>
      </c>
      <c r="AD58" s="126">
        <v>0</v>
      </c>
      <c r="AE58" s="126">
        <v>0</v>
      </c>
      <c r="AF58" s="126">
        <v>0</v>
      </c>
      <c r="AG58" s="108">
        <v>0</v>
      </c>
      <c r="AH58" s="108">
        <v>0</v>
      </c>
      <c r="AI58" s="108">
        <v>0</v>
      </c>
      <c r="AJ58" s="108">
        <v>0</v>
      </c>
      <c r="AK58" s="108">
        <v>0</v>
      </c>
      <c r="AM58" s="14"/>
      <c r="AN58" s="121"/>
      <c r="AO58" s="121"/>
      <c r="AP58" s="14"/>
      <c r="AQ58" s="121"/>
      <c r="AR58" s="121"/>
    </row>
    <row r="59" spans="5:44" x14ac:dyDescent="0.2">
      <c r="E59" s="3" t="s">
        <v>21</v>
      </c>
      <c r="F59" s="3">
        <v>0</v>
      </c>
      <c r="G59" s="3">
        <v>0</v>
      </c>
      <c r="I59" s="3">
        <v>0</v>
      </c>
      <c r="J59" s="3" t="s">
        <v>527</v>
      </c>
      <c r="K59" s="130" t="s">
        <v>599</v>
      </c>
      <c r="L59" s="3" t="s">
        <v>108</v>
      </c>
      <c r="R59" s="14"/>
      <c r="T59" s="126">
        <v>0</v>
      </c>
      <c r="U59" s="126">
        <v>0</v>
      </c>
      <c r="V59" s="126">
        <v>0</v>
      </c>
      <c r="W59" s="126">
        <v>0</v>
      </c>
      <c r="X59" s="126">
        <v>0</v>
      </c>
      <c r="Y59" s="126">
        <v>0</v>
      </c>
      <c r="Z59" s="126">
        <v>0</v>
      </c>
      <c r="AA59" s="126">
        <v>0</v>
      </c>
      <c r="AB59" s="126">
        <v>0</v>
      </c>
      <c r="AC59" s="126">
        <v>0</v>
      </c>
      <c r="AD59" s="126">
        <v>0</v>
      </c>
      <c r="AE59" s="126">
        <v>0</v>
      </c>
      <c r="AF59" s="126">
        <v>0</v>
      </c>
      <c r="AG59" s="108">
        <v>0</v>
      </c>
      <c r="AH59" s="108">
        <v>0</v>
      </c>
      <c r="AI59" s="108">
        <v>0</v>
      </c>
      <c r="AJ59" s="108">
        <v>0</v>
      </c>
      <c r="AK59" s="108">
        <v>0</v>
      </c>
      <c r="AM59" s="14"/>
      <c r="AN59" s="14"/>
      <c r="AO59" s="14"/>
      <c r="AP59" s="14"/>
      <c r="AQ59" s="14"/>
      <c r="AR59" s="14"/>
    </row>
    <row r="60" spans="5:44" x14ac:dyDescent="0.2">
      <c r="E60" s="3" t="s">
        <v>21</v>
      </c>
      <c r="F60" s="3">
        <v>0</v>
      </c>
      <c r="G60" s="3">
        <v>0</v>
      </c>
      <c r="I60" s="3">
        <v>0</v>
      </c>
      <c r="J60" s="3" t="s">
        <v>527</v>
      </c>
      <c r="K60" s="130" t="s">
        <v>599</v>
      </c>
      <c r="L60" s="3" t="s">
        <v>108</v>
      </c>
      <c r="R60" s="14"/>
      <c r="T60" s="126">
        <v>0</v>
      </c>
      <c r="U60" s="126">
        <v>0</v>
      </c>
      <c r="V60" s="126">
        <v>0</v>
      </c>
      <c r="W60" s="126">
        <v>0</v>
      </c>
      <c r="X60" s="126">
        <v>0</v>
      </c>
      <c r="Y60" s="126">
        <v>0</v>
      </c>
      <c r="Z60" s="126">
        <v>0</v>
      </c>
      <c r="AA60" s="126">
        <v>0</v>
      </c>
      <c r="AB60" s="126">
        <v>0</v>
      </c>
      <c r="AC60" s="126">
        <v>0</v>
      </c>
      <c r="AD60" s="126">
        <v>0</v>
      </c>
      <c r="AE60" s="126">
        <v>0</v>
      </c>
      <c r="AF60" s="126">
        <v>0</v>
      </c>
      <c r="AG60" s="108">
        <v>0</v>
      </c>
      <c r="AH60" s="108">
        <v>0</v>
      </c>
      <c r="AI60" s="108">
        <v>0</v>
      </c>
      <c r="AJ60" s="108">
        <v>0</v>
      </c>
      <c r="AK60" s="108">
        <v>0</v>
      </c>
      <c r="AM60" s="14"/>
      <c r="AN60" s="14"/>
      <c r="AO60" s="14"/>
      <c r="AP60" s="14"/>
      <c r="AQ60" s="14"/>
      <c r="AR60" s="14"/>
    </row>
    <row r="61" spans="5:44" x14ac:dyDescent="0.2">
      <c r="E61" s="3" t="s">
        <v>21</v>
      </c>
      <c r="F61" s="3">
        <v>0</v>
      </c>
      <c r="G61" s="3">
        <v>0</v>
      </c>
      <c r="I61" s="3">
        <v>0</v>
      </c>
      <c r="J61" s="3" t="s">
        <v>527</v>
      </c>
      <c r="K61" s="130" t="s">
        <v>599</v>
      </c>
      <c r="L61" s="3" t="s">
        <v>108</v>
      </c>
      <c r="R61" s="14"/>
      <c r="T61" s="126">
        <v>0</v>
      </c>
      <c r="U61" s="126">
        <v>0</v>
      </c>
      <c r="V61" s="126">
        <v>0</v>
      </c>
      <c r="W61" s="126">
        <v>0</v>
      </c>
      <c r="X61" s="126">
        <v>0</v>
      </c>
      <c r="Y61" s="126">
        <v>0</v>
      </c>
      <c r="Z61" s="126">
        <v>0</v>
      </c>
      <c r="AA61" s="126">
        <v>0</v>
      </c>
      <c r="AB61" s="126">
        <v>0</v>
      </c>
      <c r="AC61" s="126">
        <v>0</v>
      </c>
      <c r="AD61" s="126">
        <v>0</v>
      </c>
      <c r="AE61" s="126">
        <v>0</v>
      </c>
      <c r="AF61" s="126">
        <v>0</v>
      </c>
      <c r="AG61" s="108">
        <v>0</v>
      </c>
      <c r="AH61" s="108">
        <v>0</v>
      </c>
      <c r="AI61" s="108">
        <v>0</v>
      </c>
      <c r="AJ61" s="108">
        <v>0</v>
      </c>
      <c r="AK61" s="108">
        <v>0</v>
      </c>
      <c r="AM61" s="14"/>
      <c r="AN61" s="14"/>
      <c r="AO61" s="14"/>
      <c r="AP61" s="14"/>
      <c r="AQ61" s="14"/>
      <c r="AR61" s="14"/>
    </row>
    <row r="62" spans="5:44" x14ac:dyDescent="0.2">
      <c r="E62" s="3" t="s">
        <v>21</v>
      </c>
      <c r="F62" s="3">
        <v>0</v>
      </c>
      <c r="G62" s="3">
        <v>0</v>
      </c>
      <c r="I62" s="3">
        <v>0</v>
      </c>
      <c r="J62" s="3" t="s">
        <v>527</v>
      </c>
      <c r="K62" s="130" t="s">
        <v>599</v>
      </c>
      <c r="L62" s="3" t="s">
        <v>108</v>
      </c>
      <c r="R62" s="14"/>
      <c r="T62" s="126">
        <v>0</v>
      </c>
      <c r="U62" s="126">
        <v>0</v>
      </c>
      <c r="V62" s="126">
        <v>0</v>
      </c>
      <c r="W62" s="126">
        <v>0</v>
      </c>
      <c r="X62" s="126">
        <v>0</v>
      </c>
      <c r="Y62" s="126">
        <v>0</v>
      </c>
      <c r="Z62" s="126">
        <v>0</v>
      </c>
      <c r="AA62" s="126">
        <v>0</v>
      </c>
      <c r="AB62" s="126">
        <v>0</v>
      </c>
      <c r="AC62" s="126">
        <v>0</v>
      </c>
      <c r="AD62" s="126">
        <v>0</v>
      </c>
      <c r="AE62" s="126">
        <v>0</v>
      </c>
      <c r="AF62" s="126">
        <v>0</v>
      </c>
      <c r="AG62" s="108">
        <v>0</v>
      </c>
      <c r="AH62" s="108">
        <v>0</v>
      </c>
      <c r="AI62" s="108">
        <v>0</v>
      </c>
      <c r="AJ62" s="108">
        <v>0</v>
      </c>
      <c r="AK62" s="108">
        <v>0</v>
      </c>
      <c r="AM62" s="14"/>
      <c r="AN62" s="14"/>
      <c r="AO62" s="14"/>
      <c r="AP62" s="14"/>
      <c r="AQ62" s="14"/>
      <c r="AR62" s="14"/>
    </row>
    <row r="63" spans="5:44" x14ac:dyDescent="0.2">
      <c r="E63" s="3" t="s">
        <v>21</v>
      </c>
      <c r="F63" s="3">
        <v>0</v>
      </c>
      <c r="G63" s="3">
        <v>0</v>
      </c>
      <c r="I63" s="3">
        <v>0</v>
      </c>
      <c r="J63" s="3" t="s">
        <v>527</v>
      </c>
      <c r="K63" s="130" t="s">
        <v>599</v>
      </c>
      <c r="L63" s="3" t="s">
        <v>108</v>
      </c>
      <c r="R63" s="14"/>
      <c r="T63" s="126">
        <v>0</v>
      </c>
      <c r="U63" s="126">
        <v>0</v>
      </c>
      <c r="V63" s="126">
        <v>0</v>
      </c>
      <c r="W63" s="126">
        <v>0</v>
      </c>
      <c r="X63" s="126">
        <v>0</v>
      </c>
      <c r="Y63" s="126">
        <v>0</v>
      </c>
      <c r="Z63" s="126">
        <v>0</v>
      </c>
      <c r="AA63" s="126">
        <v>0</v>
      </c>
      <c r="AB63" s="126">
        <v>0</v>
      </c>
      <c r="AC63" s="126">
        <v>0</v>
      </c>
      <c r="AD63" s="126">
        <v>0</v>
      </c>
      <c r="AE63" s="126">
        <v>0</v>
      </c>
      <c r="AF63" s="126">
        <v>0</v>
      </c>
      <c r="AG63" s="108">
        <v>0</v>
      </c>
      <c r="AH63" s="108">
        <v>0</v>
      </c>
      <c r="AI63" s="108">
        <v>0</v>
      </c>
      <c r="AJ63" s="108">
        <v>0</v>
      </c>
      <c r="AK63" s="108">
        <v>0</v>
      </c>
      <c r="AM63" s="14"/>
      <c r="AN63" s="14"/>
      <c r="AO63" s="14"/>
      <c r="AP63" s="14"/>
      <c r="AQ63" s="14"/>
      <c r="AR63" s="14"/>
    </row>
    <row r="64" spans="5:44" x14ac:dyDescent="0.2">
      <c r="E64" s="3" t="s">
        <v>21</v>
      </c>
      <c r="F64" s="3">
        <v>0</v>
      </c>
      <c r="G64" s="3">
        <v>0</v>
      </c>
      <c r="I64" s="3">
        <v>0</v>
      </c>
      <c r="J64" s="3" t="s">
        <v>527</v>
      </c>
      <c r="K64" s="130" t="s">
        <v>599</v>
      </c>
      <c r="L64" s="3" t="s">
        <v>108</v>
      </c>
      <c r="R64" s="14"/>
      <c r="T64" s="126">
        <v>0</v>
      </c>
      <c r="U64" s="126">
        <v>0</v>
      </c>
      <c r="V64" s="126">
        <v>0</v>
      </c>
      <c r="W64" s="126">
        <v>0</v>
      </c>
      <c r="X64" s="126">
        <v>0</v>
      </c>
      <c r="Y64" s="126">
        <v>0</v>
      </c>
      <c r="Z64" s="126">
        <v>0</v>
      </c>
      <c r="AA64" s="126">
        <v>0</v>
      </c>
      <c r="AB64" s="126">
        <v>0</v>
      </c>
      <c r="AC64" s="126">
        <v>0</v>
      </c>
      <c r="AD64" s="126">
        <v>0</v>
      </c>
      <c r="AE64" s="126">
        <v>0</v>
      </c>
      <c r="AF64" s="126">
        <v>0</v>
      </c>
      <c r="AG64" s="108">
        <v>0</v>
      </c>
      <c r="AH64" s="108">
        <v>0</v>
      </c>
      <c r="AI64" s="108">
        <v>0</v>
      </c>
      <c r="AJ64" s="108">
        <v>0</v>
      </c>
      <c r="AK64" s="108">
        <v>0</v>
      </c>
      <c r="AM64" s="14"/>
      <c r="AN64" s="14"/>
      <c r="AO64" s="14"/>
      <c r="AP64" s="14"/>
      <c r="AQ64" s="14"/>
      <c r="AR64" s="14"/>
    </row>
    <row r="65" spans="5:44" x14ac:dyDescent="0.2">
      <c r="E65" s="3" t="s">
        <v>21</v>
      </c>
      <c r="F65" s="3">
        <v>0</v>
      </c>
      <c r="G65" s="3">
        <v>0</v>
      </c>
      <c r="I65" s="3">
        <v>0</v>
      </c>
      <c r="J65" s="3" t="s">
        <v>527</v>
      </c>
      <c r="K65" s="130" t="s">
        <v>599</v>
      </c>
      <c r="L65" s="3" t="s">
        <v>108</v>
      </c>
      <c r="R65" s="14"/>
      <c r="T65" s="126">
        <v>0</v>
      </c>
      <c r="U65" s="126">
        <v>0</v>
      </c>
      <c r="V65" s="126">
        <v>0</v>
      </c>
      <c r="W65" s="126">
        <v>0</v>
      </c>
      <c r="X65" s="126">
        <v>0</v>
      </c>
      <c r="Y65" s="126">
        <v>0</v>
      </c>
      <c r="Z65" s="126">
        <v>0</v>
      </c>
      <c r="AA65" s="126">
        <v>0</v>
      </c>
      <c r="AB65" s="126">
        <v>0</v>
      </c>
      <c r="AC65" s="126">
        <v>0</v>
      </c>
      <c r="AD65" s="126">
        <v>0</v>
      </c>
      <c r="AE65" s="126">
        <v>0</v>
      </c>
      <c r="AF65" s="126">
        <v>0</v>
      </c>
      <c r="AG65" s="108">
        <v>0</v>
      </c>
      <c r="AH65" s="108">
        <v>0</v>
      </c>
      <c r="AI65" s="108">
        <v>0</v>
      </c>
      <c r="AJ65" s="108">
        <v>0</v>
      </c>
      <c r="AK65" s="108">
        <v>0</v>
      </c>
      <c r="AM65" s="14"/>
      <c r="AN65" s="14"/>
      <c r="AO65" s="14"/>
      <c r="AP65" s="14"/>
      <c r="AQ65" s="14"/>
      <c r="AR65" s="14"/>
    </row>
    <row r="66" spans="5:44" x14ac:dyDescent="0.2">
      <c r="E66" s="3" t="s">
        <v>21</v>
      </c>
      <c r="F66" s="3">
        <v>0</v>
      </c>
      <c r="G66" s="3">
        <v>0</v>
      </c>
      <c r="I66" s="3">
        <v>0</v>
      </c>
      <c r="J66" s="3" t="s">
        <v>527</v>
      </c>
      <c r="K66" s="130" t="s">
        <v>599</v>
      </c>
      <c r="L66" s="3" t="s">
        <v>108</v>
      </c>
      <c r="R66" s="14"/>
      <c r="T66" s="126">
        <v>0</v>
      </c>
      <c r="U66" s="126">
        <v>0</v>
      </c>
      <c r="V66" s="126">
        <v>0</v>
      </c>
      <c r="W66" s="126">
        <v>0</v>
      </c>
      <c r="X66" s="126">
        <v>0</v>
      </c>
      <c r="Y66" s="126">
        <v>0</v>
      </c>
      <c r="Z66" s="126">
        <v>0</v>
      </c>
      <c r="AA66" s="126">
        <v>0</v>
      </c>
      <c r="AB66" s="126">
        <v>0</v>
      </c>
      <c r="AC66" s="126">
        <v>0</v>
      </c>
      <c r="AD66" s="126">
        <v>0</v>
      </c>
      <c r="AE66" s="126">
        <v>0</v>
      </c>
      <c r="AF66" s="126">
        <v>0</v>
      </c>
      <c r="AG66" s="108">
        <v>0</v>
      </c>
      <c r="AH66" s="108">
        <v>0</v>
      </c>
      <c r="AI66" s="108">
        <v>0</v>
      </c>
      <c r="AJ66" s="108">
        <v>0</v>
      </c>
      <c r="AK66" s="108">
        <v>0</v>
      </c>
      <c r="AM66" s="14"/>
      <c r="AN66" s="121"/>
      <c r="AO66" s="121"/>
      <c r="AP66" s="14"/>
      <c r="AQ66" s="121"/>
      <c r="AR66" s="121"/>
    </row>
    <row r="67" spans="5:44" x14ac:dyDescent="0.2">
      <c r="E67" s="3" t="s">
        <v>21</v>
      </c>
      <c r="F67" s="3">
        <v>0</v>
      </c>
      <c r="G67" s="3">
        <v>0</v>
      </c>
      <c r="I67" s="3">
        <v>0</v>
      </c>
      <c r="J67" s="3" t="s">
        <v>527</v>
      </c>
      <c r="K67" s="130" t="s">
        <v>599</v>
      </c>
      <c r="L67" s="3" t="s">
        <v>108</v>
      </c>
      <c r="R67" s="14"/>
      <c r="T67" s="136">
        <v>0</v>
      </c>
      <c r="U67" s="136">
        <v>0</v>
      </c>
      <c r="V67" s="136">
        <v>0</v>
      </c>
      <c r="W67" s="136">
        <v>0</v>
      </c>
      <c r="X67" s="136">
        <v>0</v>
      </c>
      <c r="Y67" s="136">
        <v>0</v>
      </c>
      <c r="Z67" s="136">
        <v>0</v>
      </c>
      <c r="AA67" s="136">
        <v>0</v>
      </c>
      <c r="AB67" s="136">
        <v>0</v>
      </c>
      <c r="AC67" s="136">
        <v>0</v>
      </c>
      <c r="AD67" s="136">
        <v>0</v>
      </c>
      <c r="AE67" s="136">
        <v>0</v>
      </c>
      <c r="AF67" s="136">
        <v>0</v>
      </c>
      <c r="AG67" s="108">
        <v>0</v>
      </c>
      <c r="AH67" s="108">
        <v>0</v>
      </c>
      <c r="AI67" s="108">
        <v>0</v>
      </c>
      <c r="AJ67" s="108">
        <v>0</v>
      </c>
      <c r="AK67" s="108">
        <v>0</v>
      </c>
      <c r="AM67" s="14"/>
      <c r="AN67" s="121"/>
      <c r="AO67" s="121"/>
      <c r="AP67" s="14"/>
      <c r="AQ67" s="121"/>
      <c r="AR67" s="121"/>
    </row>
    <row r="68" spans="5:44" x14ac:dyDescent="0.2">
      <c r="E68" s="3" t="s">
        <v>21</v>
      </c>
      <c r="F68" s="3">
        <v>0</v>
      </c>
      <c r="G68" s="3">
        <v>0</v>
      </c>
      <c r="I68" s="3">
        <v>0</v>
      </c>
      <c r="J68" s="3" t="s">
        <v>527</v>
      </c>
      <c r="K68" s="130" t="s">
        <v>599</v>
      </c>
      <c r="L68" s="3" t="s">
        <v>108</v>
      </c>
      <c r="R68" s="14"/>
      <c r="T68" s="136">
        <v>0</v>
      </c>
      <c r="U68" s="136">
        <v>0</v>
      </c>
      <c r="V68" s="136">
        <v>0</v>
      </c>
      <c r="W68" s="136">
        <v>0</v>
      </c>
      <c r="X68" s="136">
        <v>0</v>
      </c>
      <c r="Y68" s="136">
        <v>0</v>
      </c>
      <c r="Z68" s="136">
        <v>0</v>
      </c>
      <c r="AA68" s="136">
        <v>0</v>
      </c>
      <c r="AB68" s="136">
        <v>0</v>
      </c>
      <c r="AC68" s="136">
        <v>0</v>
      </c>
      <c r="AD68" s="136">
        <v>0</v>
      </c>
      <c r="AE68" s="136">
        <v>0</v>
      </c>
      <c r="AF68" s="136">
        <v>0</v>
      </c>
      <c r="AG68" s="108">
        <v>0</v>
      </c>
      <c r="AH68" s="108">
        <v>0</v>
      </c>
      <c r="AI68" s="108">
        <v>0</v>
      </c>
      <c r="AJ68" s="108">
        <v>0</v>
      </c>
      <c r="AK68" s="108">
        <v>0</v>
      </c>
      <c r="AM68" s="14"/>
      <c r="AN68" s="121"/>
      <c r="AO68" s="121"/>
      <c r="AP68" s="14"/>
      <c r="AQ68" s="121"/>
      <c r="AR68" s="121"/>
    </row>
    <row r="69" spans="5:44" x14ac:dyDescent="0.2">
      <c r="E69" s="3" t="s">
        <v>21</v>
      </c>
      <c r="F69" s="3">
        <v>0</v>
      </c>
      <c r="G69" s="3">
        <v>0</v>
      </c>
      <c r="I69" s="3">
        <v>0</v>
      </c>
      <c r="J69" s="3" t="s">
        <v>527</v>
      </c>
      <c r="K69" s="130" t="s">
        <v>599</v>
      </c>
      <c r="L69" s="3" t="s">
        <v>108</v>
      </c>
      <c r="R69" s="14"/>
      <c r="T69" s="136">
        <v>0</v>
      </c>
      <c r="U69" s="136">
        <v>0</v>
      </c>
      <c r="V69" s="136">
        <v>0</v>
      </c>
      <c r="W69" s="136">
        <v>0</v>
      </c>
      <c r="X69" s="136">
        <v>0</v>
      </c>
      <c r="Y69" s="136">
        <v>0</v>
      </c>
      <c r="Z69" s="136">
        <v>0</v>
      </c>
      <c r="AA69" s="136">
        <v>0</v>
      </c>
      <c r="AB69" s="136">
        <v>0</v>
      </c>
      <c r="AC69" s="136">
        <v>0</v>
      </c>
      <c r="AD69" s="136">
        <v>0</v>
      </c>
      <c r="AE69" s="136">
        <v>0</v>
      </c>
      <c r="AF69" s="136">
        <v>0</v>
      </c>
      <c r="AG69" s="108">
        <v>0</v>
      </c>
      <c r="AH69" s="108">
        <v>0</v>
      </c>
      <c r="AI69" s="108">
        <v>0</v>
      </c>
      <c r="AJ69" s="108">
        <v>0</v>
      </c>
      <c r="AK69" s="108">
        <v>0</v>
      </c>
      <c r="AM69" s="14"/>
      <c r="AN69" s="121"/>
      <c r="AO69" s="121"/>
      <c r="AP69" s="14"/>
      <c r="AQ69" s="121"/>
      <c r="AR69" s="121"/>
    </row>
    <row r="70" spans="5:44" x14ac:dyDescent="0.2">
      <c r="E70" s="3" t="s">
        <v>21</v>
      </c>
      <c r="F70" s="3">
        <v>0</v>
      </c>
      <c r="G70" s="3">
        <v>0</v>
      </c>
      <c r="I70" s="3">
        <v>0</v>
      </c>
      <c r="J70" s="3" t="s">
        <v>527</v>
      </c>
      <c r="K70" s="130" t="s">
        <v>599</v>
      </c>
      <c r="L70" s="3" t="s">
        <v>108</v>
      </c>
      <c r="R70" s="14"/>
      <c r="T70" s="136">
        <v>0</v>
      </c>
      <c r="U70" s="136">
        <v>0</v>
      </c>
      <c r="V70" s="136">
        <v>0</v>
      </c>
      <c r="W70" s="136">
        <v>0</v>
      </c>
      <c r="X70" s="136">
        <v>0</v>
      </c>
      <c r="Y70" s="136">
        <v>0</v>
      </c>
      <c r="Z70" s="136">
        <v>0</v>
      </c>
      <c r="AA70" s="136">
        <v>0</v>
      </c>
      <c r="AB70" s="136">
        <v>0</v>
      </c>
      <c r="AC70" s="136">
        <v>0</v>
      </c>
      <c r="AD70" s="136">
        <v>0</v>
      </c>
      <c r="AE70" s="136">
        <v>0</v>
      </c>
      <c r="AF70" s="136">
        <v>0</v>
      </c>
      <c r="AG70" s="108">
        <v>0</v>
      </c>
      <c r="AH70" s="108">
        <v>0</v>
      </c>
      <c r="AI70" s="108">
        <v>0</v>
      </c>
      <c r="AJ70" s="108">
        <v>0</v>
      </c>
      <c r="AK70" s="108">
        <v>0</v>
      </c>
      <c r="AM70" s="14"/>
      <c r="AN70" s="121"/>
      <c r="AO70" s="121"/>
      <c r="AP70" s="14"/>
      <c r="AQ70" s="121"/>
      <c r="AR70" s="121"/>
    </row>
    <row r="71" spans="5:44" x14ac:dyDescent="0.2">
      <c r="E71" s="3" t="s">
        <v>24</v>
      </c>
      <c r="F71" s="3" t="s">
        <v>172</v>
      </c>
      <c r="G71" s="3" t="s">
        <v>530</v>
      </c>
      <c r="I71" s="3" t="s">
        <v>176</v>
      </c>
      <c r="J71" s="3" t="s">
        <v>526</v>
      </c>
      <c r="K71" s="130" t="s">
        <v>341</v>
      </c>
      <c r="L71" s="3" t="s">
        <v>108</v>
      </c>
      <c r="R71" s="14"/>
      <c r="T71" s="108">
        <v>0</v>
      </c>
      <c r="U71" s="108">
        <v>0</v>
      </c>
      <c r="V71" s="108">
        <v>0</v>
      </c>
      <c r="W71" s="108">
        <v>0</v>
      </c>
      <c r="X71" s="108">
        <v>0</v>
      </c>
      <c r="Y71" s="108">
        <v>0</v>
      </c>
      <c r="Z71" s="108">
        <v>0</v>
      </c>
      <c r="AA71" s="108">
        <v>0</v>
      </c>
      <c r="AB71" s="108">
        <v>0</v>
      </c>
      <c r="AC71" s="108">
        <v>0</v>
      </c>
      <c r="AD71" s="108">
        <v>0</v>
      </c>
      <c r="AE71" s="108">
        <v>0</v>
      </c>
      <c r="AF71" s="108">
        <v>0</v>
      </c>
      <c r="AG71" s="108">
        <v>1.8787404358475797</v>
      </c>
      <c r="AH71" s="108">
        <v>1.8881813425603815</v>
      </c>
      <c r="AI71" s="108">
        <v>1.8976696910154589</v>
      </c>
      <c r="AJ71" s="108">
        <v>1.9072057196135264</v>
      </c>
      <c r="AK71" s="108">
        <v>1.9167896679532928</v>
      </c>
      <c r="AM71" s="14"/>
      <c r="AN71" s="14"/>
      <c r="AO71" s="14"/>
      <c r="AP71" s="14"/>
      <c r="AQ71" s="14"/>
      <c r="AR71" s="14"/>
    </row>
    <row r="72" spans="5:44" x14ac:dyDescent="0.2">
      <c r="E72" s="3" t="s">
        <v>24</v>
      </c>
      <c r="F72" s="3" t="s">
        <v>172</v>
      </c>
      <c r="G72" s="3" t="s">
        <v>532</v>
      </c>
      <c r="I72" s="3" t="s">
        <v>176</v>
      </c>
      <c r="J72" s="3" t="s">
        <v>526</v>
      </c>
      <c r="K72" s="130" t="s">
        <v>341</v>
      </c>
      <c r="L72" s="3" t="s">
        <v>108</v>
      </c>
      <c r="R72" s="14"/>
      <c r="T72" s="108">
        <v>0</v>
      </c>
      <c r="U72" s="108">
        <v>0</v>
      </c>
      <c r="V72" s="108">
        <v>0</v>
      </c>
      <c r="W72" s="108">
        <v>0</v>
      </c>
      <c r="X72" s="108">
        <v>0</v>
      </c>
      <c r="Y72" s="108">
        <v>0</v>
      </c>
      <c r="Z72" s="108">
        <v>0</v>
      </c>
      <c r="AA72" s="108">
        <v>0</v>
      </c>
      <c r="AB72" s="108">
        <v>0</v>
      </c>
      <c r="AC72" s="108">
        <v>0</v>
      </c>
      <c r="AD72" s="108">
        <v>0</v>
      </c>
      <c r="AE72" s="108">
        <v>0</v>
      </c>
      <c r="AF72" s="108">
        <v>0</v>
      </c>
      <c r="AG72" s="108">
        <v>3.4140656760491273E-3</v>
      </c>
      <c r="AH72" s="108">
        <v>5.0928555378884632E-3</v>
      </c>
      <c r="AI72" s="108">
        <v>6.7817505882579177E-3</v>
      </c>
      <c r="AJ72" s="108">
        <v>8.4742255449124504E-3</v>
      </c>
      <c r="AK72" s="108">
        <v>1.0158048080936455E-2</v>
      </c>
      <c r="AM72" s="14"/>
      <c r="AN72" s="14"/>
      <c r="AO72" s="14"/>
      <c r="AP72" s="14"/>
      <c r="AQ72" s="14"/>
      <c r="AR72" s="14"/>
    </row>
    <row r="73" spans="5:44" x14ac:dyDescent="0.2">
      <c r="E73" s="3" t="s">
        <v>24</v>
      </c>
      <c r="F73" s="3" t="s">
        <v>172</v>
      </c>
      <c r="G73" s="3" t="s">
        <v>529</v>
      </c>
      <c r="I73" s="3" t="s">
        <v>176</v>
      </c>
      <c r="J73" s="3" t="s">
        <v>526</v>
      </c>
      <c r="K73" s="130" t="s">
        <v>341</v>
      </c>
      <c r="L73" s="3" t="s">
        <v>108</v>
      </c>
      <c r="R73" s="14"/>
      <c r="T73" s="108">
        <v>0</v>
      </c>
      <c r="U73" s="108">
        <v>0</v>
      </c>
      <c r="V73" s="108">
        <v>0</v>
      </c>
      <c r="W73" s="108">
        <v>0</v>
      </c>
      <c r="X73" s="108">
        <v>0</v>
      </c>
      <c r="Y73" s="108">
        <v>0</v>
      </c>
      <c r="Z73" s="108">
        <v>0</v>
      </c>
      <c r="AA73" s="108">
        <v>0</v>
      </c>
      <c r="AB73" s="108">
        <v>0</v>
      </c>
      <c r="AC73" s="108">
        <v>0</v>
      </c>
      <c r="AD73" s="108">
        <v>0</v>
      </c>
      <c r="AE73" s="108">
        <v>0</v>
      </c>
      <c r="AF73" s="108">
        <v>0</v>
      </c>
      <c r="AG73" s="108">
        <v>0.53151721839288224</v>
      </c>
      <c r="AH73" s="108">
        <v>0.53894560142089154</v>
      </c>
      <c r="AI73" s="108">
        <v>0.54641131300683066</v>
      </c>
      <c r="AJ73" s="108">
        <v>0.55391454073139257</v>
      </c>
      <c r="AK73" s="108">
        <v>0.56145547311788668</v>
      </c>
      <c r="AM73" s="14"/>
      <c r="AN73" s="14"/>
      <c r="AO73" s="14"/>
      <c r="AP73" s="14"/>
      <c r="AQ73" s="14"/>
      <c r="AR73" s="14"/>
    </row>
    <row r="74" spans="5:44" x14ac:dyDescent="0.2">
      <c r="E74" s="3" t="s">
        <v>24</v>
      </c>
      <c r="F74" s="3" t="s">
        <v>172</v>
      </c>
      <c r="G74" s="3" t="s">
        <v>531</v>
      </c>
      <c r="I74" s="3" t="s">
        <v>167</v>
      </c>
      <c r="J74" s="3" t="s">
        <v>526</v>
      </c>
      <c r="K74" s="130" t="s">
        <v>349</v>
      </c>
      <c r="L74" s="3" t="s">
        <v>108</v>
      </c>
      <c r="R74" s="14"/>
      <c r="T74" s="108">
        <v>0</v>
      </c>
      <c r="U74" s="108">
        <v>0</v>
      </c>
      <c r="V74" s="108">
        <v>0</v>
      </c>
      <c r="W74" s="108">
        <v>0</v>
      </c>
      <c r="X74" s="108">
        <v>0</v>
      </c>
      <c r="Y74" s="108">
        <v>0</v>
      </c>
      <c r="Z74" s="108">
        <v>0</v>
      </c>
      <c r="AA74" s="108">
        <v>0</v>
      </c>
      <c r="AB74" s="108">
        <v>0</v>
      </c>
      <c r="AC74" s="108">
        <v>0</v>
      </c>
      <c r="AD74" s="108">
        <v>0</v>
      </c>
      <c r="AE74" s="108">
        <v>0</v>
      </c>
      <c r="AF74" s="108">
        <v>0</v>
      </c>
      <c r="AG74" s="108">
        <v>1.089485002601509E-2</v>
      </c>
      <c r="AH74" s="108">
        <v>2.0407153331122307E-2</v>
      </c>
      <c r="AI74" s="108">
        <v>3.1123715998940593E-2</v>
      </c>
      <c r="AJ74" s="108">
        <v>4.3828879615741778E-2</v>
      </c>
      <c r="AK74" s="108">
        <v>6.0873865310888675E-2</v>
      </c>
      <c r="AM74" s="14"/>
      <c r="AN74" s="14"/>
      <c r="AO74" s="14"/>
      <c r="AP74" s="14"/>
      <c r="AQ74" s="14"/>
      <c r="AR74" s="14"/>
    </row>
    <row r="75" spans="5:44" x14ac:dyDescent="0.2">
      <c r="E75" s="3" t="s">
        <v>24</v>
      </c>
      <c r="F75" s="3" t="s">
        <v>207</v>
      </c>
      <c r="G75" s="3" t="s">
        <v>644</v>
      </c>
      <c r="I75" s="3" t="s">
        <v>213</v>
      </c>
      <c r="J75" s="3" t="s">
        <v>526</v>
      </c>
      <c r="K75" s="130" t="s">
        <v>519</v>
      </c>
      <c r="L75" s="3" t="s">
        <v>108</v>
      </c>
      <c r="R75" s="14"/>
      <c r="T75" s="108">
        <v>0</v>
      </c>
      <c r="U75" s="108">
        <v>0</v>
      </c>
      <c r="V75" s="108">
        <v>0</v>
      </c>
      <c r="W75" s="108">
        <v>0</v>
      </c>
      <c r="X75" s="108">
        <v>0</v>
      </c>
      <c r="Y75" s="108">
        <v>0</v>
      </c>
      <c r="Z75" s="108">
        <v>0</v>
      </c>
      <c r="AA75" s="108">
        <v>0</v>
      </c>
      <c r="AB75" s="108">
        <v>0</v>
      </c>
      <c r="AC75" s="108">
        <v>0</v>
      </c>
      <c r="AD75" s="108">
        <v>0</v>
      </c>
      <c r="AE75" s="108">
        <v>0</v>
      </c>
      <c r="AF75" s="108">
        <v>0</v>
      </c>
      <c r="AG75" s="108">
        <v>2.8191207292745131</v>
      </c>
      <c r="AH75" s="108">
        <v>1.1410300156117574</v>
      </c>
      <c r="AI75" s="108">
        <v>5.6348546792894503</v>
      </c>
      <c r="AJ75" s="108">
        <v>1.1074097726788217</v>
      </c>
      <c r="AK75" s="108">
        <v>1.1129746459083636</v>
      </c>
      <c r="AM75" s="14"/>
      <c r="AN75" s="14"/>
      <c r="AO75" s="14"/>
      <c r="AP75" s="14"/>
      <c r="AQ75" s="14"/>
      <c r="AR75" s="14"/>
    </row>
    <row r="76" spans="5:44" x14ac:dyDescent="0.2">
      <c r="E76" s="3" t="s">
        <v>24</v>
      </c>
      <c r="F76" s="3" t="s">
        <v>214</v>
      </c>
      <c r="G76" s="3" t="s">
        <v>645</v>
      </c>
      <c r="I76" s="3" t="s">
        <v>214</v>
      </c>
      <c r="J76" s="3" t="s">
        <v>526</v>
      </c>
      <c r="K76" s="130" t="s">
        <v>489</v>
      </c>
      <c r="L76" s="3" t="s">
        <v>108</v>
      </c>
      <c r="R76" s="14"/>
      <c r="T76" s="108">
        <v>0</v>
      </c>
      <c r="U76" s="108">
        <v>0</v>
      </c>
      <c r="V76" s="108">
        <v>0</v>
      </c>
      <c r="W76" s="108">
        <v>0</v>
      </c>
      <c r="X76" s="108">
        <v>0</v>
      </c>
      <c r="Y76" s="108">
        <v>0</v>
      </c>
      <c r="Z76" s="108">
        <v>0</v>
      </c>
      <c r="AA76" s="108">
        <v>0</v>
      </c>
      <c r="AB76" s="108">
        <v>0</v>
      </c>
      <c r="AC76" s="108">
        <v>0</v>
      </c>
      <c r="AD76" s="108">
        <v>0</v>
      </c>
      <c r="AE76" s="108">
        <v>0</v>
      </c>
      <c r="AF76" s="108">
        <v>0</v>
      </c>
      <c r="AG76" s="108">
        <v>8.6684190113072184</v>
      </c>
      <c r="AH76" s="108">
        <v>10.145140409824977</v>
      </c>
      <c r="AI76" s="108">
        <v>6.6478637489989785</v>
      </c>
      <c r="AJ76" s="108">
        <v>7.7326320949018887</v>
      </c>
      <c r="AK76" s="108">
        <v>3.7052067468909851</v>
      </c>
      <c r="AM76" s="14"/>
      <c r="AN76" s="14"/>
      <c r="AO76" s="14"/>
      <c r="AP76" s="14"/>
      <c r="AQ76" s="14"/>
      <c r="AR76" s="14"/>
    </row>
    <row r="77" spans="5:44" x14ac:dyDescent="0.2">
      <c r="E77" s="3" t="s">
        <v>24</v>
      </c>
      <c r="F77" s="3">
        <v>0</v>
      </c>
      <c r="G77" s="3">
        <v>0</v>
      </c>
      <c r="I77" s="3">
        <v>0</v>
      </c>
      <c r="J77" s="3" t="s">
        <v>526</v>
      </c>
      <c r="K77" s="130" t="s">
        <v>600</v>
      </c>
      <c r="L77" s="3" t="s">
        <v>108</v>
      </c>
      <c r="R77" s="14"/>
      <c r="T77" s="108">
        <v>0</v>
      </c>
      <c r="U77" s="108">
        <v>0</v>
      </c>
      <c r="V77" s="108">
        <v>0</v>
      </c>
      <c r="W77" s="108">
        <v>0</v>
      </c>
      <c r="X77" s="108">
        <v>0</v>
      </c>
      <c r="Y77" s="108">
        <v>0</v>
      </c>
      <c r="Z77" s="108">
        <v>0</v>
      </c>
      <c r="AA77" s="108">
        <v>0</v>
      </c>
      <c r="AB77" s="108">
        <v>0</v>
      </c>
      <c r="AC77" s="108">
        <v>0</v>
      </c>
      <c r="AD77" s="108">
        <v>0</v>
      </c>
      <c r="AE77" s="108">
        <v>0</v>
      </c>
      <c r="AF77" s="108">
        <v>0</v>
      </c>
      <c r="AG77" s="108">
        <v>0</v>
      </c>
      <c r="AH77" s="108">
        <v>0</v>
      </c>
      <c r="AI77" s="108">
        <v>0</v>
      </c>
      <c r="AJ77" s="108">
        <v>0</v>
      </c>
      <c r="AK77" s="108">
        <v>0</v>
      </c>
      <c r="AM77" s="14"/>
      <c r="AN77" s="14"/>
      <c r="AO77" s="14"/>
      <c r="AP77" s="14"/>
      <c r="AQ77" s="14"/>
      <c r="AR77" s="14"/>
    </row>
    <row r="78" spans="5:44" x14ac:dyDescent="0.2">
      <c r="E78" s="3" t="s">
        <v>24</v>
      </c>
      <c r="F78" s="3">
        <v>0</v>
      </c>
      <c r="G78" s="3">
        <v>0</v>
      </c>
      <c r="I78" s="3">
        <v>0</v>
      </c>
      <c r="J78" s="3" t="s">
        <v>526</v>
      </c>
      <c r="K78" s="130" t="s">
        <v>600</v>
      </c>
      <c r="L78" s="3" t="s">
        <v>108</v>
      </c>
      <c r="R78" s="14"/>
      <c r="T78" s="108">
        <v>0</v>
      </c>
      <c r="U78" s="108">
        <v>0</v>
      </c>
      <c r="V78" s="108">
        <v>0</v>
      </c>
      <c r="W78" s="108">
        <v>0</v>
      </c>
      <c r="X78" s="108">
        <v>0</v>
      </c>
      <c r="Y78" s="108">
        <v>0</v>
      </c>
      <c r="Z78" s="108">
        <v>0</v>
      </c>
      <c r="AA78" s="108">
        <v>0</v>
      </c>
      <c r="AB78" s="108">
        <v>0</v>
      </c>
      <c r="AC78" s="108">
        <v>0</v>
      </c>
      <c r="AD78" s="108">
        <v>0</v>
      </c>
      <c r="AE78" s="108">
        <v>0</v>
      </c>
      <c r="AF78" s="108">
        <v>0</v>
      </c>
      <c r="AG78" s="108">
        <v>0</v>
      </c>
      <c r="AH78" s="108">
        <v>0</v>
      </c>
      <c r="AI78" s="108">
        <v>0</v>
      </c>
      <c r="AJ78" s="108">
        <v>0</v>
      </c>
      <c r="AK78" s="108">
        <v>0</v>
      </c>
      <c r="AM78" s="14"/>
      <c r="AN78" s="14"/>
      <c r="AO78" s="14"/>
      <c r="AP78" s="14"/>
      <c r="AQ78" s="14"/>
      <c r="AR78" s="14"/>
    </row>
    <row r="79" spans="5:44" x14ac:dyDescent="0.2">
      <c r="E79" s="3" t="s">
        <v>24</v>
      </c>
      <c r="F79" s="3">
        <v>0</v>
      </c>
      <c r="G79" s="3">
        <v>0</v>
      </c>
      <c r="I79" s="3">
        <v>0</v>
      </c>
      <c r="J79" s="3" t="s">
        <v>526</v>
      </c>
      <c r="K79" s="130" t="s">
        <v>600</v>
      </c>
      <c r="L79" s="3" t="s">
        <v>108</v>
      </c>
      <c r="R79" s="14"/>
      <c r="T79" s="108">
        <v>0</v>
      </c>
      <c r="U79" s="108">
        <v>0</v>
      </c>
      <c r="V79" s="108">
        <v>0</v>
      </c>
      <c r="W79" s="108">
        <v>0</v>
      </c>
      <c r="X79" s="108">
        <v>0</v>
      </c>
      <c r="Y79" s="108">
        <v>0</v>
      </c>
      <c r="Z79" s="108">
        <v>0</v>
      </c>
      <c r="AA79" s="108">
        <v>0</v>
      </c>
      <c r="AB79" s="108">
        <v>0</v>
      </c>
      <c r="AC79" s="108">
        <v>0</v>
      </c>
      <c r="AD79" s="108">
        <v>0</v>
      </c>
      <c r="AE79" s="108">
        <v>0</v>
      </c>
      <c r="AF79" s="108">
        <v>0</v>
      </c>
      <c r="AG79" s="108">
        <v>0</v>
      </c>
      <c r="AH79" s="108">
        <v>0</v>
      </c>
      <c r="AI79" s="108">
        <v>0</v>
      </c>
      <c r="AJ79" s="108">
        <v>0</v>
      </c>
      <c r="AK79" s="108">
        <v>0</v>
      </c>
      <c r="AM79" s="14"/>
      <c r="AN79" s="14"/>
      <c r="AO79" s="14"/>
      <c r="AP79" s="14"/>
      <c r="AQ79" s="14"/>
      <c r="AR79" s="14"/>
    </row>
    <row r="80" spans="5:44" x14ac:dyDescent="0.2">
      <c r="E80" s="3" t="s">
        <v>24</v>
      </c>
      <c r="F80" s="3">
        <v>0</v>
      </c>
      <c r="G80" s="3">
        <v>0</v>
      </c>
      <c r="I80" s="3">
        <v>0</v>
      </c>
      <c r="J80" s="3" t="s">
        <v>526</v>
      </c>
      <c r="K80" s="130" t="s">
        <v>600</v>
      </c>
      <c r="L80" s="3" t="s">
        <v>108</v>
      </c>
      <c r="R80" s="14"/>
      <c r="T80" s="108">
        <v>0</v>
      </c>
      <c r="U80" s="108">
        <v>0</v>
      </c>
      <c r="V80" s="108">
        <v>0</v>
      </c>
      <c r="W80" s="108">
        <v>0</v>
      </c>
      <c r="X80" s="108">
        <v>0</v>
      </c>
      <c r="Y80" s="108">
        <v>0</v>
      </c>
      <c r="Z80" s="108">
        <v>0</v>
      </c>
      <c r="AA80" s="108">
        <v>0</v>
      </c>
      <c r="AB80" s="108">
        <v>0</v>
      </c>
      <c r="AC80" s="108">
        <v>0</v>
      </c>
      <c r="AD80" s="108">
        <v>0</v>
      </c>
      <c r="AE80" s="108">
        <v>0</v>
      </c>
      <c r="AF80" s="108">
        <v>0</v>
      </c>
      <c r="AG80" s="108">
        <v>0</v>
      </c>
      <c r="AH80" s="108">
        <v>0</v>
      </c>
      <c r="AI80" s="108">
        <v>0</v>
      </c>
      <c r="AJ80" s="108">
        <v>0</v>
      </c>
      <c r="AK80" s="108">
        <v>0</v>
      </c>
      <c r="AM80" s="14"/>
      <c r="AN80" s="14"/>
      <c r="AO80" s="14"/>
      <c r="AP80" s="14"/>
      <c r="AQ80" s="14"/>
      <c r="AR80" s="14"/>
    </row>
    <row r="81" spans="5:44" x14ac:dyDescent="0.2">
      <c r="E81" s="3" t="s">
        <v>24</v>
      </c>
      <c r="F81" s="3">
        <v>0</v>
      </c>
      <c r="G81" s="3">
        <v>0</v>
      </c>
      <c r="I81" s="3">
        <v>0</v>
      </c>
      <c r="J81" s="3" t="s">
        <v>526</v>
      </c>
      <c r="K81" s="130" t="s">
        <v>600</v>
      </c>
      <c r="L81" s="3" t="s">
        <v>108</v>
      </c>
      <c r="R81" s="14"/>
      <c r="T81" s="108">
        <v>0</v>
      </c>
      <c r="U81" s="108">
        <v>0</v>
      </c>
      <c r="V81" s="108">
        <v>0</v>
      </c>
      <c r="W81" s="108">
        <v>0</v>
      </c>
      <c r="X81" s="108">
        <v>0</v>
      </c>
      <c r="Y81" s="108">
        <v>0</v>
      </c>
      <c r="Z81" s="108">
        <v>0</v>
      </c>
      <c r="AA81" s="108">
        <v>0</v>
      </c>
      <c r="AB81" s="108">
        <v>0</v>
      </c>
      <c r="AC81" s="108">
        <v>0</v>
      </c>
      <c r="AD81" s="108">
        <v>0</v>
      </c>
      <c r="AE81" s="108">
        <v>0</v>
      </c>
      <c r="AF81" s="108">
        <v>0</v>
      </c>
      <c r="AG81" s="108">
        <v>0</v>
      </c>
      <c r="AH81" s="108">
        <v>0</v>
      </c>
      <c r="AI81" s="108">
        <v>0</v>
      </c>
      <c r="AJ81" s="108">
        <v>0</v>
      </c>
      <c r="AK81" s="108">
        <v>0</v>
      </c>
      <c r="AM81" s="14"/>
      <c r="AN81" s="14"/>
      <c r="AO81" s="14"/>
      <c r="AP81" s="14"/>
      <c r="AQ81" s="14"/>
      <c r="AR81" s="14"/>
    </row>
    <row r="82" spans="5:44" x14ac:dyDescent="0.2">
      <c r="E82" s="3" t="s">
        <v>24</v>
      </c>
      <c r="F82" s="3">
        <v>0</v>
      </c>
      <c r="G82" s="3">
        <v>0</v>
      </c>
      <c r="I82" s="3">
        <v>0</v>
      </c>
      <c r="J82" s="3" t="s">
        <v>526</v>
      </c>
      <c r="K82" s="130" t="s">
        <v>600</v>
      </c>
      <c r="L82" s="3" t="s">
        <v>108</v>
      </c>
      <c r="R82" s="14"/>
      <c r="T82" s="108">
        <v>0</v>
      </c>
      <c r="U82" s="108">
        <v>0</v>
      </c>
      <c r="V82" s="108">
        <v>0</v>
      </c>
      <c r="W82" s="108">
        <v>0</v>
      </c>
      <c r="X82" s="108">
        <v>0</v>
      </c>
      <c r="Y82" s="108">
        <v>0</v>
      </c>
      <c r="Z82" s="108">
        <v>0</v>
      </c>
      <c r="AA82" s="108">
        <v>0</v>
      </c>
      <c r="AB82" s="108">
        <v>0</v>
      </c>
      <c r="AC82" s="108">
        <v>0</v>
      </c>
      <c r="AD82" s="108">
        <v>0</v>
      </c>
      <c r="AE82" s="108">
        <v>0</v>
      </c>
      <c r="AF82" s="108">
        <v>0</v>
      </c>
      <c r="AG82" s="108">
        <v>0</v>
      </c>
      <c r="AH82" s="108">
        <v>0</v>
      </c>
      <c r="AI82" s="108">
        <v>0</v>
      </c>
      <c r="AJ82" s="108">
        <v>0</v>
      </c>
      <c r="AK82" s="108">
        <v>0</v>
      </c>
      <c r="AM82" s="14"/>
      <c r="AN82" s="14"/>
      <c r="AO82" s="14"/>
      <c r="AP82" s="14"/>
      <c r="AQ82" s="14"/>
      <c r="AR82" s="14"/>
    </row>
    <row r="83" spans="5:44" x14ac:dyDescent="0.2">
      <c r="E83" s="3" t="s">
        <v>24</v>
      </c>
      <c r="F83" s="3">
        <v>0</v>
      </c>
      <c r="G83" s="3">
        <v>0</v>
      </c>
      <c r="I83" s="3">
        <v>0</v>
      </c>
      <c r="J83" s="3" t="s">
        <v>526</v>
      </c>
      <c r="K83" s="130" t="s">
        <v>600</v>
      </c>
      <c r="L83" s="3" t="s">
        <v>108</v>
      </c>
      <c r="R83" s="14"/>
      <c r="T83" s="108">
        <v>0</v>
      </c>
      <c r="U83" s="108">
        <v>0</v>
      </c>
      <c r="V83" s="108">
        <v>0</v>
      </c>
      <c r="W83" s="108">
        <v>0</v>
      </c>
      <c r="X83" s="108">
        <v>0</v>
      </c>
      <c r="Y83" s="108">
        <v>0</v>
      </c>
      <c r="Z83" s="108">
        <v>0</v>
      </c>
      <c r="AA83" s="108">
        <v>0</v>
      </c>
      <c r="AB83" s="108">
        <v>0</v>
      </c>
      <c r="AC83" s="108">
        <v>0</v>
      </c>
      <c r="AD83" s="108">
        <v>0</v>
      </c>
      <c r="AE83" s="108">
        <v>0</v>
      </c>
      <c r="AF83" s="108">
        <v>0</v>
      </c>
      <c r="AG83" s="108">
        <v>0</v>
      </c>
      <c r="AH83" s="108">
        <v>0</v>
      </c>
      <c r="AI83" s="108">
        <v>0</v>
      </c>
      <c r="AJ83" s="108">
        <v>0</v>
      </c>
      <c r="AK83" s="108">
        <v>0</v>
      </c>
      <c r="AM83" s="14"/>
      <c r="AN83" s="14"/>
      <c r="AO83" s="14"/>
      <c r="AP83" s="14"/>
      <c r="AQ83" s="14"/>
      <c r="AR83" s="14"/>
    </row>
    <row r="84" spans="5:44" x14ac:dyDescent="0.2">
      <c r="E84" s="3" t="s">
        <v>24</v>
      </c>
      <c r="F84" s="3">
        <v>0</v>
      </c>
      <c r="G84" s="3">
        <v>0</v>
      </c>
      <c r="I84" s="3">
        <v>0</v>
      </c>
      <c r="J84" s="3" t="s">
        <v>526</v>
      </c>
      <c r="K84" s="130" t="s">
        <v>600</v>
      </c>
      <c r="L84" s="3" t="s">
        <v>108</v>
      </c>
      <c r="R84" s="14"/>
      <c r="T84" s="108">
        <v>0</v>
      </c>
      <c r="U84" s="108">
        <v>0</v>
      </c>
      <c r="V84" s="108">
        <v>0</v>
      </c>
      <c r="W84" s="108">
        <v>0</v>
      </c>
      <c r="X84" s="108">
        <v>0</v>
      </c>
      <c r="Y84" s="108">
        <v>0</v>
      </c>
      <c r="Z84" s="108">
        <v>0</v>
      </c>
      <c r="AA84" s="108">
        <v>0</v>
      </c>
      <c r="AB84" s="108">
        <v>0</v>
      </c>
      <c r="AC84" s="108">
        <v>0</v>
      </c>
      <c r="AD84" s="108">
        <v>0</v>
      </c>
      <c r="AE84" s="108">
        <v>0</v>
      </c>
      <c r="AF84" s="108">
        <v>0</v>
      </c>
      <c r="AG84" s="108">
        <v>0</v>
      </c>
      <c r="AH84" s="108">
        <v>0</v>
      </c>
      <c r="AI84" s="108">
        <v>0</v>
      </c>
      <c r="AJ84" s="108">
        <v>0</v>
      </c>
      <c r="AK84" s="108">
        <v>0</v>
      </c>
      <c r="AM84" s="14"/>
      <c r="AN84" s="14"/>
      <c r="AO84" s="14"/>
      <c r="AP84" s="14"/>
      <c r="AQ84" s="14"/>
      <c r="AR84" s="14"/>
    </row>
    <row r="85" spans="5:44" x14ac:dyDescent="0.2">
      <c r="E85" s="3" t="s">
        <v>24</v>
      </c>
      <c r="F85" s="3">
        <v>0</v>
      </c>
      <c r="G85" s="3">
        <v>0</v>
      </c>
      <c r="I85" s="3">
        <v>0</v>
      </c>
      <c r="J85" s="3" t="s">
        <v>526</v>
      </c>
      <c r="K85" s="130" t="s">
        <v>600</v>
      </c>
      <c r="L85" s="3" t="s">
        <v>108</v>
      </c>
      <c r="R85" s="14"/>
      <c r="T85" s="108">
        <v>0</v>
      </c>
      <c r="U85" s="108">
        <v>0</v>
      </c>
      <c r="V85" s="108">
        <v>0</v>
      </c>
      <c r="W85" s="108">
        <v>0</v>
      </c>
      <c r="X85" s="108">
        <v>0</v>
      </c>
      <c r="Y85" s="108">
        <v>0</v>
      </c>
      <c r="Z85" s="108">
        <v>0</v>
      </c>
      <c r="AA85" s="108">
        <v>0</v>
      </c>
      <c r="AB85" s="108">
        <v>0</v>
      </c>
      <c r="AC85" s="108">
        <v>0</v>
      </c>
      <c r="AD85" s="108">
        <v>0</v>
      </c>
      <c r="AE85" s="108">
        <v>0</v>
      </c>
      <c r="AF85" s="108">
        <v>0</v>
      </c>
      <c r="AG85" s="108">
        <v>0</v>
      </c>
      <c r="AH85" s="108">
        <v>0</v>
      </c>
      <c r="AI85" s="108">
        <v>0</v>
      </c>
      <c r="AJ85" s="108">
        <v>0</v>
      </c>
      <c r="AK85" s="108">
        <v>0</v>
      </c>
      <c r="AM85" s="14"/>
      <c r="AN85" s="14"/>
      <c r="AO85" s="14"/>
      <c r="AP85" s="14"/>
      <c r="AQ85" s="14"/>
      <c r="AR85" s="14"/>
    </row>
    <row r="86" spans="5:44" x14ac:dyDescent="0.2">
      <c r="E86" s="3" t="s">
        <v>24</v>
      </c>
      <c r="F86" s="3">
        <v>0</v>
      </c>
      <c r="G86" s="3">
        <v>0</v>
      </c>
      <c r="I86" s="3">
        <v>0</v>
      </c>
      <c r="J86" s="3" t="s">
        <v>526</v>
      </c>
      <c r="K86" s="130" t="s">
        <v>600</v>
      </c>
      <c r="L86" s="3" t="s">
        <v>108</v>
      </c>
      <c r="R86" s="14"/>
      <c r="T86" s="108">
        <v>0</v>
      </c>
      <c r="U86" s="108">
        <v>0</v>
      </c>
      <c r="V86" s="108">
        <v>0</v>
      </c>
      <c r="W86" s="108">
        <v>0</v>
      </c>
      <c r="X86" s="108">
        <v>0</v>
      </c>
      <c r="Y86" s="108">
        <v>0</v>
      </c>
      <c r="Z86" s="108">
        <v>0</v>
      </c>
      <c r="AA86" s="108">
        <v>0</v>
      </c>
      <c r="AB86" s="108">
        <v>0</v>
      </c>
      <c r="AC86" s="108">
        <v>0</v>
      </c>
      <c r="AD86" s="108">
        <v>0</v>
      </c>
      <c r="AE86" s="108">
        <v>0</v>
      </c>
      <c r="AF86" s="108">
        <v>0</v>
      </c>
      <c r="AG86" s="108">
        <v>0</v>
      </c>
      <c r="AH86" s="108">
        <v>0</v>
      </c>
      <c r="AI86" s="108">
        <v>0</v>
      </c>
      <c r="AJ86" s="108">
        <v>0</v>
      </c>
      <c r="AK86" s="108">
        <v>0</v>
      </c>
      <c r="AM86" s="14"/>
      <c r="AN86" s="14"/>
      <c r="AO86" s="14"/>
      <c r="AP86" s="14"/>
      <c r="AQ86" s="14"/>
      <c r="AR86" s="14"/>
    </row>
    <row r="87" spans="5:44" x14ac:dyDescent="0.2">
      <c r="E87" s="3" t="s">
        <v>24</v>
      </c>
      <c r="F87" s="3">
        <v>0</v>
      </c>
      <c r="G87" s="3">
        <v>0</v>
      </c>
      <c r="I87" s="3">
        <v>0</v>
      </c>
      <c r="J87" s="3" t="s">
        <v>526</v>
      </c>
      <c r="K87" s="130" t="s">
        <v>600</v>
      </c>
      <c r="L87" s="3" t="s">
        <v>108</v>
      </c>
      <c r="R87" s="14"/>
      <c r="T87" s="108">
        <v>0</v>
      </c>
      <c r="U87" s="108">
        <v>0</v>
      </c>
      <c r="V87" s="108">
        <v>0</v>
      </c>
      <c r="W87" s="108">
        <v>0</v>
      </c>
      <c r="X87" s="108">
        <v>0</v>
      </c>
      <c r="Y87" s="108">
        <v>0</v>
      </c>
      <c r="Z87" s="108">
        <v>0</v>
      </c>
      <c r="AA87" s="108">
        <v>0</v>
      </c>
      <c r="AB87" s="108">
        <v>0</v>
      </c>
      <c r="AC87" s="108">
        <v>0</v>
      </c>
      <c r="AD87" s="108">
        <v>0</v>
      </c>
      <c r="AE87" s="108">
        <v>0</v>
      </c>
      <c r="AF87" s="108">
        <v>0</v>
      </c>
      <c r="AG87" s="108">
        <v>0</v>
      </c>
      <c r="AH87" s="108">
        <v>0</v>
      </c>
      <c r="AI87" s="108">
        <v>0</v>
      </c>
      <c r="AJ87" s="108">
        <v>0</v>
      </c>
      <c r="AK87" s="108">
        <v>0</v>
      </c>
      <c r="AM87" s="14"/>
      <c r="AN87" s="14"/>
      <c r="AO87" s="14"/>
      <c r="AP87" s="14"/>
      <c r="AQ87" s="14"/>
      <c r="AR87" s="14"/>
    </row>
    <row r="88" spans="5:44" x14ac:dyDescent="0.2">
      <c r="E88" s="3" t="s">
        <v>24</v>
      </c>
      <c r="F88" s="3">
        <v>0</v>
      </c>
      <c r="G88" s="3">
        <v>0</v>
      </c>
      <c r="I88" s="3">
        <v>0</v>
      </c>
      <c r="J88" s="3" t="s">
        <v>526</v>
      </c>
      <c r="K88" s="130" t="s">
        <v>600</v>
      </c>
      <c r="L88" s="3" t="s">
        <v>108</v>
      </c>
      <c r="R88" s="14"/>
      <c r="T88" s="108">
        <v>0</v>
      </c>
      <c r="U88" s="108">
        <v>0</v>
      </c>
      <c r="V88" s="108">
        <v>0</v>
      </c>
      <c r="W88" s="108">
        <v>0</v>
      </c>
      <c r="X88" s="108">
        <v>0</v>
      </c>
      <c r="Y88" s="108">
        <v>0</v>
      </c>
      <c r="Z88" s="108">
        <v>0</v>
      </c>
      <c r="AA88" s="108">
        <v>0</v>
      </c>
      <c r="AB88" s="108">
        <v>0</v>
      </c>
      <c r="AC88" s="108">
        <v>0</v>
      </c>
      <c r="AD88" s="108">
        <v>0</v>
      </c>
      <c r="AE88" s="108">
        <v>0</v>
      </c>
      <c r="AF88" s="108">
        <v>0</v>
      </c>
      <c r="AG88" s="108">
        <v>0</v>
      </c>
      <c r="AH88" s="108">
        <v>0</v>
      </c>
      <c r="AI88" s="108">
        <v>0</v>
      </c>
      <c r="AJ88" s="108">
        <v>0</v>
      </c>
      <c r="AK88" s="108">
        <v>0</v>
      </c>
      <c r="AM88" s="14"/>
      <c r="AN88" s="14"/>
      <c r="AO88" s="14"/>
      <c r="AP88" s="14"/>
      <c r="AQ88" s="14"/>
      <c r="AR88" s="14"/>
    </row>
    <row r="89" spans="5:44" x14ac:dyDescent="0.2">
      <c r="E89" s="3" t="s">
        <v>24</v>
      </c>
      <c r="F89" s="3">
        <v>0</v>
      </c>
      <c r="G89" s="3">
        <v>0</v>
      </c>
      <c r="I89" s="3">
        <v>0</v>
      </c>
      <c r="J89" s="3" t="s">
        <v>526</v>
      </c>
      <c r="K89" s="130" t="s">
        <v>600</v>
      </c>
      <c r="L89" s="3" t="s">
        <v>108</v>
      </c>
      <c r="R89" s="14"/>
      <c r="T89" s="108">
        <v>0</v>
      </c>
      <c r="U89" s="108">
        <v>0</v>
      </c>
      <c r="V89" s="108">
        <v>0</v>
      </c>
      <c r="W89" s="108">
        <v>0</v>
      </c>
      <c r="X89" s="108">
        <v>0</v>
      </c>
      <c r="Y89" s="108">
        <v>0</v>
      </c>
      <c r="Z89" s="108">
        <v>0</v>
      </c>
      <c r="AA89" s="108">
        <v>0</v>
      </c>
      <c r="AB89" s="108">
        <v>0</v>
      </c>
      <c r="AC89" s="108">
        <v>0</v>
      </c>
      <c r="AD89" s="108">
        <v>0</v>
      </c>
      <c r="AE89" s="108">
        <v>0</v>
      </c>
      <c r="AF89" s="108">
        <v>0</v>
      </c>
      <c r="AG89" s="108">
        <v>0</v>
      </c>
      <c r="AH89" s="108">
        <v>0</v>
      </c>
      <c r="AI89" s="108">
        <v>0</v>
      </c>
      <c r="AJ89" s="108">
        <v>0</v>
      </c>
      <c r="AK89" s="108">
        <v>0</v>
      </c>
      <c r="AM89" s="14"/>
      <c r="AN89" s="14"/>
      <c r="AO89" s="14"/>
      <c r="AP89" s="14"/>
      <c r="AQ89" s="14"/>
      <c r="AR89" s="14"/>
    </row>
    <row r="90" spans="5:44" x14ac:dyDescent="0.2">
      <c r="E90" s="3" t="s">
        <v>24</v>
      </c>
      <c r="F90" s="3">
        <v>0</v>
      </c>
      <c r="G90" s="3">
        <v>0</v>
      </c>
      <c r="I90" s="3">
        <v>0</v>
      </c>
      <c r="J90" s="3" t="s">
        <v>526</v>
      </c>
      <c r="K90" s="130" t="s">
        <v>600</v>
      </c>
      <c r="L90" s="3" t="s">
        <v>108</v>
      </c>
      <c r="R90" s="14"/>
      <c r="T90" s="108">
        <v>0</v>
      </c>
      <c r="U90" s="108">
        <v>0</v>
      </c>
      <c r="V90" s="108">
        <v>0</v>
      </c>
      <c r="W90" s="108">
        <v>0</v>
      </c>
      <c r="X90" s="108">
        <v>0</v>
      </c>
      <c r="Y90" s="108">
        <v>0</v>
      </c>
      <c r="Z90" s="108">
        <v>0</v>
      </c>
      <c r="AA90" s="108">
        <v>0</v>
      </c>
      <c r="AB90" s="108">
        <v>0</v>
      </c>
      <c r="AC90" s="108">
        <v>0</v>
      </c>
      <c r="AD90" s="108">
        <v>0</v>
      </c>
      <c r="AE90" s="108">
        <v>0</v>
      </c>
      <c r="AF90" s="108">
        <v>0</v>
      </c>
      <c r="AG90" s="108">
        <v>0</v>
      </c>
      <c r="AH90" s="108">
        <v>0</v>
      </c>
      <c r="AI90" s="108">
        <v>0</v>
      </c>
      <c r="AJ90" s="108">
        <v>0</v>
      </c>
      <c r="AK90" s="108">
        <v>0</v>
      </c>
      <c r="AM90" s="14"/>
      <c r="AN90" s="14"/>
      <c r="AO90" s="14"/>
      <c r="AP90" s="14"/>
      <c r="AQ90" s="14"/>
      <c r="AR90" s="14"/>
    </row>
    <row r="91" spans="5:44" x14ac:dyDescent="0.2">
      <c r="E91" s="3" t="s">
        <v>24</v>
      </c>
      <c r="F91" s="3">
        <v>0</v>
      </c>
      <c r="G91" s="3">
        <v>0</v>
      </c>
      <c r="I91" s="3">
        <v>0</v>
      </c>
      <c r="J91" s="3" t="s">
        <v>526</v>
      </c>
      <c r="K91" s="130" t="s">
        <v>600</v>
      </c>
      <c r="L91" s="3" t="s">
        <v>108</v>
      </c>
      <c r="R91" s="14"/>
      <c r="T91" s="108">
        <v>0</v>
      </c>
      <c r="U91" s="108">
        <v>0</v>
      </c>
      <c r="V91" s="108">
        <v>0</v>
      </c>
      <c r="W91" s="108">
        <v>0</v>
      </c>
      <c r="X91" s="108">
        <v>0</v>
      </c>
      <c r="Y91" s="108">
        <v>0</v>
      </c>
      <c r="Z91" s="108">
        <v>0</v>
      </c>
      <c r="AA91" s="108">
        <v>0</v>
      </c>
      <c r="AB91" s="108">
        <v>0</v>
      </c>
      <c r="AC91" s="108">
        <v>0</v>
      </c>
      <c r="AD91" s="108">
        <v>0</v>
      </c>
      <c r="AE91" s="108">
        <v>0</v>
      </c>
      <c r="AF91" s="108">
        <v>0</v>
      </c>
      <c r="AG91" s="108">
        <v>0</v>
      </c>
      <c r="AH91" s="108">
        <v>0</v>
      </c>
      <c r="AI91" s="108">
        <v>0</v>
      </c>
      <c r="AJ91" s="108">
        <v>0</v>
      </c>
      <c r="AK91" s="108">
        <v>0</v>
      </c>
      <c r="AM91" s="14"/>
      <c r="AN91" s="14"/>
      <c r="AO91" s="14"/>
      <c r="AP91" s="14"/>
      <c r="AQ91" s="14"/>
      <c r="AR91" s="14"/>
    </row>
    <row r="92" spans="5:44" x14ac:dyDescent="0.2">
      <c r="E92" s="3" t="s">
        <v>24</v>
      </c>
      <c r="F92" s="3">
        <v>0</v>
      </c>
      <c r="G92" s="3">
        <v>0</v>
      </c>
      <c r="I92" s="3">
        <v>0</v>
      </c>
      <c r="J92" s="3" t="s">
        <v>526</v>
      </c>
      <c r="K92" s="130" t="s">
        <v>600</v>
      </c>
      <c r="L92" s="3" t="s">
        <v>108</v>
      </c>
      <c r="R92" s="14"/>
      <c r="T92" s="108">
        <v>0</v>
      </c>
      <c r="U92" s="108">
        <v>0</v>
      </c>
      <c r="V92" s="108">
        <v>0</v>
      </c>
      <c r="W92" s="108">
        <v>0</v>
      </c>
      <c r="X92" s="108">
        <v>0</v>
      </c>
      <c r="Y92" s="108">
        <v>0</v>
      </c>
      <c r="Z92" s="108">
        <v>0</v>
      </c>
      <c r="AA92" s="108">
        <v>0</v>
      </c>
      <c r="AB92" s="108">
        <v>0</v>
      </c>
      <c r="AC92" s="108">
        <v>0</v>
      </c>
      <c r="AD92" s="108">
        <v>0</v>
      </c>
      <c r="AE92" s="108">
        <v>0</v>
      </c>
      <c r="AF92" s="108">
        <v>0</v>
      </c>
      <c r="AG92" s="108">
        <v>0</v>
      </c>
      <c r="AH92" s="108">
        <v>0</v>
      </c>
      <c r="AI92" s="108">
        <v>0</v>
      </c>
      <c r="AJ92" s="108">
        <v>0</v>
      </c>
      <c r="AK92" s="108">
        <v>0</v>
      </c>
      <c r="AM92" s="14"/>
      <c r="AN92" s="14"/>
      <c r="AO92" s="14"/>
      <c r="AP92" s="14"/>
      <c r="AQ92" s="14"/>
      <c r="AR92" s="14"/>
    </row>
    <row r="93" spans="5:44" x14ac:dyDescent="0.2">
      <c r="E93" s="3" t="s">
        <v>24</v>
      </c>
      <c r="F93" s="3">
        <v>0</v>
      </c>
      <c r="G93" s="3">
        <v>0</v>
      </c>
      <c r="I93" s="3">
        <v>0</v>
      </c>
      <c r="J93" s="3" t="s">
        <v>526</v>
      </c>
      <c r="K93" s="130" t="s">
        <v>600</v>
      </c>
      <c r="L93" s="3" t="s">
        <v>108</v>
      </c>
      <c r="R93" s="14"/>
      <c r="T93" s="108">
        <v>0</v>
      </c>
      <c r="U93" s="108">
        <v>0</v>
      </c>
      <c r="V93" s="108">
        <v>0</v>
      </c>
      <c r="W93" s="108">
        <v>0</v>
      </c>
      <c r="X93" s="108">
        <v>0</v>
      </c>
      <c r="Y93" s="108">
        <v>0</v>
      </c>
      <c r="Z93" s="108">
        <v>0</v>
      </c>
      <c r="AA93" s="108">
        <v>0</v>
      </c>
      <c r="AB93" s="108">
        <v>0</v>
      </c>
      <c r="AC93" s="108">
        <v>0</v>
      </c>
      <c r="AD93" s="108">
        <v>0</v>
      </c>
      <c r="AE93" s="108">
        <v>0</v>
      </c>
      <c r="AF93" s="108">
        <v>0</v>
      </c>
      <c r="AG93" s="108">
        <v>0</v>
      </c>
      <c r="AH93" s="108">
        <v>0</v>
      </c>
      <c r="AI93" s="108">
        <v>0</v>
      </c>
      <c r="AJ93" s="108">
        <v>0</v>
      </c>
      <c r="AK93" s="108">
        <v>0</v>
      </c>
      <c r="AM93" s="14"/>
      <c r="AN93" s="14"/>
      <c r="AO93" s="14"/>
      <c r="AP93" s="14"/>
      <c r="AQ93" s="14"/>
      <c r="AR93" s="14"/>
    </row>
    <row r="94" spans="5:44" x14ac:dyDescent="0.2">
      <c r="E94" s="3" t="s">
        <v>24</v>
      </c>
      <c r="F94" s="3">
        <v>0</v>
      </c>
      <c r="G94" s="3">
        <v>0</v>
      </c>
      <c r="I94" s="3">
        <v>0</v>
      </c>
      <c r="J94" s="3" t="s">
        <v>526</v>
      </c>
      <c r="K94" s="130" t="s">
        <v>600</v>
      </c>
      <c r="L94" s="3" t="s">
        <v>108</v>
      </c>
      <c r="R94" s="14"/>
      <c r="T94" s="108">
        <v>0</v>
      </c>
      <c r="U94" s="108">
        <v>0</v>
      </c>
      <c r="V94" s="108">
        <v>0</v>
      </c>
      <c r="W94" s="108">
        <v>0</v>
      </c>
      <c r="X94" s="108">
        <v>0</v>
      </c>
      <c r="Y94" s="108">
        <v>0</v>
      </c>
      <c r="Z94" s="108">
        <v>0</v>
      </c>
      <c r="AA94" s="108">
        <v>0</v>
      </c>
      <c r="AB94" s="108">
        <v>0</v>
      </c>
      <c r="AC94" s="108">
        <v>0</v>
      </c>
      <c r="AD94" s="108">
        <v>0</v>
      </c>
      <c r="AE94" s="108">
        <v>0</v>
      </c>
      <c r="AF94" s="108">
        <v>0</v>
      </c>
      <c r="AG94" s="108">
        <v>0</v>
      </c>
      <c r="AH94" s="108">
        <v>0</v>
      </c>
      <c r="AI94" s="108">
        <v>0</v>
      </c>
      <c r="AJ94" s="108">
        <v>0</v>
      </c>
      <c r="AK94" s="108">
        <v>0</v>
      </c>
      <c r="AM94" s="14"/>
      <c r="AN94" s="14"/>
      <c r="AO94" s="14"/>
      <c r="AP94" s="14"/>
      <c r="AQ94" s="14"/>
      <c r="AR94" s="14"/>
    </row>
    <row r="95" spans="5:44" x14ac:dyDescent="0.2">
      <c r="E95" s="3" t="s">
        <v>24</v>
      </c>
      <c r="F95" s="3">
        <v>0</v>
      </c>
      <c r="G95" s="3">
        <v>0</v>
      </c>
      <c r="I95" s="3">
        <v>0</v>
      </c>
      <c r="J95" s="3" t="s">
        <v>526</v>
      </c>
      <c r="K95" s="130" t="s">
        <v>600</v>
      </c>
      <c r="L95" s="3" t="s">
        <v>108</v>
      </c>
      <c r="R95" s="14"/>
      <c r="T95" s="108">
        <v>0</v>
      </c>
      <c r="U95" s="108">
        <v>0</v>
      </c>
      <c r="V95" s="108">
        <v>0</v>
      </c>
      <c r="W95" s="108">
        <v>0</v>
      </c>
      <c r="X95" s="108">
        <v>0</v>
      </c>
      <c r="Y95" s="108">
        <v>0</v>
      </c>
      <c r="Z95" s="108">
        <v>0</v>
      </c>
      <c r="AA95" s="108">
        <v>0</v>
      </c>
      <c r="AB95" s="108">
        <v>0</v>
      </c>
      <c r="AC95" s="108">
        <v>0</v>
      </c>
      <c r="AD95" s="108">
        <v>0</v>
      </c>
      <c r="AE95" s="108">
        <v>0</v>
      </c>
      <c r="AF95" s="108">
        <v>0</v>
      </c>
      <c r="AG95" s="108">
        <v>0</v>
      </c>
      <c r="AH95" s="108">
        <v>0</v>
      </c>
      <c r="AI95" s="108">
        <v>0</v>
      </c>
      <c r="AJ95" s="108">
        <v>0</v>
      </c>
      <c r="AK95" s="108">
        <v>0</v>
      </c>
      <c r="AM95" s="14"/>
      <c r="AN95" s="14"/>
      <c r="AO95" s="14"/>
      <c r="AP95" s="14"/>
      <c r="AQ95" s="14"/>
      <c r="AR95" s="14"/>
    </row>
    <row r="96" spans="5:44" x14ac:dyDescent="0.2">
      <c r="E96" s="3" t="s">
        <v>24</v>
      </c>
      <c r="F96" s="3">
        <v>0</v>
      </c>
      <c r="G96" s="3">
        <v>0</v>
      </c>
      <c r="I96" s="3">
        <v>0</v>
      </c>
      <c r="J96" s="3" t="s">
        <v>526</v>
      </c>
      <c r="K96" s="130" t="s">
        <v>600</v>
      </c>
      <c r="L96" s="3" t="s">
        <v>108</v>
      </c>
      <c r="R96" s="14"/>
      <c r="T96" s="108">
        <v>0</v>
      </c>
      <c r="U96" s="108">
        <v>0</v>
      </c>
      <c r="V96" s="108">
        <v>0</v>
      </c>
      <c r="W96" s="108">
        <v>0</v>
      </c>
      <c r="X96" s="108">
        <v>0</v>
      </c>
      <c r="Y96" s="108">
        <v>0</v>
      </c>
      <c r="Z96" s="108">
        <v>0</v>
      </c>
      <c r="AA96" s="108">
        <v>0</v>
      </c>
      <c r="AB96" s="108">
        <v>0</v>
      </c>
      <c r="AC96" s="108">
        <v>0</v>
      </c>
      <c r="AD96" s="108">
        <v>0</v>
      </c>
      <c r="AE96" s="108">
        <v>0</v>
      </c>
      <c r="AF96" s="108">
        <v>0</v>
      </c>
      <c r="AG96" s="108">
        <v>0</v>
      </c>
      <c r="AH96" s="108">
        <v>0</v>
      </c>
      <c r="AI96" s="108">
        <v>0</v>
      </c>
      <c r="AJ96" s="108">
        <v>0</v>
      </c>
      <c r="AK96" s="108">
        <v>0</v>
      </c>
      <c r="AM96" s="14"/>
      <c r="AN96" s="14"/>
      <c r="AO96" s="14"/>
      <c r="AP96" s="14"/>
      <c r="AQ96" s="14"/>
      <c r="AR96" s="14"/>
    </row>
    <row r="97" spans="5:44" x14ac:dyDescent="0.2">
      <c r="E97" s="3" t="s">
        <v>24</v>
      </c>
      <c r="F97" s="3">
        <v>0</v>
      </c>
      <c r="G97" s="3">
        <v>0</v>
      </c>
      <c r="I97" s="3">
        <v>0</v>
      </c>
      <c r="J97" s="3" t="s">
        <v>526</v>
      </c>
      <c r="K97" s="130" t="s">
        <v>600</v>
      </c>
      <c r="L97" s="3" t="s">
        <v>108</v>
      </c>
      <c r="R97" s="14"/>
      <c r="T97" s="108">
        <v>0</v>
      </c>
      <c r="U97" s="108">
        <v>0</v>
      </c>
      <c r="V97" s="108">
        <v>0</v>
      </c>
      <c r="W97" s="108">
        <v>0</v>
      </c>
      <c r="X97" s="108">
        <v>0</v>
      </c>
      <c r="Y97" s="108">
        <v>0</v>
      </c>
      <c r="Z97" s="108">
        <v>0</v>
      </c>
      <c r="AA97" s="108">
        <v>0</v>
      </c>
      <c r="AB97" s="108">
        <v>0</v>
      </c>
      <c r="AC97" s="108">
        <v>0</v>
      </c>
      <c r="AD97" s="108">
        <v>0</v>
      </c>
      <c r="AE97" s="108">
        <v>0</v>
      </c>
      <c r="AF97" s="108">
        <v>0</v>
      </c>
      <c r="AG97" s="108">
        <v>0</v>
      </c>
      <c r="AH97" s="108">
        <v>0</v>
      </c>
      <c r="AI97" s="108">
        <v>0</v>
      </c>
      <c r="AJ97" s="108">
        <v>0</v>
      </c>
      <c r="AK97" s="108">
        <v>0</v>
      </c>
      <c r="AM97" s="14"/>
      <c r="AN97" s="14"/>
      <c r="AO97" s="14"/>
      <c r="AP97" s="14"/>
      <c r="AQ97" s="14"/>
      <c r="AR97" s="14"/>
    </row>
    <row r="98" spans="5:44" x14ac:dyDescent="0.2">
      <c r="E98" s="3" t="s">
        <v>24</v>
      </c>
      <c r="F98" s="3">
        <v>0</v>
      </c>
      <c r="G98" s="3">
        <v>0</v>
      </c>
      <c r="I98" s="3">
        <v>0</v>
      </c>
      <c r="J98" s="3" t="s">
        <v>526</v>
      </c>
      <c r="K98" s="130" t="s">
        <v>600</v>
      </c>
      <c r="L98" s="3" t="s">
        <v>108</v>
      </c>
      <c r="R98" s="14"/>
      <c r="T98" s="108">
        <v>0</v>
      </c>
      <c r="U98" s="108">
        <v>0</v>
      </c>
      <c r="V98" s="108">
        <v>0</v>
      </c>
      <c r="W98" s="108">
        <v>0</v>
      </c>
      <c r="X98" s="108">
        <v>0</v>
      </c>
      <c r="Y98" s="108">
        <v>0</v>
      </c>
      <c r="Z98" s="108">
        <v>0</v>
      </c>
      <c r="AA98" s="108">
        <v>0</v>
      </c>
      <c r="AB98" s="108">
        <v>0</v>
      </c>
      <c r="AC98" s="108">
        <v>0</v>
      </c>
      <c r="AD98" s="108">
        <v>0</v>
      </c>
      <c r="AE98" s="108">
        <v>0</v>
      </c>
      <c r="AF98" s="108">
        <v>0</v>
      </c>
      <c r="AG98" s="108">
        <v>0</v>
      </c>
      <c r="AH98" s="108">
        <v>0</v>
      </c>
      <c r="AI98" s="108">
        <v>0</v>
      </c>
      <c r="AJ98" s="108">
        <v>0</v>
      </c>
      <c r="AK98" s="108">
        <v>0</v>
      </c>
      <c r="AM98" s="14"/>
      <c r="AN98" s="14"/>
      <c r="AO98" s="14"/>
      <c r="AP98" s="14"/>
      <c r="AQ98" s="14"/>
      <c r="AR98" s="14"/>
    </row>
    <row r="99" spans="5:44" x14ac:dyDescent="0.2">
      <c r="E99" s="3" t="s">
        <v>24</v>
      </c>
      <c r="F99" s="3">
        <v>0</v>
      </c>
      <c r="G99" s="3">
        <v>0</v>
      </c>
      <c r="I99" s="3">
        <v>0</v>
      </c>
      <c r="J99" s="3" t="s">
        <v>526</v>
      </c>
      <c r="K99" s="130" t="s">
        <v>600</v>
      </c>
      <c r="L99" s="3" t="s">
        <v>108</v>
      </c>
      <c r="R99" s="14"/>
      <c r="T99" s="108">
        <v>0</v>
      </c>
      <c r="U99" s="108">
        <v>0</v>
      </c>
      <c r="V99" s="108">
        <v>0</v>
      </c>
      <c r="W99" s="108">
        <v>0</v>
      </c>
      <c r="X99" s="108">
        <v>0</v>
      </c>
      <c r="Y99" s="108">
        <v>0</v>
      </c>
      <c r="Z99" s="108">
        <v>0</v>
      </c>
      <c r="AA99" s="108">
        <v>0</v>
      </c>
      <c r="AB99" s="108">
        <v>0</v>
      </c>
      <c r="AC99" s="108">
        <v>0</v>
      </c>
      <c r="AD99" s="108">
        <v>0</v>
      </c>
      <c r="AE99" s="108">
        <v>0</v>
      </c>
      <c r="AF99" s="108">
        <v>0</v>
      </c>
      <c r="AG99" s="108">
        <v>0</v>
      </c>
      <c r="AH99" s="108">
        <v>0</v>
      </c>
      <c r="AI99" s="108">
        <v>0</v>
      </c>
      <c r="AJ99" s="108">
        <v>0</v>
      </c>
      <c r="AK99" s="108">
        <v>0</v>
      </c>
      <c r="AM99" s="14"/>
      <c r="AN99" s="14"/>
      <c r="AO99" s="14"/>
      <c r="AP99" s="14"/>
      <c r="AQ99" s="14"/>
      <c r="AR99" s="14"/>
    </row>
    <row r="100" spans="5:44" x14ac:dyDescent="0.2">
      <c r="E100" s="3" t="s">
        <v>24</v>
      </c>
      <c r="F100" s="3">
        <v>0</v>
      </c>
      <c r="G100" s="3">
        <v>0</v>
      </c>
      <c r="I100" s="3">
        <v>0</v>
      </c>
      <c r="J100" s="3" t="s">
        <v>526</v>
      </c>
      <c r="K100" s="130" t="s">
        <v>600</v>
      </c>
      <c r="L100" s="3" t="s">
        <v>108</v>
      </c>
      <c r="R100" s="14"/>
      <c r="T100" s="108">
        <v>0</v>
      </c>
      <c r="U100" s="108">
        <v>0</v>
      </c>
      <c r="V100" s="108">
        <v>0</v>
      </c>
      <c r="W100" s="108">
        <v>0</v>
      </c>
      <c r="X100" s="108">
        <v>0</v>
      </c>
      <c r="Y100" s="108">
        <v>0</v>
      </c>
      <c r="Z100" s="108">
        <v>0</v>
      </c>
      <c r="AA100" s="108">
        <v>0</v>
      </c>
      <c r="AB100" s="108">
        <v>0</v>
      </c>
      <c r="AC100" s="108">
        <v>0</v>
      </c>
      <c r="AD100" s="108">
        <v>0</v>
      </c>
      <c r="AE100" s="108">
        <v>0</v>
      </c>
      <c r="AF100" s="108">
        <v>0</v>
      </c>
      <c r="AG100" s="108">
        <v>0</v>
      </c>
      <c r="AH100" s="108">
        <v>0</v>
      </c>
      <c r="AI100" s="108">
        <v>0</v>
      </c>
      <c r="AJ100" s="108">
        <v>0</v>
      </c>
      <c r="AK100" s="108">
        <v>0</v>
      </c>
      <c r="AM100" s="14"/>
      <c r="AN100" s="14"/>
      <c r="AO100" s="14"/>
      <c r="AP100" s="14"/>
      <c r="AQ100" s="14"/>
      <c r="AR100" s="14"/>
    </row>
    <row r="101" spans="5:44" x14ac:dyDescent="0.2">
      <c r="E101" s="3" t="s">
        <v>24</v>
      </c>
      <c r="F101" s="3" t="s">
        <v>172</v>
      </c>
      <c r="G101" s="3" t="s">
        <v>566</v>
      </c>
      <c r="I101" s="3" t="s">
        <v>183</v>
      </c>
      <c r="J101" s="3" t="s">
        <v>527</v>
      </c>
      <c r="K101" s="130" t="s">
        <v>365</v>
      </c>
      <c r="L101" s="3" t="s">
        <v>108</v>
      </c>
      <c r="R101" s="14"/>
      <c r="T101" s="108">
        <v>0</v>
      </c>
      <c r="U101" s="108">
        <v>0</v>
      </c>
      <c r="V101" s="108">
        <v>0</v>
      </c>
      <c r="W101" s="108">
        <v>0</v>
      </c>
      <c r="X101" s="108">
        <v>0</v>
      </c>
      <c r="Y101" s="108">
        <v>0</v>
      </c>
      <c r="Z101" s="108">
        <v>0</v>
      </c>
      <c r="AA101" s="108">
        <v>0</v>
      </c>
      <c r="AB101" s="108">
        <v>0</v>
      </c>
      <c r="AC101" s="108">
        <v>0</v>
      </c>
      <c r="AD101" s="108">
        <v>0</v>
      </c>
      <c r="AE101" s="108">
        <v>0</v>
      </c>
      <c r="AF101" s="108">
        <v>0</v>
      </c>
      <c r="AG101" s="108">
        <v>6.0045890862878273E-2</v>
      </c>
      <c r="AH101" s="108">
        <v>6.5504918850373586E-2</v>
      </c>
      <c r="AI101" s="108">
        <v>6.1151830538253786E-2</v>
      </c>
      <c r="AJ101" s="108">
        <v>5.9390155432332316E-2</v>
      </c>
      <c r="AK101" s="108">
        <v>6.1863409771778177E-2</v>
      </c>
      <c r="AM101" s="14"/>
      <c r="AN101" s="14"/>
      <c r="AO101" s="14"/>
      <c r="AP101" s="14"/>
      <c r="AQ101" s="14"/>
      <c r="AR101" s="14"/>
    </row>
    <row r="102" spans="5:44" x14ac:dyDescent="0.2">
      <c r="E102" s="3" t="s">
        <v>24</v>
      </c>
      <c r="F102" s="3" t="s">
        <v>172</v>
      </c>
      <c r="G102" s="3" t="s">
        <v>683</v>
      </c>
      <c r="I102" s="3" t="s">
        <v>417</v>
      </c>
      <c r="J102" s="3" t="s">
        <v>527</v>
      </c>
      <c r="K102" s="130" t="s">
        <v>571</v>
      </c>
      <c r="L102" s="3" t="s">
        <v>108</v>
      </c>
      <c r="R102" s="14"/>
      <c r="T102" s="108">
        <v>0</v>
      </c>
      <c r="U102" s="108">
        <v>0</v>
      </c>
      <c r="V102" s="108">
        <v>0</v>
      </c>
      <c r="W102" s="108">
        <v>0</v>
      </c>
      <c r="X102" s="108">
        <v>0</v>
      </c>
      <c r="Y102" s="108">
        <v>0</v>
      </c>
      <c r="Z102" s="108">
        <v>0</v>
      </c>
      <c r="AA102" s="108">
        <v>0</v>
      </c>
      <c r="AB102" s="108">
        <v>0</v>
      </c>
      <c r="AC102" s="108">
        <v>0</v>
      </c>
      <c r="AD102" s="108">
        <v>0</v>
      </c>
      <c r="AE102" s="108">
        <v>0</v>
      </c>
      <c r="AF102" s="108">
        <v>0</v>
      </c>
      <c r="AG102" s="108">
        <v>9.8958862553675364E-2</v>
      </c>
      <c r="AH102" s="108">
        <v>0.10772775347395869</v>
      </c>
      <c r="AI102" s="108">
        <v>0.12148673581629765</v>
      </c>
      <c r="AJ102" s="108">
        <v>5.3673725839050057E-2</v>
      </c>
      <c r="AK102" s="108">
        <v>8.3379485193595393E-2</v>
      </c>
      <c r="AM102" s="14"/>
      <c r="AN102" s="119"/>
      <c r="AO102" s="119"/>
      <c r="AP102" s="14"/>
      <c r="AQ102" s="119"/>
      <c r="AR102" s="119"/>
    </row>
    <row r="103" spans="5:44" x14ac:dyDescent="0.2">
      <c r="E103" s="3" t="s">
        <v>24</v>
      </c>
      <c r="F103" s="3" t="s">
        <v>207</v>
      </c>
      <c r="G103" s="3" t="s">
        <v>568</v>
      </c>
      <c r="I103" s="3" t="s">
        <v>253</v>
      </c>
      <c r="J103" s="3" t="s">
        <v>527</v>
      </c>
      <c r="K103" s="130" t="s">
        <v>572</v>
      </c>
      <c r="L103" s="3" t="s">
        <v>108</v>
      </c>
      <c r="R103" s="14"/>
      <c r="T103" s="108">
        <v>0</v>
      </c>
      <c r="U103" s="108">
        <v>0</v>
      </c>
      <c r="V103" s="108">
        <v>0</v>
      </c>
      <c r="W103" s="108">
        <v>0</v>
      </c>
      <c r="X103" s="108">
        <v>0</v>
      </c>
      <c r="Y103" s="108">
        <v>0</v>
      </c>
      <c r="Z103" s="108">
        <v>0</v>
      </c>
      <c r="AA103" s="108">
        <v>0</v>
      </c>
      <c r="AB103" s="108">
        <v>0</v>
      </c>
      <c r="AC103" s="108">
        <v>0</v>
      </c>
      <c r="AD103" s="108">
        <v>0</v>
      </c>
      <c r="AE103" s="108">
        <v>0</v>
      </c>
      <c r="AF103" s="108">
        <v>0</v>
      </c>
      <c r="AG103" s="108">
        <v>0</v>
      </c>
      <c r="AH103" s="108">
        <v>6.6922726779776065E-2</v>
      </c>
      <c r="AI103" s="108">
        <v>0.88700837842593883</v>
      </c>
      <c r="AJ103" s="108">
        <v>0.73941886421470904</v>
      </c>
      <c r="AK103" s="108">
        <v>1.4305023325174266E-2</v>
      </c>
      <c r="AM103" s="14"/>
      <c r="AN103" s="14"/>
      <c r="AO103" s="14"/>
      <c r="AP103" s="14"/>
      <c r="AQ103" s="14"/>
      <c r="AR103" s="14"/>
    </row>
    <row r="104" spans="5:44" x14ac:dyDescent="0.2">
      <c r="E104" s="3" t="s">
        <v>24</v>
      </c>
      <c r="F104" s="3" t="s">
        <v>207</v>
      </c>
      <c r="G104" s="3" t="s">
        <v>669</v>
      </c>
      <c r="I104" s="3" t="s">
        <v>212</v>
      </c>
      <c r="J104" s="3" t="s">
        <v>527</v>
      </c>
      <c r="K104" s="130" t="s">
        <v>672</v>
      </c>
      <c r="L104" s="3" t="s">
        <v>108</v>
      </c>
      <c r="R104" s="14"/>
      <c r="T104" s="108">
        <v>0</v>
      </c>
      <c r="U104" s="108">
        <v>0</v>
      </c>
      <c r="V104" s="108">
        <v>0</v>
      </c>
      <c r="W104" s="108">
        <v>0</v>
      </c>
      <c r="X104" s="108">
        <v>0</v>
      </c>
      <c r="Y104" s="108">
        <v>0</v>
      </c>
      <c r="Z104" s="108">
        <v>0</v>
      </c>
      <c r="AA104" s="108">
        <v>0</v>
      </c>
      <c r="AB104" s="108">
        <v>0</v>
      </c>
      <c r="AC104" s="108">
        <v>0</v>
      </c>
      <c r="AD104" s="108">
        <v>0</v>
      </c>
      <c r="AE104" s="108">
        <v>0</v>
      </c>
      <c r="AF104" s="108">
        <v>0</v>
      </c>
      <c r="AG104" s="108">
        <v>0.28876550753768848</v>
      </c>
      <c r="AH104" s="108">
        <v>0.21813736683417084</v>
      </c>
      <c r="AI104" s="108">
        <v>1.1018037035175878</v>
      </c>
      <c r="AJ104" s="108">
        <v>1.1047446592964822</v>
      </c>
      <c r="AK104" s="108">
        <v>1.094347255276382</v>
      </c>
      <c r="AM104" s="14"/>
      <c r="AN104" s="14"/>
      <c r="AO104" s="14"/>
      <c r="AP104" s="14"/>
      <c r="AQ104" s="14"/>
      <c r="AR104" s="14"/>
    </row>
    <row r="105" spans="5:44" x14ac:dyDescent="0.2">
      <c r="E105" s="3" t="s">
        <v>24</v>
      </c>
      <c r="F105" s="3" t="s">
        <v>207</v>
      </c>
      <c r="G105" s="3" t="s">
        <v>684</v>
      </c>
      <c r="I105" s="3" t="s">
        <v>213</v>
      </c>
      <c r="J105" s="3" t="s">
        <v>527</v>
      </c>
      <c r="K105" s="130" t="s">
        <v>519</v>
      </c>
      <c r="L105" s="3" t="s">
        <v>108</v>
      </c>
      <c r="R105" s="14"/>
      <c r="T105" s="108">
        <v>0</v>
      </c>
      <c r="U105" s="108">
        <v>0</v>
      </c>
      <c r="V105" s="108">
        <v>0</v>
      </c>
      <c r="W105" s="108">
        <v>0</v>
      </c>
      <c r="X105" s="108">
        <v>0</v>
      </c>
      <c r="Y105" s="108">
        <v>0</v>
      </c>
      <c r="Z105" s="108">
        <v>0</v>
      </c>
      <c r="AA105" s="108">
        <v>0</v>
      </c>
      <c r="AB105" s="108">
        <v>0</v>
      </c>
      <c r="AC105" s="108">
        <v>0</v>
      </c>
      <c r="AD105" s="108">
        <v>0</v>
      </c>
      <c r="AE105" s="108">
        <v>0</v>
      </c>
      <c r="AF105" s="108">
        <v>0</v>
      </c>
      <c r="AG105" s="108">
        <v>0.36207880640740125</v>
      </c>
      <c r="AH105" s="108">
        <v>0.3658512763628316</v>
      </c>
      <c r="AI105" s="108">
        <v>0.36964270345371625</v>
      </c>
      <c r="AJ105" s="108">
        <v>1.8862823707918808E-2</v>
      </c>
      <c r="AK105" s="108">
        <v>2.2692451334377362E-2</v>
      </c>
      <c r="AM105" s="14"/>
      <c r="AN105" s="14"/>
      <c r="AO105" s="14"/>
      <c r="AP105" s="14"/>
      <c r="AQ105" s="14"/>
      <c r="AR105" s="14"/>
    </row>
    <row r="106" spans="5:44" x14ac:dyDescent="0.2">
      <c r="E106" s="3" t="s">
        <v>24</v>
      </c>
      <c r="F106" s="3" t="s">
        <v>207</v>
      </c>
      <c r="G106" s="3" t="s">
        <v>566</v>
      </c>
      <c r="I106" s="3" t="s">
        <v>213</v>
      </c>
      <c r="J106" s="3" t="s">
        <v>527</v>
      </c>
      <c r="K106" s="130" t="s">
        <v>519</v>
      </c>
      <c r="L106" s="3" t="s">
        <v>108</v>
      </c>
      <c r="R106" s="14"/>
      <c r="T106" s="108">
        <v>0</v>
      </c>
      <c r="U106" s="108">
        <v>0</v>
      </c>
      <c r="V106" s="108">
        <v>0</v>
      </c>
      <c r="W106" s="108">
        <v>0</v>
      </c>
      <c r="X106" s="108">
        <v>0</v>
      </c>
      <c r="Y106" s="108">
        <v>0</v>
      </c>
      <c r="Z106" s="108">
        <v>0</v>
      </c>
      <c r="AA106" s="108">
        <v>0</v>
      </c>
      <c r="AB106" s="108">
        <v>0</v>
      </c>
      <c r="AC106" s="108">
        <v>0</v>
      </c>
      <c r="AD106" s="108">
        <v>0</v>
      </c>
      <c r="AE106" s="108">
        <v>0</v>
      </c>
      <c r="AF106" s="108">
        <v>0</v>
      </c>
      <c r="AG106" s="108">
        <v>0.5042801949445721</v>
      </c>
      <c r="AH106" s="108">
        <v>1.5204427988278555</v>
      </c>
      <c r="AI106" s="108">
        <v>2.0374442865364899</v>
      </c>
      <c r="AJ106" s="108">
        <v>0</v>
      </c>
      <c r="AK106" s="108">
        <v>0</v>
      </c>
      <c r="AM106" s="14"/>
      <c r="AN106" s="14"/>
      <c r="AO106" s="14"/>
      <c r="AP106" s="14"/>
      <c r="AQ106" s="14"/>
      <c r="AR106" s="14"/>
    </row>
    <row r="107" spans="5:44" x14ac:dyDescent="0.2">
      <c r="E107" s="3" t="s">
        <v>24</v>
      </c>
      <c r="F107" s="3" t="s">
        <v>207</v>
      </c>
      <c r="G107" s="3" t="s">
        <v>570</v>
      </c>
      <c r="I107" s="3" t="s">
        <v>213</v>
      </c>
      <c r="J107" s="3" t="s">
        <v>527</v>
      </c>
      <c r="K107" s="130" t="s">
        <v>519</v>
      </c>
      <c r="L107" s="3" t="s">
        <v>108</v>
      </c>
      <c r="R107" s="14"/>
      <c r="T107" s="108">
        <v>0</v>
      </c>
      <c r="U107" s="108">
        <v>0</v>
      </c>
      <c r="V107" s="108">
        <v>0</v>
      </c>
      <c r="W107" s="108">
        <v>0</v>
      </c>
      <c r="X107" s="108">
        <v>0</v>
      </c>
      <c r="Y107" s="108">
        <v>0</v>
      </c>
      <c r="Z107" s="108">
        <v>0</v>
      </c>
      <c r="AA107" s="108">
        <v>0</v>
      </c>
      <c r="AB107" s="108">
        <v>0</v>
      </c>
      <c r="AC107" s="108">
        <v>0</v>
      </c>
      <c r="AD107" s="108">
        <v>0</v>
      </c>
      <c r="AE107" s="108">
        <v>0</v>
      </c>
      <c r="AF107" s="108">
        <v>0</v>
      </c>
      <c r="AG107" s="108">
        <v>0</v>
      </c>
      <c r="AH107" s="108">
        <v>0</v>
      </c>
      <c r="AI107" s="108">
        <v>0</v>
      </c>
      <c r="AJ107" s="108">
        <v>0</v>
      </c>
      <c r="AK107" s="108">
        <v>0</v>
      </c>
      <c r="AM107" s="14"/>
      <c r="AN107" s="14"/>
      <c r="AO107" s="14"/>
      <c r="AP107" s="14"/>
      <c r="AQ107" s="14"/>
      <c r="AR107" s="14"/>
    </row>
    <row r="108" spans="5:44" x14ac:dyDescent="0.2">
      <c r="E108" s="3" t="s">
        <v>24</v>
      </c>
      <c r="F108" s="3">
        <v>0</v>
      </c>
      <c r="G108" s="3">
        <v>0</v>
      </c>
      <c r="I108" s="3">
        <v>0</v>
      </c>
      <c r="J108" s="3" t="s">
        <v>527</v>
      </c>
      <c r="K108" s="130" t="s">
        <v>600</v>
      </c>
      <c r="L108" s="3" t="s">
        <v>108</v>
      </c>
      <c r="R108" s="14"/>
      <c r="T108" s="108">
        <v>0</v>
      </c>
      <c r="U108" s="108">
        <v>0</v>
      </c>
      <c r="V108" s="108">
        <v>0</v>
      </c>
      <c r="W108" s="108">
        <v>0</v>
      </c>
      <c r="X108" s="108">
        <v>0</v>
      </c>
      <c r="Y108" s="108">
        <v>0</v>
      </c>
      <c r="Z108" s="108">
        <v>0</v>
      </c>
      <c r="AA108" s="108">
        <v>0</v>
      </c>
      <c r="AB108" s="108">
        <v>0</v>
      </c>
      <c r="AC108" s="108">
        <v>0</v>
      </c>
      <c r="AD108" s="108">
        <v>0</v>
      </c>
      <c r="AE108" s="108">
        <v>0</v>
      </c>
      <c r="AF108" s="108">
        <v>0</v>
      </c>
      <c r="AG108" s="108">
        <v>0</v>
      </c>
      <c r="AH108" s="108">
        <v>0</v>
      </c>
      <c r="AI108" s="108">
        <v>0</v>
      </c>
      <c r="AJ108" s="108">
        <v>0</v>
      </c>
      <c r="AK108" s="108">
        <v>0</v>
      </c>
      <c r="AM108" s="14"/>
      <c r="AN108" s="14"/>
      <c r="AO108" s="14"/>
      <c r="AP108" s="14"/>
      <c r="AQ108" s="14"/>
      <c r="AR108" s="14"/>
    </row>
    <row r="109" spans="5:44" x14ac:dyDescent="0.2">
      <c r="E109" s="3" t="s">
        <v>24</v>
      </c>
      <c r="F109" s="3">
        <v>0</v>
      </c>
      <c r="G109" s="3">
        <v>0</v>
      </c>
      <c r="I109" s="3">
        <v>0</v>
      </c>
      <c r="J109" s="3" t="s">
        <v>527</v>
      </c>
      <c r="K109" s="130" t="s">
        <v>600</v>
      </c>
      <c r="L109" s="3" t="s">
        <v>108</v>
      </c>
      <c r="R109" s="14"/>
      <c r="T109" s="108">
        <v>0</v>
      </c>
      <c r="U109" s="108">
        <v>0</v>
      </c>
      <c r="V109" s="108">
        <v>0</v>
      </c>
      <c r="W109" s="108">
        <v>0</v>
      </c>
      <c r="X109" s="108">
        <v>0</v>
      </c>
      <c r="Y109" s="108">
        <v>0</v>
      </c>
      <c r="Z109" s="108">
        <v>0</v>
      </c>
      <c r="AA109" s="108">
        <v>0</v>
      </c>
      <c r="AB109" s="108">
        <v>0</v>
      </c>
      <c r="AC109" s="108">
        <v>0</v>
      </c>
      <c r="AD109" s="108">
        <v>0</v>
      </c>
      <c r="AE109" s="108">
        <v>0</v>
      </c>
      <c r="AF109" s="108">
        <v>0</v>
      </c>
      <c r="AG109" s="108">
        <v>0</v>
      </c>
      <c r="AH109" s="108">
        <v>0</v>
      </c>
      <c r="AI109" s="108">
        <v>0</v>
      </c>
      <c r="AJ109" s="108">
        <v>0</v>
      </c>
      <c r="AK109" s="108">
        <v>0</v>
      </c>
      <c r="AM109" s="14"/>
      <c r="AN109" s="14"/>
      <c r="AO109" s="14"/>
      <c r="AP109" s="14"/>
      <c r="AQ109" s="14"/>
      <c r="AR109" s="14"/>
    </row>
    <row r="110" spans="5:44" x14ac:dyDescent="0.2">
      <c r="E110" s="3" t="s">
        <v>24</v>
      </c>
      <c r="F110" s="3">
        <v>0</v>
      </c>
      <c r="G110" s="3">
        <v>0</v>
      </c>
      <c r="I110" s="3">
        <v>0</v>
      </c>
      <c r="J110" s="3" t="s">
        <v>527</v>
      </c>
      <c r="K110" s="130" t="s">
        <v>600</v>
      </c>
      <c r="L110" s="3" t="s">
        <v>108</v>
      </c>
      <c r="R110" s="14"/>
      <c r="T110" s="108">
        <v>0</v>
      </c>
      <c r="U110" s="108">
        <v>0</v>
      </c>
      <c r="V110" s="108">
        <v>0</v>
      </c>
      <c r="W110" s="108">
        <v>0</v>
      </c>
      <c r="X110" s="108">
        <v>0</v>
      </c>
      <c r="Y110" s="108">
        <v>0</v>
      </c>
      <c r="Z110" s="108">
        <v>0</v>
      </c>
      <c r="AA110" s="108">
        <v>0</v>
      </c>
      <c r="AB110" s="108">
        <v>0</v>
      </c>
      <c r="AC110" s="108">
        <v>0</v>
      </c>
      <c r="AD110" s="108">
        <v>0</v>
      </c>
      <c r="AE110" s="108">
        <v>0</v>
      </c>
      <c r="AF110" s="108">
        <v>0</v>
      </c>
      <c r="AG110" s="108">
        <v>0</v>
      </c>
      <c r="AH110" s="108">
        <v>0</v>
      </c>
      <c r="AI110" s="108">
        <v>0</v>
      </c>
      <c r="AJ110" s="108">
        <v>0</v>
      </c>
      <c r="AK110" s="108">
        <v>0</v>
      </c>
      <c r="AM110" s="14"/>
      <c r="AN110" s="119"/>
      <c r="AO110" s="119"/>
      <c r="AP110" s="14"/>
      <c r="AQ110" s="119"/>
      <c r="AR110" s="119"/>
    </row>
    <row r="111" spans="5:44" x14ac:dyDescent="0.2">
      <c r="E111" s="3" t="s">
        <v>24</v>
      </c>
      <c r="F111" s="3">
        <v>0</v>
      </c>
      <c r="G111" s="3">
        <v>0</v>
      </c>
      <c r="I111" s="3">
        <v>0</v>
      </c>
      <c r="J111" s="3" t="s">
        <v>527</v>
      </c>
      <c r="K111" s="130" t="s">
        <v>600</v>
      </c>
      <c r="L111" s="3" t="s">
        <v>108</v>
      </c>
      <c r="R111" s="14"/>
      <c r="T111" s="126">
        <v>0</v>
      </c>
      <c r="U111" s="126">
        <v>0</v>
      </c>
      <c r="V111" s="126">
        <v>0</v>
      </c>
      <c r="W111" s="126">
        <v>0</v>
      </c>
      <c r="X111" s="126">
        <v>0</v>
      </c>
      <c r="Y111" s="126">
        <v>0</v>
      </c>
      <c r="Z111" s="126">
        <v>0</v>
      </c>
      <c r="AA111" s="126">
        <v>0</v>
      </c>
      <c r="AB111" s="126">
        <v>0</v>
      </c>
      <c r="AC111" s="126">
        <v>0</v>
      </c>
      <c r="AD111" s="126">
        <v>0</v>
      </c>
      <c r="AE111" s="126">
        <v>0</v>
      </c>
      <c r="AF111" s="126">
        <v>0</v>
      </c>
      <c r="AG111" s="108">
        <v>0</v>
      </c>
      <c r="AH111" s="108">
        <v>0</v>
      </c>
      <c r="AI111" s="108">
        <v>0</v>
      </c>
      <c r="AJ111" s="108">
        <v>0</v>
      </c>
      <c r="AK111" s="108">
        <v>0</v>
      </c>
      <c r="AM111" s="14"/>
      <c r="AN111" s="14"/>
      <c r="AO111" s="14"/>
      <c r="AP111" s="14"/>
      <c r="AQ111" s="14"/>
      <c r="AR111" s="14"/>
    </row>
    <row r="112" spans="5:44" x14ac:dyDescent="0.2">
      <c r="E112" s="3" t="s">
        <v>24</v>
      </c>
      <c r="F112" s="3">
        <v>0</v>
      </c>
      <c r="G112" s="3">
        <v>0</v>
      </c>
      <c r="I112" s="3">
        <v>0</v>
      </c>
      <c r="J112" s="3" t="s">
        <v>527</v>
      </c>
      <c r="K112" s="130" t="s">
        <v>600</v>
      </c>
      <c r="L112" s="3" t="s">
        <v>108</v>
      </c>
      <c r="R112" s="14"/>
      <c r="T112" s="126">
        <v>0</v>
      </c>
      <c r="U112" s="126">
        <v>0</v>
      </c>
      <c r="V112" s="126">
        <v>0</v>
      </c>
      <c r="W112" s="126">
        <v>0</v>
      </c>
      <c r="X112" s="126">
        <v>0</v>
      </c>
      <c r="Y112" s="126">
        <v>0</v>
      </c>
      <c r="Z112" s="126">
        <v>0</v>
      </c>
      <c r="AA112" s="126">
        <v>0</v>
      </c>
      <c r="AB112" s="126">
        <v>0</v>
      </c>
      <c r="AC112" s="126">
        <v>0</v>
      </c>
      <c r="AD112" s="126">
        <v>0</v>
      </c>
      <c r="AE112" s="126">
        <v>0</v>
      </c>
      <c r="AF112" s="126">
        <v>0</v>
      </c>
      <c r="AG112" s="108">
        <v>0</v>
      </c>
      <c r="AH112" s="108">
        <v>0</v>
      </c>
      <c r="AI112" s="108">
        <v>0</v>
      </c>
      <c r="AJ112" s="108">
        <v>0</v>
      </c>
      <c r="AK112" s="108">
        <v>0</v>
      </c>
      <c r="AM112" s="14"/>
      <c r="AN112" s="14"/>
      <c r="AO112" s="14"/>
      <c r="AP112" s="14"/>
      <c r="AQ112" s="14"/>
      <c r="AR112" s="14"/>
    </row>
    <row r="113" spans="5:44" x14ac:dyDescent="0.2">
      <c r="E113" s="3" t="s">
        <v>24</v>
      </c>
      <c r="F113" s="3">
        <v>0</v>
      </c>
      <c r="G113" s="3">
        <v>0</v>
      </c>
      <c r="I113" s="3">
        <v>0</v>
      </c>
      <c r="J113" s="3" t="s">
        <v>527</v>
      </c>
      <c r="K113" s="130" t="s">
        <v>600</v>
      </c>
      <c r="L113" s="3" t="s">
        <v>108</v>
      </c>
      <c r="R113" s="14"/>
      <c r="T113" s="126">
        <v>0</v>
      </c>
      <c r="U113" s="126">
        <v>0</v>
      </c>
      <c r="V113" s="126">
        <v>0</v>
      </c>
      <c r="W113" s="126">
        <v>0</v>
      </c>
      <c r="X113" s="126">
        <v>0</v>
      </c>
      <c r="Y113" s="126">
        <v>0</v>
      </c>
      <c r="Z113" s="126">
        <v>0</v>
      </c>
      <c r="AA113" s="126">
        <v>0</v>
      </c>
      <c r="AB113" s="126">
        <v>0</v>
      </c>
      <c r="AC113" s="126">
        <v>0</v>
      </c>
      <c r="AD113" s="126">
        <v>0</v>
      </c>
      <c r="AE113" s="126">
        <v>0</v>
      </c>
      <c r="AF113" s="126">
        <v>0</v>
      </c>
      <c r="AG113" s="108">
        <v>0</v>
      </c>
      <c r="AH113" s="108">
        <v>0</v>
      </c>
      <c r="AI113" s="108">
        <v>0</v>
      </c>
      <c r="AJ113" s="108">
        <v>0</v>
      </c>
      <c r="AK113" s="108">
        <v>0</v>
      </c>
      <c r="AM113" s="14"/>
      <c r="AN113" s="14"/>
      <c r="AO113" s="14"/>
      <c r="AP113" s="14"/>
      <c r="AQ113" s="14"/>
      <c r="AR113" s="14"/>
    </row>
    <row r="114" spans="5:44" x14ac:dyDescent="0.2">
      <c r="E114" s="3" t="s">
        <v>24</v>
      </c>
      <c r="F114" s="3">
        <v>0</v>
      </c>
      <c r="G114" s="3">
        <v>0</v>
      </c>
      <c r="I114" s="3">
        <v>0</v>
      </c>
      <c r="J114" s="3" t="s">
        <v>527</v>
      </c>
      <c r="K114" s="130" t="s">
        <v>600</v>
      </c>
      <c r="L114" s="3" t="s">
        <v>108</v>
      </c>
      <c r="R114" s="14"/>
      <c r="T114" s="126">
        <v>0</v>
      </c>
      <c r="U114" s="126">
        <v>0</v>
      </c>
      <c r="V114" s="126">
        <v>0</v>
      </c>
      <c r="W114" s="126">
        <v>0</v>
      </c>
      <c r="X114" s="126">
        <v>0</v>
      </c>
      <c r="Y114" s="126">
        <v>0</v>
      </c>
      <c r="Z114" s="126">
        <v>0</v>
      </c>
      <c r="AA114" s="126">
        <v>0</v>
      </c>
      <c r="AB114" s="126">
        <v>0</v>
      </c>
      <c r="AC114" s="126">
        <v>0</v>
      </c>
      <c r="AD114" s="126">
        <v>0</v>
      </c>
      <c r="AE114" s="126">
        <v>0</v>
      </c>
      <c r="AF114" s="126">
        <v>0</v>
      </c>
      <c r="AG114" s="108">
        <v>0</v>
      </c>
      <c r="AH114" s="108">
        <v>0</v>
      </c>
      <c r="AI114" s="108">
        <v>0</v>
      </c>
      <c r="AJ114" s="108">
        <v>0</v>
      </c>
      <c r="AK114" s="108">
        <v>0</v>
      </c>
      <c r="AM114" s="14"/>
      <c r="AN114" s="14"/>
      <c r="AO114" s="14"/>
      <c r="AP114" s="14"/>
      <c r="AQ114" s="14"/>
      <c r="AR114" s="14"/>
    </row>
    <row r="115" spans="5:44" x14ac:dyDescent="0.2">
      <c r="E115" s="3" t="s">
        <v>24</v>
      </c>
      <c r="F115" s="3">
        <v>0</v>
      </c>
      <c r="G115" s="3">
        <v>0</v>
      </c>
      <c r="I115" s="3">
        <v>0</v>
      </c>
      <c r="J115" s="3" t="s">
        <v>527</v>
      </c>
      <c r="K115" s="130" t="s">
        <v>600</v>
      </c>
      <c r="L115" s="3" t="s">
        <v>108</v>
      </c>
      <c r="R115" s="14"/>
      <c r="T115" s="126">
        <v>0</v>
      </c>
      <c r="U115" s="126">
        <v>0</v>
      </c>
      <c r="V115" s="126">
        <v>0</v>
      </c>
      <c r="W115" s="126">
        <v>0</v>
      </c>
      <c r="X115" s="126">
        <v>0</v>
      </c>
      <c r="Y115" s="126">
        <v>0</v>
      </c>
      <c r="Z115" s="126">
        <v>0</v>
      </c>
      <c r="AA115" s="126">
        <v>0</v>
      </c>
      <c r="AB115" s="126">
        <v>0</v>
      </c>
      <c r="AC115" s="126">
        <v>0</v>
      </c>
      <c r="AD115" s="126">
        <v>0</v>
      </c>
      <c r="AE115" s="126">
        <v>0</v>
      </c>
      <c r="AF115" s="126">
        <v>0</v>
      </c>
      <c r="AG115" s="108">
        <v>0</v>
      </c>
      <c r="AH115" s="108">
        <v>0</v>
      </c>
      <c r="AI115" s="108">
        <v>0</v>
      </c>
      <c r="AJ115" s="108">
        <v>0</v>
      </c>
      <c r="AK115" s="108">
        <v>0</v>
      </c>
      <c r="AM115" s="14"/>
      <c r="AN115" s="14"/>
      <c r="AO115" s="14"/>
      <c r="AP115" s="14"/>
      <c r="AQ115" s="14"/>
      <c r="AR115" s="14"/>
    </row>
    <row r="116" spans="5:44" x14ac:dyDescent="0.2">
      <c r="E116" s="3" t="s">
        <v>24</v>
      </c>
      <c r="F116" s="3">
        <v>0</v>
      </c>
      <c r="G116" s="3">
        <v>0</v>
      </c>
      <c r="I116" s="3">
        <v>0</v>
      </c>
      <c r="J116" s="3" t="s">
        <v>527</v>
      </c>
      <c r="K116" s="130" t="s">
        <v>600</v>
      </c>
      <c r="L116" s="3" t="s">
        <v>108</v>
      </c>
      <c r="R116" s="14"/>
      <c r="T116" s="126">
        <v>0</v>
      </c>
      <c r="U116" s="126">
        <v>0</v>
      </c>
      <c r="V116" s="126">
        <v>0</v>
      </c>
      <c r="W116" s="126">
        <v>0</v>
      </c>
      <c r="X116" s="126">
        <v>0</v>
      </c>
      <c r="Y116" s="126">
        <v>0</v>
      </c>
      <c r="Z116" s="126">
        <v>0</v>
      </c>
      <c r="AA116" s="126">
        <v>0</v>
      </c>
      <c r="AB116" s="126">
        <v>0</v>
      </c>
      <c r="AC116" s="126">
        <v>0</v>
      </c>
      <c r="AD116" s="126">
        <v>0</v>
      </c>
      <c r="AE116" s="126">
        <v>0</v>
      </c>
      <c r="AF116" s="126">
        <v>0</v>
      </c>
      <c r="AG116" s="108">
        <v>0</v>
      </c>
      <c r="AH116" s="108">
        <v>0</v>
      </c>
      <c r="AI116" s="108">
        <v>0</v>
      </c>
      <c r="AJ116" s="108">
        <v>0</v>
      </c>
      <c r="AK116" s="108">
        <v>0</v>
      </c>
      <c r="AM116" s="14"/>
      <c r="AN116" s="14"/>
      <c r="AO116" s="14"/>
      <c r="AP116" s="14"/>
      <c r="AQ116" s="14"/>
      <c r="AR116" s="14"/>
    </row>
    <row r="117" spans="5:44" x14ac:dyDescent="0.2">
      <c r="E117" s="3" t="s">
        <v>24</v>
      </c>
      <c r="F117" s="3">
        <v>0</v>
      </c>
      <c r="G117" s="3">
        <v>0</v>
      </c>
      <c r="I117" s="3">
        <v>0</v>
      </c>
      <c r="J117" s="3" t="s">
        <v>527</v>
      </c>
      <c r="K117" s="130" t="s">
        <v>600</v>
      </c>
      <c r="L117" s="3" t="s">
        <v>108</v>
      </c>
      <c r="R117" s="14"/>
      <c r="T117" s="126">
        <v>0</v>
      </c>
      <c r="U117" s="126">
        <v>0</v>
      </c>
      <c r="V117" s="126">
        <v>0</v>
      </c>
      <c r="W117" s="126">
        <v>0</v>
      </c>
      <c r="X117" s="126">
        <v>0</v>
      </c>
      <c r="Y117" s="126">
        <v>0</v>
      </c>
      <c r="Z117" s="126">
        <v>0</v>
      </c>
      <c r="AA117" s="126">
        <v>0</v>
      </c>
      <c r="AB117" s="126">
        <v>0</v>
      </c>
      <c r="AC117" s="126">
        <v>0</v>
      </c>
      <c r="AD117" s="126">
        <v>0</v>
      </c>
      <c r="AE117" s="126">
        <v>0</v>
      </c>
      <c r="AF117" s="126">
        <v>0</v>
      </c>
      <c r="AG117" s="108">
        <v>0</v>
      </c>
      <c r="AH117" s="108">
        <v>0</v>
      </c>
      <c r="AI117" s="108">
        <v>0</v>
      </c>
      <c r="AJ117" s="108">
        <v>0</v>
      </c>
      <c r="AK117" s="108">
        <v>0</v>
      </c>
      <c r="AM117" s="14"/>
      <c r="AN117" s="14"/>
      <c r="AO117" s="14"/>
      <c r="AP117" s="14"/>
      <c r="AQ117" s="14"/>
      <c r="AR117" s="14"/>
    </row>
    <row r="118" spans="5:44" x14ac:dyDescent="0.2">
      <c r="E118" s="3" t="s">
        <v>24</v>
      </c>
      <c r="F118" s="3">
        <v>0</v>
      </c>
      <c r="G118" s="3">
        <v>0</v>
      </c>
      <c r="I118" s="3">
        <v>0</v>
      </c>
      <c r="J118" s="3" t="s">
        <v>527</v>
      </c>
      <c r="K118" s="130" t="s">
        <v>600</v>
      </c>
      <c r="L118" s="3" t="s">
        <v>108</v>
      </c>
      <c r="R118" s="14"/>
      <c r="T118" s="126">
        <v>0</v>
      </c>
      <c r="U118" s="126">
        <v>0</v>
      </c>
      <c r="V118" s="126">
        <v>0</v>
      </c>
      <c r="W118" s="126">
        <v>0</v>
      </c>
      <c r="X118" s="126">
        <v>0</v>
      </c>
      <c r="Y118" s="126">
        <v>0</v>
      </c>
      <c r="Z118" s="126">
        <v>0</v>
      </c>
      <c r="AA118" s="126">
        <v>0</v>
      </c>
      <c r="AB118" s="126">
        <v>0</v>
      </c>
      <c r="AC118" s="126">
        <v>0</v>
      </c>
      <c r="AD118" s="126">
        <v>0</v>
      </c>
      <c r="AE118" s="126">
        <v>0</v>
      </c>
      <c r="AF118" s="126">
        <v>0</v>
      </c>
      <c r="AG118" s="108">
        <v>0</v>
      </c>
      <c r="AH118" s="108">
        <v>0</v>
      </c>
      <c r="AI118" s="108">
        <v>0</v>
      </c>
      <c r="AJ118" s="108">
        <v>0</v>
      </c>
      <c r="AK118" s="108">
        <v>0</v>
      </c>
      <c r="AM118" s="14"/>
      <c r="AN118" s="121"/>
      <c r="AO118" s="121"/>
      <c r="AP118" s="14"/>
      <c r="AQ118" s="121"/>
      <c r="AR118" s="121"/>
    </row>
    <row r="119" spans="5:44" x14ac:dyDescent="0.2">
      <c r="E119" s="3" t="s">
        <v>24</v>
      </c>
      <c r="F119" s="3">
        <v>0</v>
      </c>
      <c r="G119" s="3">
        <v>0</v>
      </c>
      <c r="I119" s="3">
        <v>0</v>
      </c>
      <c r="J119" s="3" t="s">
        <v>527</v>
      </c>
      <c r="K119" s="130" t="s">
        <v>600</v>
      </c>
      <c r="L119" s="3" t="s">
        <v>108</v>
      </c>
      <c r="R119" s="14"/>
      <c r="T119" s="126">
        <v>0</v>
      </c>
      <c r="U119" s="126">
        <v>0</v>
      </c>
      <c r="V119" s="126">
        <v>0</v>
      </c>
      <c r="W119" s="126">
        <v>0</v>
      </c>
      <c r="X119" s="126">
        <v>0</v>
      </c>
      <c r="Y119" s="126">
        <v>0</v>
      </c>
      <c r="Z119" s="126">
        <v>0</v>
      </c>
      <c r="AA119" s="126">
        <v>0</v>
      </c>
      <c r="AB119" s="126">
        <v>0</v>
      </c>
      <c r="AC119" s="126">
        <v>0</v>
      </c>
      <c r="AD119" s="126">
        <v>0</v>
      </c>
      <c r="AE119" s="126">
        <v>0</v>
      </c>
      <c r="AF119" s="126">
        <v>0</v>
      </c>
      <c r="AG119" s="108">
        <v>0</v>
      </c>
      <c r="AH119" s="108">
        <v>0</v>
      </c>
      <c r="AI119" s="108">
        <v>0</v>
      </c>
      <c r="AJ119" s="108">
        <v>0</v>
      </c>
      <c r="AK119" s="108">
        <v>0</v>
      </c>
      <c r="AM119" s="14"/>
      <c r="AN119" s="14"/>
      <c r="AO119" s="14"/>
      <c r="AP119" s="14"/>
      <c r="AQ119" s="14"/>
      <c r="AR119" s="14"/>
    </row>
    <row r="120" spans="5:44" x14ac:dyDescent="0.2">
      <c r="E120" s="3" t="s">
        <v>24</v>
      </c>
      <c r="F120" s="3">
        <v>0</v>
      </c>
      <c r="G120" s="3">
        <v>0</v>
      </c>
      <c r="I120" s="3">
        <v>0</v>
      </c>
      <c r="J120" s="3" t="s">
        <v>527</v>
      </c>
      <c r="K120" s="130" t="s">
        <v>600</v>
      </c>
      <c r="L120" s="3" t="s">
        <v>108</v>
      </c>
      <c r="R120" s="14"/>
      <c r="T120" s="126">
        <v>0</v>
      </c>
      <c r="U120" s="126">
        <v>0</v>
      </c>
      <c r="V120" s="126">
        <v>0</v>
      </c>
      <c r="W120" s="126">
        <v>0</v>
      </c>
      <c r="X120" s="126">
        <v>0</v>
      </c>
      <c r="Y120" s="126">
        <v>0</v>
      </c>
      <c r="Z120" s="126">
        <v>0</v>
      </c>
      <c r="AA120" s="126">
        <v>0</v>
      </c>
      <c r="AB120" s="126">
        <v>0</v>
      </c>
      <c r="AC120" s="126">
        <v>0</v>
      </c>
      <c r="AD120" s="126">
        <v>0</v>
      </c>
      <c r="AE120" s="126">
        <v>0</v>
      </c>
      <c r="AF120" s="126">
        <v>0</v>
      </c>
      <c r="AG120" s="108">
        <v>0</v>
      </c>
      <c r="AH120" s="108">
        <v>0</v>
      </c>
      <c r="AI120" s="108">
        <v>0</v>
      </c>
      <c r="AJ120" s="108">
        <v>0</v>
      </c>
      <c r="AK120" s="108">
        <v>0</v>
      </c>
      <c r="AM120" s="14"/>
      <c r="AN120" s="14"/>
      <c r="AO120" s="14"/>
      <c r="AP120" s="14"/>
      <c r="AQ120" s="14"/>
      <c r="AR120" s="14"/>
    </row>
    <row r="121" spans="5:44" x14ac:dyDescent="0.2">
      <c r="E121" s="3" t="s">
        <v>24</v>
      </c>
      <c r="F121" s="3">
        <v>0</v>
      </c>
      <c r="G121" s="3">
        <v>0</v>
      </c>
      <c r="I121" s="3">
        <v>0</v>
      </c>
      <c r="J121" s="3" t="s">
        <v>527</v>
      </c>
      <c r="K121" s="130" t="s">
        <v>600</v>
      </c>
      <c r="L121" s="3" t="s">
        <v>108</v>
      </c>
      <c r="R121" s="14"/>
      <c r="T121" s="126">
        <v>0</v>
      </c>
      <c r="U121" s="126">
        <v>0</v>
      </c>
      <c r="V121" s="126">
        <v>0</v>
      </c>
      <c r="W121" s="126">
        <v>0</v>
      </c>
      <c r="X121" s="126">
        <v>0</v>
      </c>
      <c r="Y121" s="126">
        <v>0</v>
      </c>
      <c r="Z121" s="126">
        <v>0</v>
      </c>
      <c r="AA121" s="126">
        <v>0</v>
      </c>
      <c r="AB121" s="126">
        <v>0</v>
      </c>
      <c r="AC121" s="126">
        <v>0</v>
      </c>
      <c r="AD121" s="126">
        <v>0</v>
      </c>
      <c r="AE121" s="126">
        <v>0</v>
      </c>
      <c r="AF121" s="126">
        <v>0</v>
      </c>
      <c r="AG121" s="108">
        <v>0</v>
      </c>
      <c r="AH121" s="108">
        <v>0</v>
      </c>
      <c r="AI121" s="108">
        <v>0</v>
      </c>
      <c r="AJ121" s="108">
        <v>0</v>
      </c>
      <c r="AK121" s="108">
        <v>0</v>
      </c>
      <c r="AM121" s="14"/>
      <c r="AN121" s="14"/>
      <c r="AO121" s="14"/>
      <c r="AP121" s="14"/>
      <c r="AQ121" s="14"/>
      <c r="AR121" s="14"/>
    </row>
    <row r="122" spans="5:44" x14ac:dyDescent="0.2">
      <c r="E122" s="3" t="s">
        <v>24</v>
      </c>
      <c r="F122" s="3">
        <v>0</v>
      </c>
      <c r="G122" s="3">
        <v>0</v>
      </c>
      <c r="I122" s="3">
        <v>0</v>
      </c>
      <c r="J122" s="3" t="s">
        <v>527</v>
      </c>
      <c r="K122" s="130" t="s">
        <v>600</v>
      </c>
      <c r="L122" s="3" t="s">
        <v>108</v>
      </c>
      <c r="R122" s="14"/>
      <c r="T122" s="126">
        <v>0</v>
      </c>
      <c r="U122" s="126">
        <v>0</v>
      </c>
      <c r="V122" s="126">
        <v>0</v>
      </c>
      <c r="W122" s="126">
        <v>0</v>
      </c>
      <c r="X122" s="126">
        <v>0</v>
      </c>
      <c r="Y122" s="126">
        <v>0</v>
      </c>
      <c r="Z122" s="126">
        <v>0</v>
      </c>
      <c r="AA122" s="126">
        <v>0</v>
      </c>
      <c r="AB122" s="126">
        <v>0</v>
      </c>
      <c r="AC122" s="126">
        <v>0</v>
      </c>
      <c r="AD122" s="126">
        <v>0</v>
      </c>
      <c r="AE122" s="126">
        <v>0</v>
      </c>
      <c r="AF122" s="126">
        <v>0</v>
      </c>
      <c r="AG122" s="108">
        <v>0</v>
      </c>
      <c r="AH122" s="108">
        <v>0</v>
      </c>
      <c r="AI122" s="108">
        <v>0</v>
      </c>
      <c r="AJ122" s="108">
        <v>0</v>
      </c>
      <c r="AK122" s="108">
        <v>0</v>
      </c>
      <c r="AM122" s="14"/>
      <c r="AN122" s="14"/>
      <c r="AO122" s="14"/>
      <c r="AP122" s="14"/>
      <c r="AQ122" s="14"/>
      <c r="AR122" s="14"/>
    </row>
    <row r="123" spans="5:44" x14ac:dyDescent="0.2">
      <c r="E123" s="3" t="s">
        <v>24</v>
      </c>
      <c r="F123" s="3">
        <v>0</v>
      </c>
      <c r="G123" s="3">
        <v>0</v>
      </c>
      <c r="I123" s="3">
        <v>0</v>
      </c>
      <c r="J123" s="3" t="s">
        <v>527</v>
      </c>
      <c r="K123" s="130" t="s">
        <v>600</v>
      </c>
      <c r="L123" s="3" t="s">
        <v>108</v>
      </c>
      <c r="R123" s="14"/>
      <c r="T123" s="126">
        <v>0</v>
      </c>
      <c r="U123" s="126">
        <v>0</v>
      </c>
      <c r="V123" s="126">
        <v>0</v>
      </c>
      <c r="W123" s="126">
        <v>0</v>
      </c>
      <c r="X123" s="126">
        <v>0</v>
      </c>
      <c r="Y123" s="126">
        <v>0</v>
      </c>
      <c r="Z123" s="126">
        <v>0</v>
      </c>
      <c r="AA123" s="126">
        <v>0</v>
      </c>
      <c r="AB123" s="126">
        <v>0</v>
      </c>
      <c r="AC123" s="126">
        <v>0</v>
      </c>
      <c r="AD123" s="126">
        <v>0</v>
      </c>
      <c r="AE123" s="126">
        <v>0</v>
      </c>
      <c r="AF123" s="126">
        <v>0</v>
      </c>
      <c r="AG123" s="108">
        <v>0</v>
      </c>
      <c r="AH123" s="108">
        <v>0</v>
      </c>
      <c r="AI123" s="108">
        <v>0</v>
      </c>
      <c r="AJ123" s="108">
        <v>0</v>
      </c>
      <c r="AK123" s="108">
        <v>0</v>
      </c>
      <c r="AM123" s="14"/>
      <c r="AN123" s="14"/>
      <c r="AO123" s="14"/>
      <c r="AP123" s="14"/>
      <c r="AQ123" s="14"/>
      <c r="AR123" s="14"/>
    </row>
    <row r="124" spans="5:44" x14ac:dyDescent="0.2">
      <c r="E124" s="3" t="s">
        <v>24</v>
      </c>
      <c r="F124" s="3">
        <v>0</v>
      </c>
      <c r="G124" s="3">
        <v>0</v>
      </c>
      <c r="I124" s="3">
        <v>0</v>
      </c>
      <c r="J124" s="3" t="s">
        <v>527</v>
      </c>
      <c r="K124" s="130" t="s">
        <v>600</v>
      </c>
      <c r="L124" s="3" t="s">
        <v>108</v>
      </c>
      <c r="R124" s="14"/>
      <c r="T124" s="126">
        <v>0</v>
      </c>
      <c r="U124" s="126">
        <v>0</v>
      </c>
      <c r="V124" s="126">
        <v>0</v>
      </c>
      <c r="W124" s="126">
        <v>0</v>
      </c>
      <c r="X124" s="126">
        <v>0</v>
      </c>
      <c r="Y124" s="126">
        <v>0</v>
      </c>
      <c r="Z124" s="126">
        <v>0</v>
      </c>
      <c r="AA124" s="126">
        <v>0</v>
      </c>
      <c r="AB124" s="126">
        <v>0</v>
      </c>
      <c r="AC124" s="126">
        <v>0</v>
      </c>
      <c r="AD124" s="126">
        <v>0</v>
      </c>
      <c r="AE124" s="126">
        <v>0</v>
      </c>
      <c r="AF124" s="126">
        <v>0</v>
      </c>
      <c r="AG124" s="108">
        <v>0</v>
      </c>
      <c r="AH124" s="108">
        <v>0</v>
      </c>
      <c r="AI124" s="108">
        <v>0</v>
      </c>
      <c r="AJ124" s="108">
        <v>0</v>
      </c>
      <c r="AK124" s="108">
        <v>0</v>
      </c>
      <c r="AM124" s="14"/>
      <c r="AN124" s="14"/>
      <c r="AO124" s="14"/>
      <c r="AP124" s="14"/>
      <c r="AQ124" s="14"/>
      <c r="AR124" s="14"/>
    </row>
    <row r="125" spans="5:44" x14ac:dyDescent="0.2">
      <c r="E125" s="3" t="s">
        <v>24</v>
      </c>
      <c r="F125" s="3">
        <v>0</v>
      </c>
      <c r="G125" s="3">
        <v>0</v>
      </c>
      <c r="I125" s="3">
        <v>0</v>
      </c>
      <c r="J125" s="3" t="s">
        <v>527</v>
      </c>
      <c r="K125" s="130" t="s">
        <v>600</v>
      </c>
      <c r="L125" s="3" t="s">
        <v>108</v>
      </c>
      <c r="R125" s="14"/>
      <c r="T125" s="126">
        <v>0</v>
      </c>
      <c r="U125" s="126">
        <v>0</v>
      </c>
      <c r="V125" s="126">
        <v>0</v>
      </c>
      <c r="W125" s="126">
        <v>0</v>
      </c>
      <c r="X125" s="126">
        <v>0</v>
      </c>
      <c r="Y125" s="126">
        <v>0</v>
      </c>
      <c r="Z125" s="126">
        <v>0</v>
      </c>
      <c r="AA125" s="126">
        <v>0</v>
      </c>
      <c r="AB125" s="126">
        <v>0</v>
      </c>
      <c r="AC125" s="126">
        <v>0</v>
      </c>
      <c r="AD125" s="126">
        <v>0</v>
      </c>
      <c r="AE125" s="126">
        <v>0</v>
      </c>
      <c r="AF125" s="126">
        <v>0</v>
      </c>
      <c r="AG125" s="108">
        <v>0</v>
      </c>
      <c r="AH125" s="108">
        <v>0</v>
      </c>
      <c r="AI125" s="108">
        <v>0</v>
      </c>
      <c r="AJ125" s="108">
        <v>0</v>
      </c>
      <c r="AK125" s="108">
        <v>0</v>
      </c>
      <c r="AM125" s="14"/>
      <c r="AN125" s="14"/>
      <c r="AO125" s="14"/>
      <c r="AP125" s="14"/>
      <c r="AQ125" s="14"/>
      <c r="AR125" s="14"/>
    </row>
    <row r="126" spans="5:44" x14ac:dyDescent="0.2">
      <c r="E126" s="3" t="s">
        <v>24</v>
      </c>
      <c r="F126" s="3">
        <v>0</v>
      </c>
      <c r="G126" s="3">
        <v>0</v>
      </c>
      <c r="I126" s="3">
        <v>0</v>
      </c>
      <c r="J126" s="3" t="s">
        <v>527</v>
      </c>
      <c r="K126" s="130" t="s">
        <v>600</v>
      </c>
      <c r="L126" s="3" t="s">
        <v>108</v>
      </c>
      <c r="R126" s="14"/>
      <c r="T126" s="126">
        <v>0</v>
      </c>
      <c r="U126" s="126">
        <v>0</v>
      </c>
      <c r="V126" s="126">
        <v>0</v>
      </c>
      <c r="W126" s="126">
        <v>0</v>
      </c>
      <c r="X126" s="126">
        <v>0</v>
      </c>
      <c r="Y126" s="126">
        <v>0</v>
      </c>
      <c r="Z126" s="126">
        <v>0</v>
      </c>
      <c r="AA126" s="126">
        <v>0</v>
      </c>
      <c r="AB126" s="126">
        <v>0</v>
      </c>
      <c r="AC126" s="126">
        <v>0</v>
      </c>
      <c r="AD126" s="126">
        <v>0</v>
      </c>
      <c r="AE126" s="126">
        <v>0</v>
      </c>
      <c r="AF126" s="126">
        <v>0</v>
      </c>
      <c r="AG126" s="108">
        <v>0</v>
      </c>
      <c r="AH126" s="108">
        <v>0</v>
      </c>
      <c r="AI126" s="108">
        <v>0</v>
      </c>
      <c r="AJ126" s="108">
        <v>0</v>
      </c>
      <c r="AK126" s="108">
        <v>0</v>
      </c>
      <c r="AM126" s="14"/>
      <c r="AN126" s="121"/>
      <c r="AO126" s="121"/>
      <c r="AP126" s="14"/>
      <c r="AQ126" s="121"/>
      <c r="AR126" s="121"/>
    </row>
    <row r="127" spans="5:44" x14ac:dyDescent="0.2">
      <c r="E127" s="3" t="s">
        <v>24</v>
      </c>
      <c r="F127" s="3">
        <v>0</v>
      </c>
      <c r="G127" s="3">
        <v>0</v>
      </c>
      <c r="I127" s="3">
        <v>0</v>
      </c>
      <c r="J127" s="3" t="s">
        <v>527</v>
      </c>
      <c r="K127" s="130" t="s">
        <v>600</v>
      </c>
      <c r="L127" s="3" t="s">
        <v>108</v>
      </c>
      <c r="R127" s="14"/>
      <c r="T127" s="136">
        <v>0</v>
      </c>
      <c r="U127" s="136">
        <v>0</v>
      </c>
      <c r="V127" s="136">
        <v>0</v>
      </c>
      <c r="W127" s="136">
        <v>0</v>
      </c>
      <c r="X127" s="136">
        <v>0</v>
      </c>
      <c r="Y127" s="136">
        <v>0</v>
      </c>
      <c r="Z127" s="136">
        <v>0</v>
      </c>
      <c r="AA127" s="136">
        <v>0</v>
      </c>
      <c r="AB127" s="136">
        <v>0</v>
      </c>
      <c r="AC127" s="136">
        <v>0</v>
      </c>
      <c r="AD127" s="136">
        <v>0</v>
      </c>
      <c r="AE127" s="136">
        <v>0</v>
      </c>
      <c r="AF127" s="136">
        <v>0</v>
      </c>
      <c r="AG127" s="108">
        <v>0</v>
      </c>
      <c r="AH127" s="108">
        <v>0</v>
      </c>
      <c r="AI127" s="108">
        <v>0</v>
      </c>
      <c r="AJ127" s="108">
        <v>0</v>
      </c>
      <c r="AK127" s="108">
        <v>0</v>
      </c>
      <c r="AM127" s="14"/>
      <c r="AN127" s="121"/>
      <c r="AO127" s="121"/>
      <c r="AP127" s="14"/>
      <c r="AQ127" s="121"/>
      <c r="AR127" s="121"/>
    </row>
    <row r="128" spans="5:44" x14ac:dyDescent="0.2">
      <c r="E128" s="3" t="s">
        <v>24</v>
      </c>
      <c r="F128" s="3">
        <v>0</v>
      </c>
      <c r="G128" s="3">
        <v>0</v>
      </c>
      <c r="I128" s="3">
        <v>0</v>
      </c>
      <c r="J128" s="3" t="s">
        <v>527</v>
      </c>
      <c r="K128" s="130" t="s">
        <v>600</v>
      </c>
      <c r="L128" s="3" t="s">
        <v>108</v>
      </c>
      <c r="R128" s="14"/>
      <c r="T128" s="136">
        <v>0</v>
      </c>
      <c r="U128" s="136">
        <v>0</v>
      </c>
      <c r="V128" s="136">
        <v>0</v>
      </c>
      <c r="W128" s="136">
        <v>0</v>
      </c>
      <c r="X128" s="136">
        <v>0</v>
      </c>
      <c r="Y128" s="136">
        <v>0</v>
      </c>
      <c r="Z128" s="136">
        <v>0</v>
      </c>
      <c r="AA128" s="136">
        <v>0</v>
      </c>
      <c r="AB128" s="136">
        <v>0</v>
      </c>
      <c r="AC128" s="136">
        <v>0</v>
      </c>
      <c r="AD128" s="136">
        <v>0</v>
      </c>
      <c r="AE128" s="136">
        <v>0</v>
      </c>
      <c r="AF128" s="136">
        <v>0</v>
      </c>
      <c r="AG128" s="108">
        <v>0</v>
      </c>
      <c r="AH128" s="108">
        <v>0</v>
      </c>
      <c r="AI128" s="108">
        <v>0</v>
      </c>
      <c r="AJ128" s="108">
        <v>0</v>
      </c>
      <c r="AK128" s="108">
        <v>0</v>
      </c>
      <c r="AM128" s="14"/>
      <c r="AN128" s="121"/>
      <c r="AO128" s="121"/>
      <c r="AP128" s="14"/>
      <c r="AQ128" s="121"/>
      <c r="AR128" s="121"/>
    </row>
    <row r="129" spans="5:44" x14ac:dyDescent="0.2">
      <c r="E129" s="3" t="s">
        <v>24</v>
      </c>
      <c r="F129" s="3">
        <v>0</v>
      </c>
      <c r="G129" s="3">
        <v>0</v>
      </c>
      <c r="I129" s="3">
        <v>0</v>
      </c>
      <c r="J129" s="3" t="s">
        <v>527</v>
      </c>
      <c r="K129" s="130" t="s">
        <v>600</v>
      </c>
      <c r="L129" s="3" t="s">
        <v>108</v>
      </c>
      <c r="R129" s="14"/>
      <c r="T129" s="136">
        <v>0</v>
      </c>
      <c r="U129" s="136">
        <v>0</v>
      </c>
      <c r="V129" s="136">
        <v>0</v>
      </c>
      <c r="W129" s="136">
        <v>0</v>
      </c>
      <c r="X129" s="136">
        <v>0</v>
      </c>
      <c r="Y129" s="136">
        <v>0</v>
      </c>
      <c r="Z129" s="136">
        <v>0</v>
      </c>
      <c r="AA129" s="136">
        <v>0</v>
      </c>
      <c r="AB129" s="136">
        <v>0</v>
      </c>
      <c r="AC129" s="136">
        <v>0</v>
      </c>
      <c r="AD129" s="136">
        <v>0</v>
      </c>
      <c r="AE129" s="136">
        <v>0</v>
      </c>
      <c r="AF129" s="136">
        <v>0</v>
      </c>
      <c r="AG129" s="108">
        <v>0</v>
      </c>
      <c r="AH129" s="108">
        <v>0</v>
      </c>
      <c r="AI129" s="108">
        <v>0</v>
      </c>
      <c r="AJ129" s="108">
        <v>0</v>
      </c>
      <c r="AK129" s="108">
        <v>0</v>
      </c>
      <c r="AM129" s="14"/>
      <c r="AN129" s="121"/>
      <c r="AO129" s="121"/>
      <c r="AP129" s="14"/>
      <c r="AQ129" s="121"/>
      <c r="AR129" s="121"/>
    </row>
    <row r="130" spans="5:44" x14ac:dyDescent="0.2">
      <c r="E130" s="3" t="s">
        <v>24</v>
      </c>
      <c r="F130" s="3">
        <v>0</v>
      </c>
      <c r="G130" s="3">
        <v>0</v>
      </c>
      <c r="I130" s="3">
        <v>0</v>
      </c>
      <c r="J130" s="3" t="s">
        <v>527</v>
      </c>
      <c r="K130" s="130" t="s">
        <v>600</v>
      </c>
      <c r="L130" s="3" t="s">
        <v>108</v>
      </c>
      <c r="R130" s="14"/>
      <c r="T130" s="136">
        <v>0</v>
      </c>
      <c r="U130" s="136">
        <v>0</v>
      </c>
      <c r="V130" s="136">
        <v>0</v>
      </c>
      <c r="W130" s="136">
        <v>0</v>
      </c>
      <c r="X130" s="136">
        <v>0</v>
      </c>
      <c r="Y130" s="136">
        <v>0</v>
      </c>
      <c r="Z130" s="136">
        <v>0</v>
      </c>
      <c r="AA130" s="136">
        <v>0</v>
      </c>
      <c r="AB130" s="136">
        <v>0</v>
      </c>
      <c r="AC130" s="136">
        <v>0</v>
      </c>
      <c r="AD130" s="136">
        <v>0</v>
      </c>
      <c r="AE130" s="136">
        <v>0</v>
      </c>
      <c r="AF130" s="136">
        <v>0</v>
      </c>
      <c r="AG130" s="108">
        <v>0</v>
      </c>
      <c r="AH130" s="108">
        <v>0</v>
      </c>
      <c r="AI130" s="108">
        <v>0</v>
      </c>
      <c r="AJ130" s="108">
        <v>0</v>
      </c>
      <c r="AK130" s="108">
        <v>0</v>
      </c>
      <c r="AM130" s="14"/>
      <c r="AN130" s="121"/>
      <c r="AO130" s="121"/>
      <c r="AP130" s="14"/>
      <c r="AQ130" s="121"/>
      <c r="AR130" s="121"/>
    </row>
    <row r="131" spans="5:44" x14ac:dyDescent="0.2">
      <c r="E131" s="3" t="s">
        <v>26</v>
      </c>
      <c r="F131" s="3" t="s">
        <v>172</v>
      </c>
      <c r="G131" s="3" t="s">
        <v>530</v>
      </c>
      <c r="I131" s="3" t="s">
        <v>176</v>
      </c>
      <c r="J131" s="3" t="s">
        <v>526</v>
      </c>
      <c r="K131" s="130" t="s">
        <v>342</v>
      </c>
      <c r="L131" s="3" t="s">
        <v>108</v>
      </c>
      <c r="R131" s="14"/>
      <c r="T131" s="108">
        <v>0</v>
      </c>
      <c r="U131" s="108">
        <v>0</v>
      </c>
      <c r="V131" s="108">
        <v>0</v>
      </c>
      <c r="W131" s="108">
        <v>0</v>
      </c>
      <c r="X131" s="108">
        <v>0</v>
      </c>
      <c r="Y131" s="108">
        <v>0</v>
      </c>
      <c r="Z131" s="108">
        <v>0</v>
      </c>
      <c r="AA131" s="108">
        <v>0</v>
      </c>
      <c r="AB131" s="108">
        <v>0</v>
      </c>
      <c r="AC131" s="108">
        <v>0</v>
      </c>
      <c r="AD131" s="108">
        <v>0</v>
      </c>
      <c r="AE131" s="108">
        <v>0</v>
      </c>
      <c r="AF131" s="108">
        <v>0</v>
      </c>
      <c r="AG131" s="108">
        <v>9.7977323804954414E-2</v>
      </c>
      <c r="AH131" s="108">
        <v>9.846967216578334E-2</v>
      </c>
      <c r="AI131" s="108">
        <v>9.8964494638978232E-2</v>
      </c>
      <c r="AJ131" s="108">
        <v>9.946180365726455E-2</v>
      </c>
      <c r="AK131" s="108">
        <v>9.9961611715843765E-2</v>
      </c>
      <c r="AM131" s="14"/>
      <c r="AN131" s="14"/>
      <c r="AO131" s="14"/>
      <c r="AP131" s="14"/>
      <c r="AQ131" s="14"/>
      <c r="AR131" s="14"/>
    </row>
    <row r="132" spans="5:44" x14ac:dyDescent="0.2">
      <c r="E132" s="3" t="s">
        <v>26</v>
      </c>
      <c r="F132" s="3" t="s">
        <v>172</v>
      </c>
      <c r="G132" s="3" t="s">
        <v>532</v>
      </c>
      <c r="I132" s="3" t="s">
        <v>176</v>
      </c>
      <c r="J132" s="3" t="s">
        <v>526</v>
      </c>
      <c r="K132" s="130" t="s">
        <v>342</v>
      </c>
      <c r="L132" s="3" t="s">
        <v>108</v>
      </c>
      <c r="R132" s="14"/>
      <c r="T132" s="108">
        <v>0</v>
      </c>
      <c r="U132" s="108">
        <v>0</v>
      </c>
      <c r="V132" s="108">
        <v>0</v>
      </c>
      <c r="W132" s="108">
        <v>0</v>
      </c>
      <c r="X132" s="108">
        <v>0</v>
      </c>
      <c r="Y132" s="108">
        <v>0</v>
      </c>
      <c r="Z132" s="108">
        <v>0</v>
      </c>
      <c r="AA132" s="108">
        <v>0</v>
      </c>
      <c r="AB132" s="108">
        <v>0</v>
      </c>
      <c r="AC132" s="108">
        <v>0</v>
      </c>
      <c r="AD132" s="108">
        <v>0</v>
      </c>
      <c r="AE132" s="108">
        <v>0</v>
      </c>
      <c r="AF132" s="108">
        <v>0</v>
      </c>
      <c r="AG132" s="108">
        <v>3.8533747434763566E-3</v>
      </c>
      <c r="AH132" s="108">
        <v>5.7459656505994827E-3</v>
      </c>
      <c r="AI132" s="108">
        <v>7.6500409705649863E-3</v>
      </c>
      <c r="AJ132" s="108">
        <v>9.5578812591730067E-3</v>
      </c>
      <c r="AK132" s="108">
        <v>1.1455017645770227E-2</v>
      </c>
      <c r="AM132" s="14"/>
      <c r="AN132" s="14"/>
      <c r="AO132" s="14"/>
      <c r="AP132" s="14"/>
      <c r="AQ132" s="14"/>
      <c r="AR132" s="14"/>
    </row>
    <row r="133" spans="5:44" x14ac:dyDescent="0.2">
      <c r="E133" s="3" t="s">
        <v>26</v>
      </c>
      <c r="F133" s="3" t="s">
        <v>172</v>
      </c>
      <c r="G133" s="3" t="s">
        <v>529</v>
      </c>
      <c r="I133" s="3" t="s">
        <v>176</v>
      </c>
      <c r="J133" s="3" t="s">
        <v>526</v>
      </c>
      <c r="K133" s="130" t="s">
        <v>342</v>
      </c>
      <c r="L133" s="3" t="s">
        <v>108</v>
      </c>
      <c r="R133" s="14"/>
      <c r="T133" s="108">
        <v>0</v>
      </c>
      <c r="U133" s="108">
        <v>0</v>
      </c>
      <c r="V133" s="108">
        <v>0</v>
      </c>
      <c r="W133" s="108">
        <v>0</v>
      </c>
      <c r="X133" s="108">
        <v>0</v>
      </c>
      <c r="Y133" s="108">
        <v>0</v>
      </c>
      <c r="Z133" s="108">
        <v>0</v>
      </c>
      <c r="AA133" s="108">
        <v>0</v>
      </c>
      <c r="AB133" s="108">
        <v>0</v>
      </c>
      <c r="AC133" s="108">
        <v>0</v>
      </c>
      <c r="AD133" s="108">
        <v>0</v>
      </c>
      <c r="AE133" s="108">
        <v>0</v>
      </c>
      <c r="AF133" s="108">
        <v>0</v>
      </c>
      <c r="AG133" s="108">
        <v>0.64335162855868466</v>
      </c>
      <c r="AH133" s="108">
        <v>0.6595698383785269</v>
      </c>
      <c r="AI133" s="108">
        <v>0.67586954674017719</v>
      </c>
      <c r="AJ133" s="108">
        <v>0.69225116318404689</v>
      </c>
      <c r="AK133" s="108">
        <v>0.70871509930853938</v>
      </c>
      <c r="AM133" s="14"/>
      <c r="AN133" s="14"/>
      <c r="AO133" s="14"/>
      <c r="AP133" s="14"/>
      <c r="AQ133" s="14"/>
      <c r="AR133" s="14"/>
    </row>
    <row r="134" spans="5:44" x14ac:dyDescent="0.2">
      <c r="E134" s="3" t="s">
        <v>26</v>
      </c>
      <c r="F134" s="3" t="s">
        <v>172</v>
      </c>
      <c r="G134" s="3" t="s">
        <v>531</v>
      </c>
      <c r="I134" s="3" t="s">
        <v>167</v>
      </c>
      <c r="J134" s="3" t="s">
        <v>526</v>
      </c>
      <c r="K134" s="130" t="s">
        <v>350</v>
      </c>
      <c r="L134" s="3" t="s">
        <v>108</v>
      </c>
      <c r="R134" s="14"/>
      <c r="T134" s="108">
        <v>0</v>
      </c>
      <c r="U134" s="108">
        <v>0</v>
      </c>
      <c r="V134" s="108">
        <v>0</v>
      </c>
      <c r="W134" s="108">
        <v>0</v>
      </c>
      <c r="X134" s="108">
        <v>0</v>
      </c>
      <c r="Y134" s="108">
        <v>0</v>
      </c>
      <c r="Z134" s="108">
        <v>0</v>
      </c>
      <c r="AA134" s="108">
        <v>0</v>
      </c>
      <c r="AB134" s="108">
        <v>0</v>
      </c>
      <c r="AC134" s="108">
        <v>0</v>
      </c>
      <c r="AD134" s="108">
        <v>0</v>
      </c>
      <c r="AE134" s="108">
        <v>0</v>
      </c>
      <c r="AF134" s="108">
        <v>0</v>
      </c>
      <c r="AG134" s="108">
        <v>1.2817286012932749E-2</v>
      </c>
      <c r="AH134" s="108">
        <v>2.2756165653214921E-2</v>
      </c>
      <c r="AI134" s="108">
        <v>3.3520013140690974E-2</v>
      </c>
      <c r="AJ134" s="108">
        <v>4.5890608541236944E-2</v>
      </c>
      <c r="AK134" s="108">
        <v>6.221139464411074E-2</v>
      </c>
      <c r="AM134" s="14"/>
      <c r="AN134" s="14"/>
      <c r="AO134" s="14"/>
      <c r="AP134" s="14"/>
      <c r="AQ134" s="14"/>
      <c r="AR134" s="14"/>
    </row>
    <row r="135" spans="5:44" x14ac:dyDescent="0.2">
      <c r="E135" s="3" t="s">
        <v>26</v>
      </c>
      <c r="F135" s="3">
        <v>0</v>
      </c>
      <c r="G135" s="3">
        <v>0</v>
      </c>
      <c r="I135" s="3">
        <v>0</v>
      </c>
      <c r="J135" s="3" t="s">
        <v>526</v>
      </c>
      <c r="K135" s="130" t="s">
        <v>601</v>
      </c>
      <c r="L135" s="3" t="s">
        <v>108</v>
      </c>
      <c r="R135" s="14"/>
      <c r="T135" s="108">
        <v>0</v>
      </c>
      <c r="U135" s="108">
        <v>0</v>
      </c>
      <c r="V135" s="108">
        <v>0</v>
      </c>
      <c r="W135" s="108">
        <v>0</v>
      </c>
      <c r="X135" s="108">
        <v>0</v>
      </c>
      <c r="Y135" s="108">
        <v>0</v>
      </c>
      <c r="Z135" s="108">
        <v>0</v>
      </c>
      <c r="AA135" s="108">
        <v>0</v>
      </c>
      <c r="AB135" s="108">
        <v>0</v>
      </c>
      <c r="AC135" s="108">
        <v>0</v>
      </c>
      <c r="AD135" s="108">
        <v>0</v>
      </c>
      <c r="AE135" s="108">
        <v>0</v>
      </c>
      <c r="AF135" s="108">
        <v>0</v>
      </c>
      <c r="AG135" s="108">
        <v>0</v>
      </c>
      <c r="AH135" s="108">
        <v>0</v>
      </c>
      <c r="AI135" s="108">
        <v>0</v>
      </c>
      <c r="AJ135" s="108">
        <v>0</v>
      </c>
      <c r="AK135" s="108">
        <v>0</v>
      </c>
      <c r="AM135" s="14"/>
      <c r="AN135" s="14"/>
      <c r="AO135" s="14"/>
      <c r="AP135" s="14"/>
      <c r="AQ135" s="14"/>
      <c r="AR135" s="14"/>
    </row>
    <row r="136" spans="5:44" x14ac:dyDescent="0.2">
      <c r="E136" s="3" t="s">
        <v>26</v>
      </c>
      <c r="F136" s="3">
        <v>0</v>
      </c>
      <c r="G136" s="3">
        <v>0</v>
      </c>
      <c r="I136" s="3">
        <v>0</v>
      </c>
      <c r="J136" s="3" t="s">
        <v>526</v>
      </c>
      <c r="K136" s="130" t="s">
        <v>601</v>
      </c>
      <c r="L136" s="3" t="s">
        <v>108</v>
      </c>
      <c r="R136" s="14"/>
      <c r="T136" s="108">
        <v>0</v>
      </c>
      <c r="U136" s="108">
        <v>0</v>
      </c>
      <c r="V136" s="108">
        <v>0</v>
      </c>
      <c r="W136" s="108">
        <v>0</v>
      </c>
      <c r="X136" s="108">
        <v>0</v>
      </c>
      <c r="Y136" s="108">
        <v>0</v>
      </c>
      <c r="Z136" s="108">
        <v>0</v>
      </c>
      <c r="AA136" s="108">
        <v>0</v>
      </c>
      <c r="AB136" s="108">
        <v>0</v>
      </c>
      <c r="AC136" s="108">
        <v>0</v>
      </c>
      <c r="AD136" s="108">
        <v>0</v>
      </c>
      <c r="AE136" s="108">
        <v>0</v>
      </c>
      <c r="AF136" s="108">
        <v>0</v>
      </c>
      <c r="AG136" s="108">
        <v>0</v>
      </c>
      <c r="AH136" s="108">
        <v>0</v>
      </c>
      <c r="AI136" s="108">
        <v>0</v>
      </c>
      <c r="AJ136" s="108">
        <v>0</v>
      </c>
      <c r="AK136" s="108">
        <v>0</v>
      </c>
      <c r="AM136" s="14"/>
      <c r="AN136" s="14"/>
      <c r="AO136" s="14"/>
      <c r="AP136" s="14"/>
      <c r="AQ136" s="14"/>
      <c r="AR136" s="14"/>
    </row>
    <row r="137" spans="5:44" x14ac:dyDescent="0.2">
      <c r="E137" s="3" t="s">
        <v>26</v>
      </c>
      <c r="F137" s="3">
        <v>0</v>
      </c>
      <c r="G137" s="3">
        <v>0</v>
      </c>
      <c r="I137" s="3">
        <v>0</v>
      </c>
      <c r="J137" s="3" t="s">
        <v>526</v>
      </c>
      <c r="K137" s="130" t="s">
        <v>601</v>
      </c>
      <c r="L137" s="3" t="s">
        <v>108</v>
      </c>
      <c r="R137" s="14"/>
      <c r="T137" s="108">
        <v>0</v>
      </c>
      <c r="U137" s="108">
        <v>0</v>
      </c>
      <c r="V137" s="108">
        <v>0</v>
      </c>
      <c r="W137" s="108">
        <v>0</v>
      </c>
      <c r="X137" s="108">
        <v>0</v>
      </c>
      <c r="Y137" s="108">
        <v>0</v>
      </c>
      <c r="Z137" s="108">
        <v>0</v>
      </c>
      <c r="AA137" s="108">
        <v>0</v>
      </c>
      <c r="AB137" s="108">
        <v>0</v>
      </c>
      <c r="AC137" s="108">
        <v>0</v>
      </c>
      <c r="AD137" s="108">
        <v>0</v>
      </c>
      <c r="AE137" s="108">
        <v>0</v>
      </c>
      <c r="AF137" s="108">
        <v>0</v>
      </c>
      <c r="AG137" s="108">
        <v>0</v>
      </c>
      <c r="AH137" s="108">
        <v>0</v>
      </c>
      <c r="AI137" s="108">
        <v>0</v>
      </c>
      <c r="AJ137" s="108">
        <v>0</v>
      </c>
      <c r="AK137" s="108">
        <v>0</v>
      </c>
      <c r="AM137" s="14"/>
      <c r="AN137" s="14"/>
      <c r="AO137" s="14"/>
      <c r="AP137" s="14"/>
      <c r="AQ137" s="14"/>
      <c r="AR137" s="14"/>
    </row>
    <row r="138" spans="5:44" x14ac:dyDescent="0.2">
      <c r="E138" s="3" t="s">
        <v>26</v>
      </c>
      <c r="F138" s="3">
        <v>0</v>
      </c>
      <c r="G138" s="3">
        <v>0</v>
      </c>
      <c r="I138" s="3">
        <v>0</v>
      </c>
      <c r="J138" s="3" t="s">
        <v>526</v>
      </c>
      <c r="K138" s="130" t="s">
        <v>601</v>
      </c>
      <c r="L138" s="3" t="s">
        <v>108</v>
      </c>
      <c r="R138" s="14"/>
      <c r="T138" s="108">
        <v>0</v>
      </c>
      <c r="U138" s="108">
        <v>0</v>
      </c>
      <c r="V138" s="108">
        <v>0</v>
      </c>
      <c r="W138" s="108">
        <v>0</v>
      </c>
      <c r="X138" s="108">
        <v>0</v>
      </c>
      <c r="Y138" s="108">
        <v>0</v>
      </c>
      <c r="Z138" s="108">
        <v>0</v>
      </c>
      <c r="AA138" s="108">
        <v>0</v>
      </c>
      <c r="AB138" s="108">
        <v>0</v>
      </c>
      <c r="AC138" s="108">
        <v>0</v>
      </c>
      <c r="AD138" s="108">
        <v>0</v>
      </c>
      <c r="AE138" s="108">
        <v>0</v>
      </c>
      <c r="AF138" s="108">
        <v>0</v>
      </c>
      <c r="AG138" s="108">
        <v>0</v>
      </c>
      <c r="AH138" s="108">
        <v>0</v>
      </c>
      <c r="AI138" s="108">
        <v>0</v>
      </c>
      <c r="AJ138" s="108">
        <v>0</v>
      </c>
      <c r="AK138" s="108">
        <v>0</v>
      </c>
      <c r="AM138" s="14"/>
      <c r="AN138" s="14"/>
      <c r="AO138" s="14"/>
      <c r="AP138" s="14"/>
      <c r="AQ138" s="14"/>
      <c r="AR138" s="14"/>
    </row>
    <row r="139" spans="5:44" x14ac:dyDescent="0.2">
      <c r="E139" s="3" t="s">
        <v>26</v>
      </c>
      <c r="F139" s="3">
        <v>0</v>
      </c>
      <c r="G139" s="3">
        <v>0</v>
      </c>
      <c r="I139" s="3">
        <v>0</v>
      </c>
      <c r="J139" s="3" t="s">
        <v>526</v>
      </c>
      <c r="K139" s="130" t="s">
        <v>601</v>
      </c>
      <c r="L139" s="3" t="s">
        <v>108</v>
      </c>
      <c r="R139" s="14"/>
      <c r="T139" s="108">
        <v>0</v>
      </c>
      <c r="U139" s="108">
        <v>0</v>
      </c>
      <c r="V139" s="108">
        <v>0</v>
      </c>
      <c r="W139" s="108">
        <v>0</v>
      </c>
      <c r="X139" s="108">
        <v>0</v>
      </c>
      <c r="Y139" s="108">
        <v>0</v>
      </c>
      <c r="Z139" s="108">
        <v>0</v>
      </c>
      <c r="AA139" s="108">
        <v>0</v>
      </c>
      <c r="AB139" s="108">
        <v>0</v>
      </c>
      <c r="AC139" s="108">
        <v>0</v>
      </c>
      <c r="AD139" s="108">
        <v>0</v>
      </c>
      <c r="AE139" s="108">
        <v>0</v>
      </c>
      <c r="AF139" s="108">
        <v>0</v>
      </c>
      <c r="AG139" s="108">
        <v>0</v>
      </c>
      <c r="AH139" s="108">
        <v>0</v>
      </c>
      <c r="AI139" s="108">
        <v>0</v>
      </c>
      <c r="AJ139" s="108">
        <v>0</v>
      </c>
      <c r="AK139" s="108">
        <v>0</v>
      </c>
      <c r="AM139" s="14"/>
      <c r="AN139" s="14"/>
      <c r="AO139" s="14"/>
      <c r="AP139" s="14"/>
      <c r="AQ139" s="14"/>
      <c r="AR139" s="14"/>
    </row>
    <row r="140" spans="5:44" x14ac:dyDescent="0.2">
      <c r="E140" s="3" t="s">
        <v>26</v>
      </c>
      <c r="F140" s="3">
        <v>0</v>
      </c>
      <c r="G140" s="3">
        <v>0</v>
      </c>
      <c r="I140" s="3">
        <v>0</v>
      </c>
      <c r="J140" s="3" t="s">
        <v>526</v>
      </c>
      <c r="K140" s="130" t="s">
        <v>601</v>
      </c>
      <c r="L140" s="3" t="s">
        <v>108</v>
      </c>
      <c r="R140" s="14"/>
      <c r="T140" s="108">
        <v>0</v>
      </c>
      <c r="U140" s="108">
        <v>0</v>
      </c>
      <c r="V140" s="108">
        <v>0</v>
      </c>
      <c r="W140" s="108">
        <v>0</v>
      </c>
      <c r="X140" s="108">
        <v>0</v>
      </c>
      <c r="Y140" s="108">
        <v>0</v>
      </c>
      <c r="Z140" s="108">
        <v>0</v>
      </c>
      <c r="AA140" s="108">
        <v>0</v>
      </c>
      <c r="AB140" s="108">
        <v>0</v>
      </c>
      <c r="AC140" s="108">
        <v>0</v>
      </c>
      <c r="AD140" s="108">
        <v>0</v>
      </c>
      <c r="AE140" s="108">
        <v>0</v>
      </c>
      <c r="AF140" s="108">
        <v>0</v>
      </c>
      <c r="AG140" s="108">
        <v>0</v>
      </c>
      <c r="AH140" s="108">
        <v>0</v>
      </c>
      <c r="AI140" s="108">
        <v>0</v>
      </c>
      <c r="AJ140" s="108">
        <v>0</v>
      </c>
      <c r="AK140" s="108">
        <v>0</v>
      </c>
      <c r="AM140" s="14"/>
      <c r="AN140" s="14"/>
      <c r="AO140" s="14"/>
      <c r="AP140" s="14"/>
      <c r="AQ140" s="14"/>
      <c r="AR140" s="14"/>
    </row>
    <row r="141" spans="5:44" x14ac:dyDescent="0.2">
      <c r="E141" s="3" t="s">
        <v>26</v>
      </c>
      <c r="F141" s="3">
        <v>0</v>
      </c>
      <c r="G141" s="3">
        <v>0</v>
      </c>
      <c r="I141" s="3">
        <v>0</v>
      </c>
      <c r="J141" s="3" t="s">
        <v>526</v>
      </c>
      <c r="K141" s="130" t="s">
        <v>601</v>
      </c>
      <c r="L141" s="3" t="s">
        <v>108</v>
      </c>
      <c r="R141" s="14"/>
      <c r="T141" s="108">
        <v>0</v>
      </c>
      <c r="U141" s="108">
        <v>0</v>
      </c>
      <c r="V141" s="108">
        <v>0</v>
      </c>
      <c r="W141" s="108">
        <v>0</v>
      </c>
      <c r="X141" s="108">
        <v>0</v>
      </c>
      <c r="Y141" s="108">
        <v>0</v>
      </c>
      <c r="Z141" s="108">
        <v>0</v>
      </c>
      <c r="AA141" s="108">
        <v>0</v>
      </c>
      <c r="AB141" s="108">
        <v>0</v>
      </c>
      <c r="AC141" s="108">
        <v>0</v>
      </c>
      <c r="AD141" s="108">
        <v>0</v>
      </c>
      <c r="AE141" s="108">
        <v>0</v>
      </c>
      <c r="AF141" s="108">
        <v>0</v>
      </c>
      <c r="AG141" s="108">
        <v>0</v>
      </c>
      <c r="AH141" s="108">
        <v>0</v>
      </c>
      <c r="AI141" s="108">
        <v>0</v>
      </c>
      <c r="AJ141" s="108">
        <v>0</v>
      </c>
      <c r="AK141" s="108">
        <v>0</v>
      </c>
      <c r="AM141" s="14"/>
      <c r="AN141" s="14"/>
      <c r="AO141" s="14"/>
      <c r="AP141" s="14"/>
      <c r="AQ141" s="14"/>
      <c r="AR141" s="14"/>
    </row>
    <row r="142" spans="5:44" x14ac:dyDescent="0.2">
      <c r="E142" s="3" t="s">
        <v>26</v>
      </c>
      <c r="F142" s="3">
        <v>0</v>
      </c>
      <c r="G142" s="3">
        <v>0</v>
      </c>
      <c r="I142" s="3">
        <v>0</v>
      </c>
      <c r="J142" s="3" t="s">
        <v>526</v>
      </c>
      <c r="K142" s="130" t="s">
        <v>601</v>
      </c>
      <c r="L142" s="3" t="s">
        <v>108</v>
      </c>
      <c r="R142" s="14"/>
      <c r="T142" s="108">
        <v>0</v>
      </c>
      <c r="U142" s="108">
        <v>0</v>
      </c>
      <c r="V142" s="108">
        <v>0</v>
      </c>
      <c r="W142" s="108">
        <v>0</v>
      </c>
      <c r="X142" s="108">
        <v>0</v>
      </c>
      <c r="Y142" s="108">
        <v>0</v>
      </c>
      <c r="Z142" s="108">
        <v>0</v>
      </c>
      <c r="AA142" s="108">
        <v>0</v>
      </c>
      <c r="AB142" s="108">
        <v>0</v>
      </c>
      <c r="AC142" s="108">
        <v>0</v>
      </c>
      <c r="AD142" s="108">
        <v>0</v>
      </c>
      <c r="AE142" s="108">
        <v>0</v>
      </c>
      <c r="AF142" s="108">
        <v>0</v>
      </c>
      <c r="AG142" s="108">
        <v>0</v>
      </c>
      <c r="AH142" s="108">
        <v>0</v>
      </c>
      <c r="AI142" s="108">
        <v>0</v>
      </c>
      <c r="AJ142" s="108">
        <v>0</v>
      </c>
      <c r="AK142" s="108">
        <v>0</v>
      </c>
      <c r="AM142" s="14"/>
      <c r="AN142" s="14"/>
      <c r="AO142" s="14"/>
      <c r="AP142" s="14"/>
      <c r="AQ142" s="14"/>
      <c r="AR142" s="14"/>
    </row>
    <row r="143" spans="5:44" x14ac:dyDescent="0.2">
      <c r="E143" s="3" t="s">
        <v>26</v>
      </c>
      <c r="F143" s="3">
        <v>0</v>
      </c>
      <c r="G143" s="3">
        <v>0</v>
      </c>
      <c r="I143" s="3">
        <v>0</v>
      </c>
      <c r="J143" s="3" t="s">
        <v>526</v>
      </c>
      <c r="K143" s="130" t="s">
        <v>601</v>
      </c>
      <c r="L143" s="3" t="s">
        <v>108</v>
      </c>
      <c r="R143" s="14"/>
      <c r="T143" s="108">
        <v>0</v>
      </c>
      <c r="U143" s="108">
        <v>0</v>
      </c>
      <c r="V143" s="108">
        <v>0</v>
      </c>
      <c r="W143" s="108">
        <v>0</v>
      </c>
      <c r="X143" s="108">
        <v>0</v>
      </c>
      <c r="Y143" s="108">
        <v>0</v>
      </c>
      <c r="Z143" s="108">
        <v>0</v>
      </c>
      <c r="AA143" s="108">
        <v>0</v>
      </c>
      <c r="AB143" s="108">
        <v>0</v>
      </c>
      <c r="AC143" s="108">
        <v>0</v>
      </c>
      <c r="AD143" s="108">
        <v>0</v>
      </c>
      <c r="AE143" s="108">
        <v>0</v>
      </c>
      <c r="AF143" s="108">
        <v>0</v>
      </c>
      <c r="AG143" s="108">
        <v>0</v>
      </c>
      <c r="AH143" s="108">
        <v>0</v>
      </c>
      <c r="AI143" s="108">
        <v>0</v>
      </c>
      <c r="AJ143" s="108">
        <v>0</v>
      </c>
      <c r="AK143" s="108">
        <v>0</v>
      </c>
      <c r="AM143" s="14"/>
      <c r="AN143" s="14"/>
      <c r="AO143" s="14"/>
      <c r="AP143" s="14"/>
      <c r="AQ143" s="14"/>
      <c r="AR143" s="14"/>
    </row>
    <row r="144" spans="5:44" x14ac:dyDescent="0.2">
      <c r="E144" s="3" t="s">
        <v>26</v>
      </c>
      <c r="F144" s="3">
        <v>0</v>
      </c>
      <c r="G144" s="3">
        <v>0</v>
      </c>
      <c r="I144" s="3">
        <v>0</v>
      </c>
      <c r="J144" s="3" t="s">
        <v>526</v>
      </c>
      <c r="K144" s="130" t="s">
        <v>601</v>
      </c>
      <c r="L144" s="3" t="s">
        <v>108</v>
      </c>
      <c r="R144" s="14"/>
      <c r="T144" s="108">
        <v>0</v>
      </c>
      <c r="U144" s="108">
        <v>0</v>
      </c>
      <c r="V144" s="108">
        <v>0</v>
      </c>
      <c r="W144" s="108">
        <v>0</v>
      </c>
      <c r="X144" s="108">
        <v>0</v>
      </c>
      <c r="Y144" s="108">
        <v>0</v>
      </c>
      <c r="Z144" s="108">
        <v>0</v>
      </c>
      <c r="AA144" s="108">
        <v>0</v>
      </c>
      <c r="AB144" s="108">
        <v>0</v>
      </c>
      <c r="AC144" s="108">
        <v>0</v>
      </c>
      <c r="AD144" s="108">
        <v>0</v>
      </c>
      <c r="AE144" s="108">
        <v>0</v>
      </c>
      <c r="AF144" s="108">
        <v>0</v>
      </c>
      <c r="AG144" s="108">
        <v>0</v>
      </c>
      <c r="AH144" s="108">
        <v>0</v>
      </c>
      <c r="AI144" s="108">
        <v>0</v>
      </c>
      <c r="AJ144" s="108">
        <v>0</v>
      </c>
      <c r="AK144" s="108">
        <v>0</v>
      </c>
      <c r="AM144" s="14"/>
      <c r="AN144" s="14"/>
      <c r="AO144" s="14"/>
      <c r="AP144" s="14"/>
      <c r="AQ144" s="14"/>
      <c r="AR144" s="14"/>
    </row>
    <row r="145" spans="5:44" x14ac:dyDescent="0.2">
      <c r="E145" s="3" t="s">
        <v>26</v>
      </c>
      <c r="F145" s="3">
        <v>0</v>
      </c>
      <c r="G145" s="3">
        <v>0</v>
      </c>
      <c r="I145" s="3">
        <v>0</v>
      </c>
      <c r="J145" s="3" t="s">
        <v>526</v>
      </c>
      <c r="K145" s="130" t="s">
        <v>601</v>
      </c>
      <c r="L145" s="3" t="s">
        <v>108</v>
      </c>
      <c r="R145" s="14"/>
      <c r="T145" s="108">
        <v>0</v>
      </c>
      <c r="U145" s="108">
        <v>0</v>
      </c>
      <c r="V145" s="108">
        <v>0</v>
      </c>
      <c r="W145" s="108">
        <v>0</v>
      </c>
      <c r="X145" s="108">
        <v>0</v>
      </c>
      <c r="Y145" s="108">
        <v>0</v>
      </c>
      <c r="Z145" s="108">
        <v>0</v>
      </c>
      <c r="AA145" s="108">
        <v>0</v>
      </c>
      <c r="AB145" s="108">
        <v>0</v>
      </c>
      <c r="AC145" s="108">
        <v>0</v>
      </c>
      <c r="AD145" s="108">
        <v>0</v>
      </c>
      <c r="AE145" s="108">
        <v>0</v>
      </c>
      <c r="AF145" s="108">
        <v>0</v>
      </c>
      <c r="AG145" s="108">
        <v>0</v>
      </c>
      <c r="AH145" s="108">
        <v>0</v>
      </c>
      <c r="AI145" s="108">
        <v>0</v>
      </c>
      <c r="AJ145" s="108">
        <v>0</v>
      </c>
      <c r="AK145" s="108">
        <v>0</v>
      </c>
      <c r="AM145" s="14"/>
      <c r="AN145" s="14"/>
      <c r="AO145" s="14"/>
      <c r="AP145" s="14"/>
      <c r="AQ145" s="14"/>
      <c r="AR145" s="14"/>
    </row>
    <row r="146" spans="5:44" x14ac:dyDescent="0.2">
      <c r="E146" s="3" t="s">
        <v>26</v>
      </c>
      <c r="F146" s="3">
        <v>0</v>
      </c>
      <c r="G146" s="3">
        <v>0</v>
      </c>
      <c r="I146" s="3">
        <v>0</v>
      </c>
      <c r="J146" s="3" t="s">
        <v>526</v>
      </c>
      <c r="K146" s="130" t="s">
        <v>601</v>
      </c>
      <c r="L146" s="3" t="s">
        <v>108</v>
      </c>
      <c r="R146" s="14"/>
      <c r="T146" s="108">
        <v>0</v>
      </c>
      <c r="U146" s="108">
        <v>0</v>
      </c>
      <c r="V146" s="108">
        <v>0</v>
      </c>
      <c r="W146" s="108">
        <v>0</v>
      </c>
      <c r="X146" s="108">
        <v>0</v>
      </c>
      <c r="Y146" s="108">
        <v>0</v>
      </c>
      <c r="Z146" s="108">
        <v>0</v>
      </c>
      <c r="AA146" s="108">
        <v>0</v>
      </c>
      <c r="AB146" s="108">
        <v>0</v>
      </c>
      <c r="AC146" s="108">
        <v>0</v>
      </c>
      <c r="AD146" s="108">
        <v>0</v>
      </c>
      <c r="AE146" s="108">
        <v>0</v>
      </c>
      <c r="AF146" s="108">
        <v>0</v>
      </c>
      <c r="AG146" s="108">
        <v>0</v>
      </c>
      <c r="AH146" s="108">
        <v>0</v>
      </c>
      <c r="AI146" s="108">
        <v>0</v>
      </c>
      <c r="AJ146" s="108">
        <v>0</v>
      </c>
      <c r="AK146" s="108">
        <v>0</v>
      </c>
      <c r="AM146" s="14"/>
      <c r="AN146" s="14"/>
      <c r="AO146" s="14"/>
      <c r="AP146" s="14"/>
      <c r="AQ146" s="14"/>
      <c r="AR146" s="14"/>
    </row>
    <row r="147" spans="5:44" x14ac:dyDescent="0.2">
      <c r="E147" s="3" t="s">
        <v>26</v>
      </c>
      <c r="F147" s="3">
        <v>0</v>
      </c>
      <c r="G147" s="3">
        <v>0</v>
      </c>
      <c r="I147" s="3">
        <v>0</v>
      </c>
      <c r="J147" s="3" t="s">
        <v>526</v>
      </c>
      <c r="K147" s="130" t="s">
        <v>601</v>
      </c>
      <c r="L147" s="3" t="s">
        <v>108</v>
      </c>
      <c r="R147" s="14"/>
      <c r="T147" s="108">
        <v>0</v>
      </c>
      <c r="U147" s="108">
        <v>0</v>
      </c>
      <c r="V147" s="108">
        <v>0</v>
      </c>
      <c r="W147" s="108">
        <v>0</v>
      </c>
      <c r="X147" s="108">
        <v>0</v>
      </c>
      <c r="Y147" s="108">
        <v>0</v>
      </c>
      <c r="Z147" s="108">
        <v>0</v>
      </c>
      <c r="AA147" s="108">
        <v>0</v>
      </c>
      <c r="AB147" s="108">
        <v>0</v>
      </c>
      <c r="AC147" s="108">
        <v>0</v>
      </c>
      <c r="AD147" s="108">
        <v>0</v>
      </c>
      <c r="AE147" s="108">
        <v>0</v>
      </c>
      <c r="AF147" s="108">
        <v>0</v>
      </c>
      <c r="AG147" s="108">
        <v>0</v>
      </c>
      <c r="AH147" s="108">
        <v>0</v>
      </c>
      <c r="AI147" s="108">
        <v>0</v>
      </c>
      <c r="AJ147" s="108">
        <v>0</v>
      </c>
      <c r="AK147" s="108">
        <v>0</v>
      </c>
      <c r="AM147" s="14"/>
      <c r="AN147" s="14"/>
      <c r="AO147" s="14"/>
      <c r="AP147" s="14"/>
      <c r="AQ147" s="14"/>
      <c r="AR147" s="14"/>
    </row>
    <row r="148" spans="5:44" x14ac:dyDescent="0.2">
      <c r="E148" s="3" t="s">
        <v>26</v>
      </c>
      <c r="F148" s="3">
        <v>0</v>
      </c>
      <c r="G148" s="3">
        <v>0</v>
      </c>
      <c r="I148" s="3">
        <v>0</v>
      </c>
      <c r="J148" s="3" t="s">
        <v>526</v>
      </c>
      <c r="K148" s="130" t="s">
        <v>601</v>
      </c>
      <c r="L148" s="3" t="s">
        <v>108</v>
      </c>
      <c r="R148" s="14"/>
      <c r="T148" s="108">
        <v>0</v>
      </c>
      <c r="U148" s="108">
        <v>0</v>
      </c>
      <c r="V148" s="108">
        <v>0</v>
      </c>
      <c r="W148" s="108">
        <v>0</v>
      </c>
      <c r="X148" s="108">
        <v>0</v>
      </c>
      <c r="Y148" s="108">
        <v>0</v>
      </c>
      <c r="Z148" s="108">
        <v>0</v>
      </c>
      <c r="AA148" s="108">
        <v>0</v>
      </c>
      <c r="AB148" s="108">
        <v>0</v>
      </c>
      <c r="AC148" s="108">
        <v>0</v>
      </c>
      <c r="AD148" s="108">
        <v>0</v>
      </c>
      <c r="AE148" s="108">
        <v>0</v>
      </c>
      <c r="AF148" s="108">
        <v>0</v>
      </c>
      <c r="AG148" s="108">
        <v>0</v>
      </c>
      <c r="AH148" s="108">
        <v>0</v>
      </c>
      <c r="AI148" s="108">
        <v>0</v>
      </c>
      <c r="AJ148" s="108">
        <v>0</v>
      </c>
      <c r="AK148" s="108">
        <v>0</v>
      </c>
      <c r="AM148" s="14"/>
      <c r="AN148" s="14"/>
      <c r="AO148" s="14"/>
      <c r="AP148" s="14"/>
      <c r="AQ148" s="14"/>
      <c r="AR148" s="14"/>
    </row>
    <row r="149" spans="5:44" x14ac:dyDescent="0.2">
      <c r="E149" s="3" t="s">
        <v>26</v>
      </c>
      <c r="F149" s="3">
        <v>0</v>
      </c>
      <c r="G149" s="3">
        <v>0</v>
      </c>
      <c r="I149" s="3">
        <v>0</v>
      </c>
      <c r="J149" s="3" t="s">
        <v>526</v>
      </c>
      <c r="K149" s="130" t="s">
        <v>601</v>
      </c>
      <c r="L149" s="3" t="s">
        <v>108</v>
      </c>
      <c r="R149" s="14"/>
      <c r="T149" s="108">
        <v>0</v>
      </c>
      <c r="U149" s="108">
        <v>0</v>
      </c>
      <c r="V149" s="108">
        <v>0</v>
      </c>
      <c r="W149" s="108">
        <v>0</v>
      </c>
      <c r="X149" s="108">
        <v>0</v>
      </c>
      <c r="Y149" s="108">
        <v>0</v>
      </c>
      <c r="Z149" s="108">
        <v>0</v>
      </c>
      <c r="AA149" s="108">
        <v>0</v>
      </c>
      <c r="AB149" s="108">
        <v>0</v>
      </c>
      <c r="AC149" s="108">
        <v>0</v>
      </c>
      <c r="AD149" s="108">
        <v>0</v>
      </c>
      <c r="AE149" s="108">
        <v>0</v>
      </c>
      <c r="AF149" s="108">
        <v>0</v>
      </c>
      <c r="AG149" s="108">
        <v>0</v>
      </c>
      <c r="AH149" s="108">
        <v>0</v>
      </c>
      <c r="AI149" s="108">
        <v>0</v>
      </c>
      <c r="AJ149" s="108">
        <v>0</v>
      </c>
      <c r="AK149" s="108">
        <v>0</v>
      </c>
      <c r="AM149" s="14"/>
      <c r="AN149" s="14"/>
      <c r="AO149" s="14"/>
      <c r="AP149" s="14"/>
      <c r="AQ149" s="14"/>
      <c r="AR149" s="14"/>
    </row>
    <row r="150" spans="5:44" x14ac:dyDescent="0.2">
      <c r="E150" s="3" t="s">
        <v>26</v>
      </c>
      <c r="F150" s="3">
        <v>0</v>
      </c>
      <c r="G150" s="3">
        <v>0</v>
      </c>
      <c r="I150" s="3">
        <v>0</v>
      </c>
      <c r="J150" s="3" t="s">
        <v>526</v>
      </c>
      <c r="K150" s="130" t="s">
        <v>601</v>
      </c>
      <c r="L150" s="3" t="s">
        <v>108</v>
      </c>
      <c r="R150" s="14"/>
      <c r="T150" s="108">
        <v>0</v>
      </c>
      <c r="U150" s="108">
        <v>0</v>
      </c>
      <c r="V150" s="108">
        <v>0</v>
      </c>
      <c r="W150" s="108">
        <v>0</v>
      </c>
      <c r="X150" s="108">
        <v>0</v>
      </c>
      <c r="Y150" s="108">
        <v>0</v>
      </c>
      <c r="Z150" s="108">
        <v>0</v>
      </c>
      <c r="AA150" s="108">
        <v>0</v>
      </c>
      <c r="AB150" s="108">
        <v>0</v>
      </c>
      <c r="AC150" s="108">
        <v>0</v>
      </c>
      <c r="AD150" s="108">
        <v>0</v>
      </c>
      <c r="AE150" s="108">
        <v>0</v>
      </c>
      <c r="AF150" s="108">
        <v>0</v>
      </c>
      <c r="AG150" s="108">
        <v>0</v>
      </c>
      <c r="AH150" s="108">
        <v>0</v>
      </c>
      <c r="AI150" s="108">
        <v>0</v>
      </c>
      <c r="AJ150" s="108">
        <v>0</v>
      </c>
      <c r="AK150" s="108">
        <v>0</v>
      </c>
      <c r="AM150" s="14"/>
      <c r="AN150" s="14"/>
      <c r="AO150" s="14"/>
      <c r="AP150" s="14"/>
      <c r="AQ150" s="14"/>
      <c r="AR150" s="14"/>
    </row>
    <row r="151" spans="5:44" x14ac:dyDescent="0.2">
      <c r="E151" s="3" t="s">
        <v>26</v>
      </c>
      <c r="F151" s="3">
        <v>0</v>
      </c>
      <c r="G151" s="3">
        <v>0</v>
      </c>
      <c r="I151" s="3">
        <v>0</v>
      </c>
      <c r="J151" s="3" t="s">
        <v>526</v>
      </c>
      <c r="K151" s="130" t="s">
        <v>601</v>
      </c>
      <c r="L151" s="3" t="s">
        <v>108</v>
      </c>
      <c r="R151" s="14"/>
      <c r="T151" s="108">
        <v>0</v>
      </c>
      <c r="U151" s="108">
        <v>0</v>
      </c>
      <c r="V151" s="108">
        <v>0</v>
      </c>
      <c r="W151" s="108">
        <v>0</v>
      </c>
      <c r="X151" s="108">
        <v>0</v>
      </c>
      <c r="Y151" s="108">
        <v>0</v>
      </c>
      <c r="Z151" s="108">
        <v>0</v>
      </c>
      <c r="AA151" s="108">
        <v>0</v>
      </c>
      <c r="AB151" s="108">
        <v>0</v>
      </c>
      <c r="AC151" s="108">
        <v>0</v>
      </c>
      <c r="AD151" s="108">
        <v>0</v>
      </c>
      <c r="AE151" s="108">
        <v>0</v>
      </c>
      <c r="AF151" s="108">
        <v>0</v>
      </c>
      <c r="AG151" s="108">
        <v>0</v>
      </c>
      <c r="AH151" s="108">
        <v>0</v>
      </c>
      <c r="AI151" s="108">
        <v>0</v>
      </c>
      <c r="AJ151" s="108">
        <v>0</v>
      </c>
      <c r="AK151" s="108">
        <v>0</v>
      </c>
      <c r="AM151" s="14"/>
      <c r="AN151" s="14"/>
      <c r="AO151" s="14"/>
      <c r="AP151" s="14"/>
      <c r="AQ151" s="14"/>
      <c r="AR151" s="14"/>
    </row>
    <row r="152" spans="5:44" x14ac:dyDescent="0.2">
      <c r="E152" s="3" t="s">
        <v>26</v>
      </c>
      <c r="F152" s="3">
        <v>0</v>
      </c>
      <c r="G152" s="3">
        <v>0</v>
      </c>
      <c r="I152" s="3">
        <v>0</v>
      </c>
      <c r="J152" s="3" t="s">
        <v>526</v>
      </c>
      <c r="K152" s="130" t="s">
        <v>601</v>
      </c>
      <c r="L152" s="3" t="s">
        <v>108</v>
      </c>
      <c r="R152" s="14"/>
      <c r="T152" s="108">
        <v>0</v>
      </c>
      <c r="U152" s="108">
        <v>0</v>
      </c>
      <c r="V152" s="108">
        <v>0</v>
      </c>
      <c r="W152" s="108">
        <v>0</v>
      </c>
      <c r="X152" s="108">
        <v>0</v>
      </c>
      <c r="Y152" s="108">
        <v>0</v>
      </c>
      <c r="Z152" s="108">
        <v>0</v>
      </c>
      <c r="AA152" s="108">
        <v>0</v>
      </c>
      <c r="AB152" s="108">
        <v>0</v>
      </c>
      <c r="AC152" s="108">
        <v>0</v>
      </c>
      <c r="AD152" s="108">
        <v>0</v>
      </c>
      <c r="AE152" s="108">
        <v>0</v>
      </c>
      <c r="AF152" s="108">
        <v>0</v>
      </c>
      <c r="AG152" s="108">
        <v>0</v>
      </c>
      <c r="AH152" s="108">
        <v>0</v>
      </c>
      <c r="AI152" s="108">
        <v>0</v>
      </c>
      <c r="AJ152" s="108">
        <v>0</v>
      </c>
      <c r="AK152" s="108">
        <v>0</v>
      </c>
      <c r="AM152" s="14"/>
      <c r="AN152" s="14"/>
      <c r="AO152" s="14"/>
      <c r="AP152" s="14"/>
      <c r="AQ152" s="14"/>
      <c r="AR152" s="14"/>
    </row>
    <row r="153" spans="5:44" x14ac:dyDescent="0.2">
      <c r="E153" s="3" t="s">
        <v>26</v>
      </c>
      <c r="F153" s="3">
        <v>0</v>
      </c>
      <c r="G153" s="3">
        <v>0</v>
      </c>
      <c r="I153" s="3">
        <v>0</v>
      </c>
      <c r="J153" s="3" t="s">
        <v>526</v>
      </c>
      <c r="K153" s="130" t="s">
        <v>601</v>
      </c>
      <c r="L153" s="3" t="s">
        <v>108</v>
      </c>
      <c r="R153" s="14"/>
      <c r="T153" s="108">
        <v>0</v>
      </c>
      <c r="U153" s="108">
        <v>0</v>
      </c>
      <c r="V153" s="108">
        <v>0</v>
      </c>
      <c r="W153" s="108">
        <v>0</v>
      </c>
      <c r="X153" s="108">
        <v>0</v>
      </c>
      <c r="Y153" s="108">
        <v>0</v>
      </c>
      <c r="Z153" s="108">
        <v>0</v>
      </c>
      <c r="AA153" s="108">
        <v>0</v>
      </c>
      <c r="AB153" s="108">
        <v>0</v>
      </c>
      <c r="AC153" s="108">
        <v>0</v>
      </c>
      <c r="AD153" s="108">
        <v>0</v>
      </c>
      <c r="AE153" s="108">
        <v>0</v>
      </c>
      <c r="AF153" s="108">
        <v>0</v>
      </c>
      <c r="AG153" s="108">
        <v>0</v>
      </c>
      <c r="AH153" s="108">
        <v>0</v>
      </c>
      <c r="AI153" s="108">
        <v>0</v>
      </c>
      <c r="AJ153" s="108">
        <v>0</v>
      </c>
      <c r="AK153" s="108">
        <v>0</v>
      </c>
      <c r="AM153" s="14"/>
      <c r="AN153" s="14"/>
      <c r="AO153" s="14"/>
      <c r="AP153" s="14"/>
      <c r="AQ153" s="14"/>
      <c r="AR153" s="14"/>
    </row>
    <row r="154" spans="5:44" x14ac:dyDescent="0.2">
      <c r="E154" s="3" t="s">
        <v>26</v>
      </c>
      <c r="F154" s="3">
        <v>0</v>
      </c>
      <c r="G154" s="3">
        <v>0</v>
      </c>
      <c r="I154" s="3">
        <v>0</v>
      </c>
      <c r="J154" s="3" t="s">
        <v>526</v>
      </c>
      <c r="K154" s="130" t="s">
        <v>601</v>
      </c>
      <c r="L154" s="3" t="s">
        <v>108</v>
      </c>
      <c r="R154" s="14"/>
      <c r="T154" s="108">
        <v>0</v>
      </c>
      <c r="U154" s="108">
        <v>0</v>
      </c>
      <c r="V154" s="108">
        <v>0</v>
      </c>
      <c r="W154" s="108">
        <v>0</v>
      </c>
      <c r="X154" s="108">
        <v>0</v>
      </c>
      <c r="Y154" s="108">
        <v>0</v>
      </c>
      <c r="Z154" s="108">
        <v>0</v>
      </c>
      <c r="AA154" s="108">
        <v>0</v>
      </c>
      <c r="AB154" s="108">
        <v>0</v>
      </c>
      <c r="AC154" s="108">
        <v>0</v>
      </c>
      <c r="AD154" s="108">
        <v>0</v>
      </c>
      <c r="AE154" s="108">
        <v>0</v>
      </c>
      <c r="AF154" s="108">
        <v>0</v>
      </c>
      <c r="AG154" s="108">
        <v>0</v>
      </c>
      <c r="AH154" s="108">
        <v>0</v>
      </c>
      <c r="AI154" s="108">
        <v>0</v>
      </c>
      <c r="AJ154" s="108">
        <v>0</v>
      </c>
      <c r="AK154" s="108">
        <v>0</v>
      </c>
      <c r="AM154" s="14"/>
      <c r="AN154" s="14"/>
      <c r="AO154" s="14"/>
      <c r="AP154" s="14"/>
      <c r="AQ154" s="14"/>
      <c r="AR154" s="14"/>
    </row>
    <row r="155" spans="5:44" x14ac:dyDescent="0.2">
      <c r="E155" s="3" t="s">
        <v>26</v>
      </c>
      <c r="F155" s="3">
        <v>0</v>
      </c>
      <c r="G155" s="3">
        <v>0</v>
      </c>
      <c r="I155" s="3">
        <v>0</v>
      </c>
      <c r="J155" s="3" t="s">
        <v>526</v>
      </c>
      <c r="K155" s="130" t="s">
        <v>601</v>
      </c>
      <c r="L155" s="3" t="s">
        <v>108</v>
      </c>
      <c r="R155" s="14"/>
      <c r="T155" s="108">
        <v>0</v>
      </c>
      <c r="U155" s="108">
        <v>0</v>
      </c>
      <c r="V155" s="108">
        <v>0</v>
      </c>
      <c r="W155" s="108">
        <v>0</v>
      </c>
      <c r="X155" s="108">
        <v>0</v>
      </c>
      <c r="Y155" s="108">
        <v>0</v>
      </c>
      <c r="Z155" s="108">
        <v>0</v>
      </c>
      <c r="AA155" s="108">
        <v>0</v>
      </c>
      <c r="AB155" s="108">
        <v>0</v>
      </c>
      <c r="AC155" s="108">
        <v>0</v>
      </c>
      <c r="AD155" s="108">
        <v>0</v>
      </c>
      <c r="AE155" s="108">
        <v>0</v>
      </c>
      <c r="AF155" s="108">
        <v>0</v>
      </c>
      <c r="AG155" s="108">
        <v>0</v>
      </c>
      <c r="AH155" s="108">
        <v>0</v>
      </c>
      <c r="AI155" s="108">
        <v>0</v>
      </c>
      <c r="AJ155" s="108">
        <v>0</v>
      </c>
      <c r="AK155" s="108">
        <v>0</v>
      </c>
      <c r="AM155" s="14"/>
      <c r="AN155" s="14"/>
      <c r="AO155" s="14"/>
      <c r="AP155" s="14"/>
      <c r="AQ155" s="14"/>
      <c r="AR155" s="14"/>
    </row>
    <row r="156" spans="5:44" x14ac:dyDescent="0.2">
      <c r="E156" s="3" t="s">
        <v>26</v>
      </c>
      <c r="F156" s="3">
        <v>0</v>
      </c>
      <c r="G156" s="3">
        <v>0</v>
      </c>
      <c r="I156" s="3">
        <v>0</v>
      </c>
      <c r="J156" s="3" t="s">
        <v>526</v>
      </c>
      <c r="K156" s="130" t="s">
        <v>601</v>
      </c>
      <c r="L156" s="3" t="s">
        <v>108</v>
      </c>
      <c r="R156" s="14"/>
      <c r="T156" s="108">
        <v>0</v>
      </c>
      <c r="U156" s="108">
        <v>0</v>
      </c>
      <c r="V156" s="108">
        <v>0</v>
      </c>
      <c r="W156" s="108">
        <v>0</v>
      </c>
      <c r="X156" s="108">
        <v>0</v>
      </c>
      <c r="Y156" s="108">
        <v>0</v>
      </c>
      <c r="Z156" s="108">
        <v>0</v>
      </c>
      <c r="AA156" s="108">
        <v>0</v>
      </c>
      <c r="AB156" s="108">
        <v>0</v>
      </c>
      <c r="AC156" s="108">
        <v>0</v>
      </c>
      <c r="AD156" s="108">
        <v>0</v>
      </c>
      <c r="AE156" s="108">
        <v>0</v>
      </c>
      <c r="AF156" s="108">
        <v>0</v>
      </c>
      <c r="AG156" s="108">
        <v>0</v>
      </c>
      <c r="AH156" s="108">
        <v>0</v>
      </c>
      <c r="AI156" s="108">
        <v>0</v>
      </c>
      <c r="AJ156" s="108">
        <v>0</v>
      </c>
      <c r="AK156" s="108">
        <v>0</v>
      </c>
      <c r="AM156" s="14"/>
      <c r="AN156" s="14"/>
      <c r="AO156" s="14"/>
      <c r="AP156" s="14"/>
      <c r="AQ156" s="14"/>
      <c r="AR156" s="14"/>
    </row>
    <row r="157" spans="5:44" x14ac:dyDescent="0.2">
      <c r="E157" s="3" t="s">
        <v>26</v>
      </c>
      <c r="F157" s="3">
        <v>0</v>
      </c>
      <c r="G157" s="3">
        <v>0</v>
      </c>
      <c r="I157" s="3">
        <v>0</v>
      </c>
      <c r="J157" s="3" t="s">
        <v>526</v>
      </c>
      <c r="K157" s="130" t="s">
        <v>601</v>
      </c>
      <c r="L157" s="3" t="s">
        <v>108</v>
      </c>
      <c r="R157" s="14"/>
      <c r="T157" s="108">
        <v>0</v>
      </c>
      <c r="U157" s="108">
        <v>0</v>
      </c>
      <c r="V157" s="108">
        <v>0</v>
      </c>
      <c r="W157" s="108">
        <v>0</v>
      </c>
      <c r="X157" s="108">
        <v>0</v>
      </c>
      <c r="Y157" s="108">
        <v>0</v>
      </c>
      <c r="Z157" s="108">
        <v>0</v>
      </c>
      <c r="AA157" s="108">
        <v>0</v>
      </c>
      <c r="AB157" s="108">
        <v>0</v>
      </c>
      <c r="AC157" s="108">
        <v>0</v>
      </c>
      <c r="AD157" s="108">
        <v>0</v>
      </c>
      <c r="AE157" s="108">
        <v>0</v>
      </c>
      <c r="AF157" s="108">
        <v>0</v>
      </c>
      <c r="AG157" s="108">
        <v>0</v>
      </c>
      <c r="AH157" s="108">
        <v>0</v>
      </c>
      <c r="AI157" s="108">
        <v>0</v>
      </c>
      <c r="AJ157" s="108">
        <v>0</v>
      </c>
      <c r="AK157" s="108">
        <v>0</v>
      </c>
      <c r="AM157" s="14"/>
      <c r="AN157" s="14"/>
      <c r="AO157" s="14"/>
      <c r="AP157" s="14"/>
      <c r="AQ157" s="14"/>
      <c r="AR157" s="14"/>
    </row>
    <row r="158" spans="5:44" x14ac:dyDescent="0.2">
      <c r="E158" s="3" t="s">
        <v>26</v>
      </c>
      <c r="F158" s="3">
        <v>0</v>
      </c>
      <c r="G158" s="3">
        <v>0</v>
      </c>
      <c r="I158" s="3">
        <v>0</v>
      </c>
      <c r="J158" s="3" t="s">
        <v>526</v>
      </c>
      <c r="K158" s="130" t="s">
        <v>601</v>
      </c>
      <c r="L158" s="3" t="s">
        <v>108</v>
      </c>
      <c r="R158" s="14"/>
      <c r="T158" s="108">
        <v>0</v>
      </c>
      <c r="U158" s="108">
        <v>0</v>
      </c>
      <c r="V158" s="108">
        <v>0</v>
      </c>
      <c r="W158" s="108">
        <v>0</v>
      </c>
      <c r="X158" s="108">
        <v>0</v>
      </c>
      <c r="Y158" s="108">
        <v>0</v>
      </c>
      <c r="Z158" s="108">
        <v>0</v>
      </c>
      <c r="AA158" s="108">
        <v>0</v>
      </c>
      <c r="AB158" s="108">
        <v>0</v>
      </c>
      <c r="AC158" s="108">
        <v>0</v>
      </c>
      <c r="AD158" s="108">
        <v>0</v>
      </c>
      <c r="AE158" s="108">
        <v>0</v>
      </c>
      <c r="AF158" s="108">
        <v>0</v>
      </c>
      <c r="AG158" s="108">
        <v>0</v>
      </c>
      <c r="AH158" s="108">
        <v>0</v>
      </c>
      <c r="AI158" s="108">
        <v>0</v>
      </c>
      <c r="AJ158" s="108">
        <v>0</v>
      </c>
      <c r="AK158" s="108">
        <v>0</v>
      </c>
      <c r="AM158" s="14"/>
      <c r="AN158" s="14"/>
      <c r="AO158" s="14"/>
      <c r="AP158" s="14"/>
      <c r="AQ158" s="14"/>
      <c r="AR158" s="14"/>
    </row>
    <row r="159" spans="5:44" x14ac:dyDescent="0.2">
      <c r="E159" s="3" t="s">
        <v>26</v>
      </c>
      <c r="F159" s="3">
        <v>0</v>
      </c>
      <c r="G159" s="3">
        <v>0</v>
      </c>
      <c r="I159" s="3">
        <v>0</v>
      </c>
      <c r="J159" s="3" t="s">
        <v>526</v>
      </c>
      <c r="K159" s="130" t="s">
        <v>601</v>
      </c>
      <c r="L159" s="3" t="s">
        <v>108</v>
      </c>
      <c r="R159" s="14"/>
      <c r="T159" s="108">
        <v>0</v>
      </c>
      <c r="U159" s="108">
        <v>0</v>
      </c>
      <c r="V159" s="108">
        <v>0</v>
      </c>
      <c r="W159" s="108">
        <v>0</v>
      </c>
      <c r="X159" s="108">
        <v>0</v>
      </c>
      <c r="Y159" s="108">
        <v>0</v>
      </c>
      <c r="Z159" s="108">
        <v>0</v>
      </c>
      <c r="AA159" s="108">
        <v>0</v>
      </c>
      <c r="AB159" s="108">
        <v>0</v>
      </c>
      <c r="AC159" s="108">
        <v>0</v>
      </c>
      <c r="AD159" s="108">
        <v>0</v>
      </c>
      <c r="AE159" s="108">
        <v>0</v>
      </c>
      <c r="AF159" s="108">
        <v>0</v>
      </c>
      <c r="AG159" s="108">
        <v>0</v>
      </c>
      <c r="AH159" s="108">
        <v>0</v>
      </c>
      <c r="AI159" s="108">
        <v>0</v>
      </c>
      <c r="AJ159" s="108">
        <v>0</v>
      </c>
      <c r="AK159" s="108">
        <v>0</v>
      </c>
      <c r="AM159" s="14"/>
      <c r="AN159" s="14"/>
      <c r="AO159" s="14"/>
      <c r="AP159" s="14"/>
      <c r="AQ159" s="14"/>
      <c r="AR159" s="14"/>
    </row>
    <row r="160" spans="5:44" x14ac:dyDescent="0.2">
      <c r="E160" s="3" t="s">
        <v>26</v>
      </c>
      <c r="F160" s="3">
        <v>0</v>
      </c>
      <c r="G160" s="3">
        <v>0</v>
      </c>
      <c r="I160" s="3">
        <v>0</v>
      </c>
      <c r="J160" s="3" t="s">
        <v>526</v>
      </c>
      <c r="K160" s="130" t="s">
        <v>601</v>
      </c>
      <c r="L160" s="3" t="s">
        <v>108</v>
      </c>
      <c r="R160" s="14"/>
      <c r="T160" s="108">
        <v>0</v>
      </c>
      <c r="U160" s="108">
        <v>0</v>
      </c>
      <c r="V160" s="108">
        <v>0</v>
      </c>
      <c r="W160" s="108">
        <v>0</v>
      </c>
      <c r="X160" s="108">
        <v>0</v>
      </c>
      <c r="Y160" s="108">
        <v>0</v>
      </c>
      <c r="Z160" s="108">
        <v>0</v>
      </c>
      <c r="AA160" s="108">
        <v>0</v>
      </c>
      <c r="AB160" s="108">
        <v>0</v>
      </c>
      <c r="AC160" s="108">
        <v>0</v>
      </c>
      <c r="AD160" s="108">
        <v>0</v>
      </c>
      <c r="AE160" s="108">
        <v>0</v>
      </c>
      <c r="AF160" s="108">
        <v>0</v>
      </c>
      <c r="AG160" s="108">
        <v>0</v>
      </c>
      <c r="AH160" s="108">
        <v>0</v>
      </c>
      <c r="AI160" s="108">
        <v>0</v>
      </c>
      <c r="AJ160" s="108">
        <v>0</v>
      </c>
      <c r="AK160" s="108">
        <v>0</v>
      </c>
      <c r="AM160" s="14"/>
      <c r="AN160" s="14"/>
      <c r="AO160" s="14"/>
      <c r="AP160" s="14"/>
      <c r="AQ160" s="14"/>
      <c r="AR160" s="14"/>
    </row>
    <row r="161" spans="5:44" x14ac:dyDescent="0.2">
      <c r="E161" s="3" t="s">
        <v>26</v>
      </c>
      <c r="F161" s="3" t="s">
        <v>172</v>
      </c>
      <c r="G161" s="3" t="s">
        <v>566</v>
      </c>
      <c r="I161" s="3" t="s">
        <v>183</v>
      </c>
      <c r="J161" s="3" t="s">
        <v>527</v>
      </c>
      <c r="K161" s="130" t="s">
        <v>366</v>
      </c>
      <c r="L161" s="3" t="s">
        <v>108</v>
      </c>
      <c r="R161" s="14"/>
      <c r="T161" s="108">
        <v>0</v>
      </c>
      <c r="U161" s="108">
        <v>0</v>
      </c>
      <c r="V161" s="108">
        <v>0</v>
      </c>
      <c r="W161" s="108">
        <v>0</v>
      </c>
      <c r="X161" s="108">
        <v>0</v>
      </c>
      <c r="Y161" s="108">
        <v>0</v>
      </c>
      <c r="Z161" s="108">
        <v>0</v>
      </c>
      <c r="AA161" s="108">
        <v>0</v>
      </c>
      <c r="AB161" s="108">
        <v>0</v>
      </c>
      <c r="AC161" s="108">
        <v>0</v>
      </c>
      <c r="AD161" s="108">
        <v>0</v>
      </c>
      <c r="AE161" s="108">
        <v>0</v>
      </c>
      <c r="AF161" s="108">
        <v>0</v>
      </c>
      <c r="AG161" s="108">
        <v>9.5046784223063507E-2</v>
      </c>
      <c r="AH161" s="108">
        <v>0.1118325881756735</v>
      </c>
      <c r="AI161" s="108">
        <v>0.11313050750427409</v>
      </c>
      <c r="AJ161" s="108">
        <v>0.11053723174788335</v>
      </c>
      <c r="AK161" s="108">
        <v>9.7143704285622148E-2</v>
      </c>
      <c r="AM161" s="14"/>
      <c r="AN161" s="14"/>
      <c r="AO161" s="14"/>
      <c r="AP161" s="14"/>
      <c r="AQ161" s="14"/>
      <c r="AR161" s="14"/>
    </row>
    <row r="162" spans="5:44" x14ac:dyDescent="0.2">
      <c r="E162" s="3" t="s">
        <v>26</v>
      </c>
      <c r="F162" s="3" t="s">
        <v>172</v>
      </c>
      <c r="G162" s="3" t="s">
        <v>683</v>
      </c>
      <c r="I162" s="3" t="s">
        <v>417</v>
      </c>
      <c r="J162" s="3" t="s">
        <v>527</v>
      </c>
      <c r="K162" s="130" t="s">
        <v>573</v>
      </c>
      <c r="L162" s="3" t="s">
        <v>108</v>
      </c>
      <c r="R162" s="14"/>
      <c r="T162" s="108">
        <v>0</v>
      </c>
      <c r="U162" s="108">
        <v>0</v>
      </c>
      <c r="V162" s="108">
        <v>0</v>
      </c>
      <c r="W162" s="108">
        <v>0</v>
      </c>
      <c r="X162" s="108">
        <v>0</v>
      </c>
      <c r="Y162" s="108">
        <v>0</v>
      </c>
      <c r="Z162" s="108">
        <v>0</v>
      </c>
      <c r="AA162" s="108">
        <v>0</v>
      </c>
      <c r="AB162" s="108">
        <v>0</v>
      </c>
      <c r="AC162" s="108">
        <v>0</v>
      </c>
      <c r="AD162" s="108">
        <v>0</v>
      </c>
      <c r="AE162" s="108">
        <v>0</v>
      </c>
      <c r="AF162" s="108">
        <v>0</v>
      </c>
      <c r="AG162" s="108">
        <v>0.11702840225776212</v>
      </c>
      <c r="AH162" s="108">
        <v>0.12739846176648029</v>
      </c>
      <c r="AI162" s="108">
        <v>0.1436697858103777</v>
      </c>
      <c r="AJ162" s="108">
        <v>6.3474359079802589E-2</v>
      </c>
      <c r="AK162" s="108">
        <v>9.8604285436385997E-2</v>
      </c>
      <c r="AM162" s="14"/>
      <c r="AN162" s="119"/>
      <c r="AO162" s="119"/>
      <c r="AP162" s="14"/>
      <c r="AQ162" s="119"/>
      <c r="AR162" s="119"/>
    </row>
    <row r="163" spans="5:44" x14ac:dyDescent="0.2">
      <c r="E163" s="3" t="s">
        <v>26</v>
      </c>
      <c r="F163" s="3" t="s">
        <v>207</v>
      </c>
      <c r="G163" s="3" t="s">
        <v>568</v>
      </c>
      <c r="I163" s="3" t="s">
        <v>253</v>
      </c>
      <c r="J163" s="3" t="s">
        <v>527</v>
      </c>
      <c r="K163" s="130" t="s">
        <v>574</v>
      </c>
      <c r="L163" s="3" t="s">
        <v>108</v>
      </c>
      <c r="R163" s="14"/>
      <c r="T163" s="108">
        <v>0</v>
      </c>
      <c r="U163" s="108">
        <v>0</v>
      </c>
      <c r="V163" s="108">
        <v>0</v>
      </c>
      <c r="W163" s="108">
        <v>0</v>
      </c>
      <c r="X163" s="108">
        <v>0</v>
      </c>
      <c r="Y163" s="108">
        <v>0</v>
      </c>
      <c r="Z163" s="108">
        <v>0</v>
      </c>
      <c r="AA163" s="108">
        <v>0</v>
      </c>
      <c r="AB163" s="108">
        <v>0</v>
      </c>
      <c r="AC163" s="108">
        <v>0</v>
      </c>
      <c r="AD163" s="108">
        <v>0</v>
      </c>
      <c r="AE163" s="108">
        <v>0</v>
      </c>
      <c r="AF163" s="108">
        <v>0</v>
      </c>
      <c r="AG163" s="108">
        <v>1.0481190403426932</v>
      </c>
      <c r="AH163" s="108">
        <v>5.4491841593970696</v>
      </c>
      <c r="AI163" s="108">
        <v>4.8963357110458627</v>
      </c>
      <c r="AJ163" s="108">
        <v>3.3676911878441702</v>
      </c>
      <c r="AK163" s="108">
        <v>2.8610046650348532E-2</v>
      </c>
      <c r="AM163" s="14"/>
      <c r="AN163" s="14"/>
      <c r="AO163" s="14"/>
      <c r="AP163" s="14"/>
      <c r="AQ163" s="14"/>
      <c r="AR163" s="14"/>
    </row>
    <row r="164" spans="5:44" x14ac:dyDescent="0.2">
      <c r="E164" s="3" t="s">
        <v>26</v>
      </c>
      <c r="F164" s="3" t="s">
        <v>207</v>
      </c>
      <c r="G164" s="3" t="s">
        <v>669</v>
      </c>
      <c r="I164" s="3" t="s">
        <v>212</v>
      </c>
      <c r="J164" s="3" t="s">
        <v>527</v>
      </c>
      <c r="K164" s="130" t="s">
        <v>673</v>
      </c>
      <c r="L164" s="3" t="s">
        <v>108</v>
      </c>
      <c r="R164" s="14"/>
      <c r="T164" s="108">
        <v>0</v>
      </c>
      <c r="U164" s="108">
        <v>0</v>
      </c>
      <c r="V164" s="108">
        <v>0</v>
      </c>
      <c r="W164" s="108">
        <v>0</v>
      </c>
      <c r="X164" s="108">
        <v>0</v>
      </c>
      <c r="Y164" s="108">
        <v>0</v>
      </c>
      <c r="Z164" s="108">
        <v>0</v>
      </c>
      <c r="AA164" s="108">
        <v>0</v>
      </c>
      <c r="AB164" s="108">
        <v>0</v>
      </c>
      <c r="AC164" s="108">
        <v>0</v>
      </c>
      <c r="AD164" s="108">
        <v>0</v>
      </c>
      <c r="AE164" s="108">
        <v>0</v>
      </c>
      <c r="AF164" s="108">
        <v>0</v>
      </c>
      <c r="AG164" s="108">
        <v>0.29862729648241204</v>
      </c>
      <c r="AH164" s="108">
        <v>0.2255870954773869</v>
      </c>
      <c r="AI164" s="108">
        <v>1.1394320050251256</v>
      </c>
      <c r="AJ164" s="108">
        <v>1.1424733989949747</v>
      </c>
      <c r="AK164" s="108">
        <v>1.1317209075376882</v>
      </c>
      <c r="AM164" s="14"/>
      <c r="AN164" s="14"/>
      <c r="AO164" s="14"/>
      <c r="AP164" s="14"/>
      <c r="AQ164" s="14"/>
      <c r="AR164" s="14"/>
    </row>
    <row r="165" spans="5:44" x14ac:dyDescent="0.2">
      <c r="E165" s="3" t="s">
        <v>26</v>
      </c>
      <c r="F165" s="3" t="s">
        <v>207</v>
      </c>
      <c r="G165" s="3" t="s">
        <v>684</v>
      </c>
      <c r="I165" s="3" t="s">
        <v>213</v>
      </c>
      <c r="J165" s="3" t="s">
        <v>527</v>
      </c>
      <c r="K165" s="130" t="s">
        <v>520</v>
      </c>
      <c r="L165" s="3" t="s">
        <v>108</v>
      </c>
      <c r="R165" s="14"/>
      <c r="T165" s="108">
        <v>0</v>
      </c>
      <c r="U165" s="108">
        <v>0</v>
      </c>
      <c r="V165" s="108">
        <v>0</v>
      </c>
      <c r="W165" s="108">
        <v>0</v>
      </c>
      <c r="X165" s="108">
        <v>0</v>
      </c>
      <c r="Y165" s="108">
        <v>0</v>
      </c>
      <c r="Z165" s="108">
        <v>0</v>
      </c>
      <c r="AA165" s="108">
        <v>0</v>
      </c>
      <c r="AB165" s="108">
        <v>0</v>
      </c>
      <c r="AC165" s="108">
        <v>0</v>
      </c>
      <c r="AD165" s="108">
        <v>0</v>
      </c>
      <c r="AE165" s="108">
        <v>0</v>
      </c>
      <c r="AF165" s="108">
        <v>0</v>
      </c>
      <c r="AG165" s="108">
        <v>0.42819312099248713</v>
      </c>
      <c r="AH165" s="108">
        <v>0.43265443067102177</v>
      </c>
      <c r="AI165" s="108">
        <v>0.4371381589911571</v>
      </c>
      <c r="AJ165" s="108">
        <v>2.2307108861529756E-2</v>
      </c>
      <c r="AK165" s="108">
        <v>2.6836013000450798E-2</v>
      </c>
      <c r="AM165" s="14"/>
      <c r="AN165" s="14"/>
      <c r="AO165" s="14"/>
      <c r="AP165" s="14"/>
      <c r="AQ165" s="14"/>
      <c r="AR165" s="14"/>
    </row>
    <row r="166" spans="5:44" x14ac:dyDescent="0.2">
      <c r="E166" s="3" t="s">
        <v>26</v>
      </c>
      <c r="F166" s="3" t="s">
        <v>207</v>
      </c>
      <c r="G166" s="3" t="s">
        <v>570</v>
      </c>
      <c r="I166" s="3" t="s">
        <v>213</v>
      </c>
      <c r="J166" s="3" t="s">
        <v>527</v>
      </c>
      <c r="K166" s="130" t="s">
        <v>520</v>
      </c>
      <c r="L166" s="3" t="s">
        <v>108</v>
      </c>
      <c r="R166" s="14"/>
      <c r="T166" s="108">
        <v>0</v>
      </c>
      <c r="U166" s="108">
        <v>0</v>
      </c>
      <c r="V166" s="108">
        <v>0</v>
      </c>
      <c r="W166" s="108">
        <v>0</v>
      </c>
      <c r="X166" s="108">
        <v>0</v>
      </c>
      <c r="Y166" s="108">
        <v>0</v>
      </c>
      <c r="Z166" s="108">
        <v>0</v>
      </c>
      <c r="AA166" s="108">
        <v>0</v>
      </c>
      <c r="AB166" s="108">
        <v>0</v>
      </c>
      <c r="AC166" s="108">
        <v>0</v>
      </c>
      <c r="AD166" s="108">
        <v>0</v>
      </c>
      <c r="AE166" s="108">
        <v>0</v>
      </c>
      <c r="AF166" s="108">
        <v>0</v>
      </c>
      <c r="AG166" s="108">
        <v>0</v>
      </c>
      <c r="AH166" s="108">
        <v>0</v>
      </c>
      <c r="AI166" s="108">
        <v>0</v>
      </c>
      <c r="AJ166" s="108">
        <v>0</v>
      </c>
      <c r="AK166" s="108">
        <v>0</v>
      </c>
      <c r="AM166" s="14"/>
      <c r="AN166" s="14"/>
      <c r="AO166" s="14"/>
      <c r="AP166" s="14"/>
      <c r="AQ166" s="14"/>
      <c r="AR166" s="14"/>
    </row>
    <row r="167" spans="5:44" x14ac:dyDescent="0.2">
      <c r="E167" s="3" t="s">
        <v>26</v>
      </c>
      <c r="F167" s="3">
        <v>0</v>
      </c>
      <c r="G167" s="3">
        <v>0</v>
      </c>
      <c r="I167" s="3">
        <v>0</v>
      </c>
      <c r="J167" s="3" t="s">
        <v>527</v>
      </c>
      <c r="K167" s="130" t="s">
        <v>601</v>
      </c>
      <c r="L167" s="3" t="s">
        <v>108</v>
      </c>
      <c r="R167" s="14"/>
      <c r="T167" s="108">
        <v>0</v>
      </c>
      <c r="U167" s="108">
        <v>0</v>
      </c>
      <c r="V167" s="108">
        <v>0</v>
      </c>
      <c r="W167" s="108">
        <v>0</v>
      </c>
      <c r="X167" s="108">
        <v>0</v>
      </c>
      <c r="Y167" s="108">
        <v>0</v>
      </c>
      <c r="Z167" s="108">
        <v>0</v>
      </c>
      <c r="AA167" s="108">
        <v>0</v>
      </c>
      <c r="AB167" s="108">
        <v>0</v>
      </c>
      <c r="AC167" s="108">
        <v>0</v>
      </c>
      <c r="AD167" s="108">
        <v>0</v>
      </c>
      <c r="AE167" s="108">
        <v>0</v>
      </c>
      <c r="AF167" s="108">
        <v>0</v>
      </c>
      <c r="AG167" s="108">
        <v>0</v>
      </c>
      <c r="AH167" s="108">
        <v>0</v>
      </c>
      <c r="AI167" s="108">
        <v>0</v>
      </c>
      <c r="AJ167" s="108">
        <v>0</v>
      </c>
      <c r="AK167" s="108">
        <v>0</v>
      </c>
      <c r="AM167" s="14"/>
      <c r="AN167" s="14"/>
      <c r="AO167" s="14"/>
      <c r="AP167" s="14"/>
      <c r="AQ167" s="14"/>
      <c r="AR167" s="14"/>
    </row>
    <row r="168" spans="5:44" x14ac:dyDescent="0.2">
      <c r="E168" s="3" t="s">
        <v>26</v>
      </c>
      <c r="F168" s="3">
        <v>0</v>
      </c>
      <c r="G168" s="3">
        <v>0</v>
      </c>
      <c r="I168" s="3">
        <v>0</v>
      </c>
      <c r="J168" s="3" t="s">
        <v>527</v>
      </c>
      <c r="K168" s="130" t="s">
        <v>601</v>
      </c>
      <c r="L168" s="3" t="s">
        <v>108</v>
      </c>
      <c r="R168" s="14"/>
      <c r="T168" s="108">
        <v>0</v>
      </c>
      <c r="U168" s="108">
        <v>0</v>
      </c>
      <c r="V168" s="108">
        <v>0</v>
      </c>
      <c r="W168" s="108">
        <v>0</v>
      </c>
      <c r="X168" s="108">
        <v>0</v>
      </c>
      <c r="Y168" s="108">
        <v>0</v>
      </c>
      <c r="Z168" s="108">
        <v>0</v>
      </c>
      <c r="AA168" s="108">
        <v>0</v>
      </c>
      <c r="AB168" s="108">
        <v>0</v>
      </c>
      <c r="AC168" s="108">
        <v>0</v>
      </c>
      <c r="AD168" s="108">
        <v>0</v>
      </c>
      <c r="AE168" s="108">
        <v>0</v>
      </c>
      <c r="AF168" s="108">
        <v>0</v>
      </c>
      <c r="AG168" s="108">
        <v>0</v>
      </c>
      <c r="AH168" s="108">
        <v>0</v>
      </c>
      <c r="AI168" s="108">
        <v>0</v>
      </c>
      <c r="AJ168" s="108">
        <v>0</v>
      </c>
      <c r="AK168" s="108">
        <v>0</v>
      </c>
      <c r="AM168" s="14"/>
      <c r="AN168" s="14"/>
      <c r="AO168" s="14"/>
      <c r="AP168" s="14"/>
      <c r="AQ168" s="14"/>
      <c r="AR168" s="14"/>
    </row>
    <row r="169" spans="5:44" x14ac:dyDescent="0.2">
      <c r="E169" s="3" t="s">
        <v>26</v>
      </c>
      <c r="F169" s="3">
        <v>0</v>
      </c>
      <c r="G169" s="3">
        <v>0</v>
      </c>
      <c r="I169" s="3">
        <v>0</v>
      </c>
      <c r="J169" s="3" t="s">
        <v>527</v>
      </c>
      <c r="K169" s="130" t="s">
        <v>601</v>
      </c>
      <c r="L169" s="3" t="s">
        <v>108</v>
      </c>
      <c r="R169" s="14"/>
      <c r="T169" s="108">
        <v>0</v>
      </c>
      <c r="U169" s="108">
        <v>0</v>
      </c>
      <c r="V169" s="108">
        <v>0</v>
      </c>
      <c r="W169" s="108">
        <v>0</v>
      </c>
      <c r="X169" s="108">
        <v>0</v>
      </c>
      <c r="Y169" s="108">
        <v>0</v>
      </c>
      <c r="Z169" s="108">
        <v>0</v>
      </c>
      <c r="AA169" s="108">
        <v>0</v>
      </c>
      <c r="AB169" s="108">
        <v>0</v>
      </c>
      <c r="AC169" s="108">
        <v>0</v>
      </c>
      <c r="AD169" s="108">
        <v>0</v>
      </c>
      <c r="AE169" s="108">
        <v>0</v>
      </c>
      <c r="AF169" s="108">
        <v>0</v>
      </c>
      <c r="AG169" s="108">
        <v>0</v>
      </c>
      <c r="AH169" s="108">
        <v>0</v>
      </c>
      <c r="AI169" s="108">
        <v>0</v>
      </c>
      <c r="AJ169" s="108">
        <v>0</v>
      </c>
      <c r="AK169" s="108">
        <v>0</v>
      </c>
      <c r="AM169" s="14"/>
      <c r="AN169" s="14"/>
      <c r="AO169" s="14"/>
      <c r="AP169" s="14"/>
      <c r="AQ169" s="14"/>
      <c r="AR169" s="14"/>
    </row>
    <row r="170" spans="5:44" x14ac:dyDescent="0.2">
      <c r="E170" s="3" t="s">
        <v>26</v>
      </c>
      <c r="F170" s="3">
        <v>0</v>
      </c>
      <c r="G170" s="3">
        <v>0</v>
      </c>
      <c r="I170" s="3">
        <v>0</v>
      </c>
      <c r="J170" s="3" t="s">
        <v>527</v>
      </c>
      <c r="K170" s="130" t="s">
        <v>601</v>
      </c>
      <c r="L170" s="3" t="s">
        <v>108</v>
      </c>
      <c r="R170" s="14"/>
      <c r="T170" s="108">
        <v>0</v>
      </c>
      <c r="U170" s="108">
        <v>0</v>
      </c>
      <c r="V170" s="108">
        <v>0</v>
      </c>
      <c r="W170" s="108">
        <v>0</v>
      </c>
      <c r="X170" s="108">
        <v>0</v>
      </c>
      <c r="Y170" s="108">
        <v>0</v>
      </c>
      <c r="Z170" s="108">
        <v>0</v>
      </c>
      <c r="AA170" s="108">
        <v>0</v>
      </c>
      <c r="AB170" s="108">
        <v>0</v>
      </c>
      <c r="AC170" s="108">
        <v>0</v>
      </c>
      <c r="AD170" s="108">
        <v>0</v>
      </c>
      <c r="AE170" s="108">
        <v>0</v>
      </c>
      <c r="AF170" s="108">
        <v>0</v>
      </c>
      <c r="AG170" s="108">
        <v>0</v>
      </c>
      <c r="AH170" s="108">
        <v>0</v>
      </c>
      <c r="AI170" s="108">
        <v>0</v>
      </c>
      <c r="AJ170" s="108">
        <v>0</v>
      </c>
      <c r="AK170" s="108">
        <v>0</v>
      </c>
      <c r="AM170" s="14"/>
      <c r="AN170" s="119"/>
      <c r="AO170" s="119"/>
      <c r="AP170" s="14"/>
      <c r="AQ170" s="119"/>
      <c r="AR170" s="119"/>
    </row>
    <row r="171" spans="5:44" x14ac:dyDescent="0.2">
      <c r="E171" s="3" t="s">
        <v>26</v>
      </c>
      <c r="F171" s="3">
        <v>0</v>
      </c>
      <c r="G171" s="3">
        <v>0</v>
      </c>
      <c r="I171" s="3">
        <v>0</v>
      </c>
      <c r="J171" s="3" t="s">
        <v>527</v>
      </c>
      <c r="K171" s="130" t="s">
        <v>601</v>
      </c>
      <c r="L171" s="3" t="s">
        <v>108</v>
      </c>
      <c r="R171" s="14"/>
      <c r="T171" s="126">
        <v>0</v>
      </c>
      <c r="U171" s="126">
        <v>0</v>
      </c>
      <c r="V171" s="126">
        <v>0</v>
      </c>
      <c r="W171" s="126">
        <v>0</v>
      </c>
      <c r="X171" s="126">
        <v>0</v>
      </c>
      <c r="Y171" s="126">
        <v>0</v>
      </c>
      <c r="Z171" s="126">
        <v>0</v>
      </c>
      <c r="AA171" s="126">
        <v>0</v>
      </c>
      <c r="AB171" s="126">
        <v>0</v>
      </c>
      <c r="AC171" s="126">
        <v>0</v>
      </c>
      <c r="AD171" s="126">
        <v>0</v>
      </c>
      <c r="AE171" s="126">
        <v>0</v>
      </c>
      <c r="AF171" s="126">
        <v>0</v>
      </c>
      <c r="AG171" s="108">
        <v>0</v>
      </c>
      <c r="AH171" s="108">
        <v>0</v>
      </c>
      <c r="AI171" s="108">
        <v>0</v>
      </c>
      <c r="AJ171" s="108">
        <v>0</v>
      </c>
      <c r="AK171" s="108">
        <v>0</v>
      </c>
      <c r="AM171" s="14"/>
      <c r="AN171" s="14"/>
      <c r="AO171" s="14"/>
      <c r="AP171" s="14"/>
      <c r="AQ171" s="14"/>
      <c r="AR171" s="14"/>
    </row>
    <row r="172" spans="5:44" x14ac:dyDescent="0.2">
      <c r="E172" s="3" t="s">
        <v>26</v>
      </c>
      <c r="F172" s="3">
        <v>0</v>
      </c>
      <c r="G172" s="3">
        <v>0</v>
      </c>
      <c r="I172" s="3">
        <v>0</v>
      </c>
      <c r="J172" s="3" t="s">
        <v>527</v>
      </c>
      <c r="K172" s="130" t="s">
        <v>601</v>
      </c>
      <c r="L172" s="3" t="s">
        <v>108</v>
      </c>
      <c r="R172" s="14"/>
      <c r="T172" s="126">
        <v>0</v>
      </c>
      <c r="U172" s="126">
        <v>0</v>
      </c>
      <c r="V172" s="126">
        <v>0</v>
      </c>
      <c r="W172" s="126">
        <v>0</v>
      </c>
      <c r="X172" s="126">
        <v>0</v>
      </c>
      <c r="Y172" s="126">
        <v>0</v>
      </c>
      <c r="Z172" s="126">
        <v>0</v>
      </c>
      <c r="AA172" s="126">
        <v>0</v>
      </c>
      <c r="AB172" s="126">
        <v>0</v>
      </c>
      <c r="AC172" s="126">
        <v>0</v>
      </c>
      <c r="AD172" s="126">
        <v>0</v>
      </c>
      <c r="AE172" s="126">
        <v>0</v>
      </c>
      <c r="AF172" s="126">
        <v>0</v>
      </c>
      <c r="AG172" s="108">
        <v>0</v>
      </c>
      <c r="AH172" s="108">
        <v>0</v>
      </c>
      <c r="AI172" s="108">
        <v>0</v>
      </c>
      <c r="AJ172" s="108">
        <v>0</v>
      </c>
      <c r="AK172" s="108">
        <v>0</v>
      </c>
      <c r="AM172" s="14"/>
      <c r="AN172" s="14"/>
      <c r="AO172" s="14"/>
      <c r="AP172" s="14"/>
      <c r="AQ172" s="14"/>
      <c r="AR172" s="14"/>
    </row>
    <row r="173" spans="5:44" x14ac:dyDescent="0.2">
      <c r="E173" s="3" t="s">
        <v>26</v>
      </c>
      <c r="F173" s="3">
        <v>0</v>
      </c>
      <c r="G173" s="3">
        <v>0</v>
      </c>
      <c r="I173" s="3">
        <v>0</v>
      </c>
      <c r="J173" s="3" t="s">
        <v>527</v>
      </c>
      <c r="K173" s="130" t="s">
        <v>601</v>
      </c>
      <c r="L173" s="3" t="s">
        <v>108</v>
      </c>
      <c r="R173" s="14"/>
      <c r="T173" s="126">
        <v>0</v>
      </c>
      <c r="U173" s="126">
        <v>0</v>
      </c>
      <c r="V173" s="126">
        <v>0</v>
      </c>
      <c r="W173" s="126">
        <v>0</v>
      </c>
      <c r="X173" s="126">
        <v>0</v>
      </c>
      <c r="Y173" s="126">
        <v>0</v>
      </c>
      <c r="Z173" s="126">
        <v>0</v>
      </c>
      <c r="AA173" s="126">
        <v>0</v>
      </c>
      <c r="AB173" s="126">
        <v>0</v>
      </c>
      <c r="AC173" s="126">
        <v>0</v>
      </c>
      <c r="AD173" s="126">
        <v>0</v>
      </c>
      <c r="AE173" s="126">
        <v>0</v>
      </c>
      <c r="AF173" s="126">
        <v>0</v>
      </c>
      <c r="AG173" s="108">
        <v>0</v>
      </c>
      <c r="AH173" s="108">
        <v>0</v>
      </c>
      <c r="AI173" s="108">
        <v>0</v>
      </c>
      <c r="AJ173" s="108">
        <v>0</v>
      </c>
      <c r="AK173" s="108">
        <v>0</v>
      </c>
      <c r="AM173" s="14"/>
      <c r="AN173" s="14"/>
      <c r="AO173" s="14"/>
      <c r="AP173" s="14"/>
      <c r="AQ173" s="14"/>
      <c r="AR173" s="14"/>
    </row>
    <row r="174" spans="5:44" x14ac:dyDescent="0.2">
      <c r="E174" s="3" t="s">
        <v>26</v>
      </c>
      <c r="F174" s="3">
        <v>0</v>
      </c>
      <c r="G174" s="3">
        <v>0</v>
      </c>
      <c r="I174" s="3">
        <v>0</v>
      </c>
      <c r="J174" s="3" t="s">
        <v>527</v>
      </c>
      <c r="K174" s="130" t="s">
        <v>601</v>
      </c>
      <c r="L174" s="3" t="s">
        <v>108</v>
      </c>
      <c r="R174" s="14"/>
      <c r="T174" s="126">
        <v>0</v>
      </c>
      <c r="U174" s="126">
        <v>0</v>
      </c>
      <c r="V174" s="126">
        <v>0</v>
      </c>
      <c r="W174" s="126">
        <v>0</v>
      </c>
      <c r="X174" s="126">
        <v>0</v>
      </c>
      <c r="Y174" s="126">
        <v>0</v>
      </c>
      <c r="Z174" s="126">
        <v>0</v>
      </c>
      <c r="AA174" s="126">
        <v>0</v>
      </c>
      <c r="AB174" s="126">
        <v>0</v>
      </c>
      <c r="AC174" s="126">
        <v>0</v>
      </c>
      <c r="AD174" s="126">
        <v>0</v>
      </c>
      <c r="AE174" s="126">
        <v>0</v>
      </c>
      <c r="AF174" s="126">
        <v>0</v>
      </c>
      <c r="AG174" s="108">
        <v>0</v>
      </c>
      <c r="AH174" s="108">
        <v>0</v>
      </c>
      <c r="AI174" s="108">
        <v>0</v>
      </c>
      <c r="AJ174" s="108">
        <v>0</v>
      </c>
      <c r="AK174" s="108">
        <v>0</v>
      </c>
      <c r="AM174" s="14"/>
      <c r="AN174" s="14"/>
      <c r="AO174" s="14"/>
      <c r="AP174" s="14"/>
      <c r="AQ174" s="14"/>
      <c r="AR174" s="14"/>
    </row>
    <row r="175" spans="5:44" x14ac:dyDescent="0.2">
      <c r="E175" s="3" t="s">
        <v>26</v>
      </c>
      <c r="F175" s="3">
        <v>0</v>
      </c>
      <c r="G175" s="3">
        <v>0</v>
      </c>
      <c r="I175" s="3">
        <v>0</v>
      </c>
      <c r="J175" s="3" t="s">
        <v>527</v>
      </c>
      <c r="K175" s="130" t="s">
        <v>601</v>
      </c>
      <c r="L175" s="3" t="s">
        <v>108</v>
      </c>
      <c r="R175" s="14"/>
      <c r="T175" s="126">
        <v>0</v>
      </c>
      <c r="U175" s="126">
        <v>0</v>
      </c>
      <c r="V175" s="126">
        <v>0</v>
      </c>
      <c r="W175" s="126">
        <v>0</v>
      </c>
      <c r="X175" s="126">
        <v>0</v>
      </c>
      <c r="Y175" s="126">
        <v>0</v>
      </c>
      <c r="Z175" s="126">
        <v>0</v>
      </c>
      <c r="AA175" s="126">
        <v>0</v>
      </c>
      <c r="AB175" s="126">
        <v>0</v>
      </c>
      <c r="AC175" s="126">
        <v>0</v>
      </c>
      <c r="AD175" s="126">
        <v>0</v>
      </c>
      <c r="AE175" s="126">
        <v>0</v>
      </c>
      <c r="AF175" s="126">
        <v>0</v>
      </c>
      <c r="AG175" s="108">
        <v>0</v>
      </c>
      <c r="AH175" s="108">
        <v>0</v>
      </c>
      <c r="AI175" s="108">
        <v>0</v>
      </c>
      <c r="AJ175" s="108">
        <v>0</v>
      </c>
      <c r="AK175" s="108">
        <v>0</v>
      </c>
      <c r="AM175" s="14"/>
      <c r="AN175" s="14"/>
      <c r="AO175" s="14"/>
      <c r="AP175" s="14"/>
      <c r="AQ175" s="14"/>
      <c r="AR175" s="14"/>
    </row>
    <row r="176" spans="5:44" x14ac:dyDescent="0.2">
      <c r="E176" s="3" t="s">
        <v>26</v>
      </c>
      <c r="F176" s="3">
        <v>0</v>
      </c>
      <c r="G176" s="3">
        <v>0</v>
      </c>
      <c r="I176" s="3">
        <v>0</v>
      </c>
      <c r="J176" s="3" t="s">
        <v>527</v>
      </c>
      <c r="K176" s="130" t="s">
        <v>601</v>
      </c>
      <c r="L176" s="3" t="s">
        <v>108</v>
      </c>
      <c r="R176" s="14"/>
      <c r="T176" s="126">
        <v>0</v>
      </c>
      <c r="U176" s="126">
        <v>0</v>
      </c>
      <c r="V176" s="126">
        <v>0</v>
      </c>
      <c r="W176" s="126">
        <v>0</v>
      </c>
      <c r="X176" s="126">
        <v>0</v>
      </c>
      <c r="Y176" s="126">
        <v>0</v>
      </c>
      <c r="Z176" s="126">
        <v>0</v>
      </c>
      <c r="AA176" s="126">
        <v>0</v>
      </c>
      <c r="AB176" s="126">
        <v>0</v>
      </c>
      <c r="AC176" s="126">
        <v>0</v>
      </c>
      <c r="AD176" s="126">
        <v>0</v>
      </c>
      <c r="AE176" s="126">
        <v>0</v>
      </c>
      <c r="AF176" s="126">
        <v>0</v>
      </c>
      <c r="AG176" s="108">
        <v>0</v>
      </c>
      <c r="AH176" s="108">
        <v>0</v>
      </c>
      <c r="AI176" s="108">
        <v>0</v>
      </c>
      <c r="AJ176" s="108">
        <v>0</v>
      </c>
      <c r="AK176" s="108">
        <v>0</v>
      </c>
      <c r="AM176" s="14"/>
      <c r="AN176" s="14"/>
      <c r="AO176" s="14"/>
      <c r="AP176" s="14"/>
      <c r="AQ176" s="14"/>
      <c r="AR176" s="14"/>
    </row>
    <row r="177" spans="5:44" x14ac:dyDescent="0.2">
      <c r="E177" s="3" t="s">
        <v>26</v>
      </c>
      <c r="F177" s="3">
        <v>0</v>
      </c>
      <c r="G177" s="3">
        <v>0</v>
      </c>
      <c r="I177" s="3">
        <v>0</v>
      </c>
      <c r="J177" s="3" t="s">
        <v>527</v>
      </c>
      <c r="K177" s="130" t="s">
        <v>601</v>
      </c>
      <c r="L177" s="3" t="s">
        <v>108</v>
      </c>
      <c r="R177" s="14"/>
      <c r="T177" s="126">
        <v>0</v>
      </c>
      <c r="U177" s="126">
        <v>0</v>
      </c>
      <c r="V177" s="126">
        <v>0</v>
      </c>
      <c r="W177" s="126">
        <v>0</v>
      </c>
      <c r="X177" s="126">
        <v>0</v>
      </c>
      <c r="Y177" s="126">
        <v>0</v>
      </c>
      <c r="Z177" s="126">
        <v>0</v>
      </c>
      <c r="AA177" s="126">
        <v>0</v>
      </c>
      <c r="AB177" s="126">
        <v>0</v>
      </c>
      <c r="AC177" s="126">
        <v>0</v>
      </c>
      <c r="AD177" s="126">
        <v>0</v>
      </c>
      <c r="AE177" s="126">
        <v>0</v>
      </c>
      <c r="AF177" s="126">
        <v>0</v>
      </c>
      <c r="AG177" s="108">
        <v>0</v>
      </c>
      <c r="AH177" s="108">
        <v>0</v>
      </c>
      <c r="AI177" s="108">
        <v>0</v>
      </c>
      <c r="AJ177" s="108">
        <v>0</v>
      </c>
      <c r="AK177" s="108">
        <v>0</v>
      </c>
      <c r="AM177" s="14"/>
      <c r="AN177" s="14"/>
      <c r="AO177" s="14"/>
      <c r="AP177" s="14"/>
      <c r="AQ177" s="14"/>
      <c r="AR177" s="14"/>
    </row>
    <row r="178" spans="5:44" x14ac:dyDescent="0.2">
      <c r="E178" s="3" t="s">
        <v>26</v>
      </c>
      <c r="F178" s="3">
        <v>0</v>
      </c>
      <c r="G178" s="3">
        <v>0</v>
      </c>
      <c r="I178" s="3">
        <v>0</v>
      </c>
      <c r="J178" s="3" t="s">
        <v>527</v>
      </c>
      <c r="K178" s="130" t="s">
        <v>601</v>
      </c>
      <c r="L178" s="3" t="s">
        <v>108</v>
      </c>
      <c r="R178" s="14"/>
      <c r="T178" s="126">
        <v>0</v>
      </c>
      <c r="U178" s="126">
        <v>0</v>
      </c>
      <c r="V178" s="126">
        <v>0</v>
      </c>
      <c r="W178" s="126">
        <v>0</v>
      </c>
      <c r="X178" s="126">
        <v>0</v>
      </c>
      <c r="Y178" s="126">
        <v>0</v>
      </c>
      <c r="Z178" s="126">
        <v>0</v>
      </c>
      <c r="AA178" s="126">
        <v>0</v>
      </c>
      <c r="AB178" s="126">
        <v>0</v>
      </c>
      <c r="AC178" s="126">
        <v>0</v>
      </c>
      <c r="AD178" s="126">
        <v>0</v>
      </c>
      <c r="AE178" s="126">
        <v>0</v>
      </c>
      <c r="AF178" s="126">
        <v>0</v>
      </c>
      <c r="AG178" s="108">
        <v>0</v>
      </c>
      <c r="AH178" s="108">
        <v>0</v>
      </c>
      <c r="AI178" s="108">
        <v>0</v>
      </c>
      <c r="AJ178" s="108">
        <v>0</v>
      </c>
      <c r="AK178" s="108">
        <v>0</v>
      </c>
      <c r="AM178" s="14"/>
      <c r="AN178" s="121"/>
      <c r="AO178" s="121"/>
      <c r="AP178" s="14"/>
      <c r="AQ178" s="121"/>
      <c r="AR178" s="121"/>
    </row>
    <row r="179" spans="5:44" x14ac:dyDescent="0.2">
      <c r="E179" s="3" t="s">
        <v>26</v>
      </c>
      <c r="F179" s="3">
        <v>0</v>
      </c>
      <c r="G179" s="3">
        <v>0</v>
      </c>
      <c r="I179" s="3">
        <v>0</v>
      </c>
      <c r="J179" s="3" t="s">
        <v>527</v>
      </c>
      <c r="K179" s="130" t="s">
        <v>601</v>
      </c>
      <c r="L179" s="3" t="s">
        <v>108</v>
      </c>
      <c r="R179" s="14"/>
      <c r="T179" s="126">
        <v>0</v>
      </c>
      <c r="U179" s="126">
        <v>0</v>
      </c>
      <c r="V179" s="126">
        <v>0</v>
      </c>
      <c r="W179" s="126">
        <v>0</v>
      </c>
      <c r="X179" s="126">
        <v>0</v>
      </c>
      <c r="Y179" s="126">
        <v>0</v>
      </c>
      <c r="Z179" s="126">
        <v>0</v>
      </c>
      <c r="AA179" s="126">
        <v>0</v>
      </c>
      <c r="AB179" s="126">
        <v>0</v>
      </c>
      <c r="AC179" s="126">
        <v>0</v>
      </c>
      <c r="AD179" s="126">
        <v>0</v>
      </c>
      <c r="AE179" s="126">
        <v>0</v>
      </c>
      <c r="AF179" s="126">
        <v>0</v>
      </c>
      <c r="AG179" s="108">
        <v>0</v>
      </c>
      <c r="AH179" s="108">
        <v>0</v>
      </c>
      <c r="AI179" s="108">
        <v>0</v>
      </c>
      <c r="AJ179" s="108">
        <v>0</v>
      </c>
      <c r="AK179" s="108">
        <v>0</v>
      </c>
      <c r="AM179" s="14"/>
      <c r="AN179" s="14"/>
      <c r="AO179" s="14"/>
      <c r="AP179" s="14"/>
      <c r="AQ179" s="14"/>
      <c r="AR179" s="14"/>
    </row>
    <row r="180" spans="5:44" x14ac:dyDescent="0.2">
      <c r="E180" s="3" t="s">
        <v>26</v>
      </c>
      <c r="F180" s="3">
        <v>0</v>
      </c>
      <c r="G180" s="3">
        <v>0</v>
      </c>
      <c r="I180" s="3">
        <v>0</v>
      </c>
      <c r="J180" s="3" t="s">
        <v>527</v>
      </c>
      <c r="K180" s="130" t="s">
        <v>601</v>
      </c>
      <c r="L180" s="3" t="s">
        <v>108</v>
      </c>
      <c r="R180" s="14"/>
      <c r="T180" s="126">
        <v>0</v>
      </c>
      <c r="U180" s="126">
        <v>0</v>
      </c>
      <c r="V180" s="126">
        <v>0</v>
      </c>
      <c r="W180" s="126">
        <v>0</v>
      </c>
      <c r="X180" s="126">
        <v>0</v>
      </c>
      <c r="Y180" s="126">
        <v>0</v>
      </c>
      <c r="Z180" s="126">
        <v>0</v>
      </c>
      <c r="AA180" s="126">
        <v>0</v>
      </c>
      <c r="AB180" s="126">
        <v>0</v>
      </c>
      <c r="AC180" s="126">
        <v>0</v>
      </c>
      <c r="AD180" s="126">
        <v>0</v>
      </c>
      <c r="AE180" s="126">
        <v>0</v>
      </c>
      <c r="AF180" s="126">
        <v>0</v>
      </c>
      <c r="AG180" s="108">
        <v>0</v>
      </c>
      <c r="AH180" s="108">
        <v>0</v>
      </c>
      <c r="AI180" s="108">
        <v>0</v>
      </c>
      <c r="AJ180" s="108">
        <v>0</v>
      </c>
      <c r="AK180" s="108">
        <v>0</v>
      </c>
      <c r="AM180" s="14"/>
      <c r="AN180" s="14"/>
      <c r="AO180" s="14"/>
      <c r="AP180" s="14"/>
      <c r="AQ180" s="14"/>
      <c r="AR180" s="14"/>
    </row>
    <row r="181" spans="5:44" x14ac:dyDescent="0.2">
      <c r="E181" s="3" t="s">
        <v>26</v>
      </c>
      <c r="F181" s="3">
        <v>0</v>
      </c>
      <c r="G181" s="3">
        <v>0</v>
      </c>
      <c r="I181" s="3">
        <v>0</v>
      </c>
      <c r="J181" s="3" t="s">
        <v>527</v>
      </c>
      <c r="K181" s="130" t="s">
        <v>601</v>
      </c>
      <c r="L181" s="3" t="s">
        <v>108</v>
      </c>
      <c r="R181" s="14"/>
      <c r="T181" s="126">
        <v>0</v>
      </c>
      <c r="U181" s="126">
        <v>0</v>
      </c>
      <c r="V181" s="126">
        <v>0</v>
      </c>
      <c r="W181" s="126">
        <v>0</v>
      </c>
      <c r="X181" s="126">
        <v>0</v>
      </c>
      <c r="Y181" s="126">
        <v>0</v>
      </c>
      <c r="Z181" s="126">
        <v>0</v>
      </c>
      <c r="AA181" s="126">
        <v>0</v>
      </c>
      <c r="AB181" s="126">
        <v>0</v>
      </c>
      <c r="AC181" s="126">
        <v>0</v>
      </c>
      <c r="AD181" s="126">
        <v>0</v>
      </c>
      <c r="AE181" s="126">
        <v>0</v>
      </c>
      <c r="AF181" s="126">
        <v>0</v>
      </c>
      <c r="AG181" s="108">
        <v>0</v>
      </c>
      <c r="AH181" s="108">
        <v>0</v>
      </c>
      <c r="AI181" s="108">
        <v>0</v>
      </c>
      <c r="AJ181" s="108">
        <v>0</v>
      </c>
      <c r="AK181" s="108">
        <v>0</v>
      </c>
      <c r="AM181" s="14"/>
      <c r="AN181" s="14"/>
      <c r="AO181" s="14"/>
      <c r="AP181" s="14"/>
      <c r="AQ181" s="14"/>
      <c r="AR181" s="14"/>
    </row>
    <row r="182" spans="5:44" x14ac:dyDescent="0.2">
      <c r="E182" s="3" t="s">
        <v>26</v>
      </c>
      <c r="F182" s="3">
        <v>0</v>
      </c>
      <c r="G182" s="3">
        <v>0</v>
      </c>
      <c r="I182" s="3">
        <v>0</v>
      </c>
      <c r="J182" s="3" t="s">
        <v>527</v>
      </c>
      <c r="K182" s="130" t="s">
        <v>601</v>
      </c>
      <c r="L182" s="3" t="s">
        <v>108</v>
      </c>
      <c r="R182" s="14"/>
      <c r="T182" s="126">
        <v>0</v>
      </c>
      <c r="U182" s="126">
        <v>0</v>
      </c>
      <c r="V182" s="126">
        <v>0</v>
      </c>
      <c r="W182" s="126">
        <v>0</v>
      </c>
      <c r="X182" s="126">
        <v>0</v>
      </c>
      <c r="Y182" s="126">
        <v>0</v>
      </c>
      <c r="Z182" s="126">
        <v>0</v>
      </c>
      <c r="AA182" s="126">
        <v>0</v>
      </c>
      <c r="AB182" s="126">
        <v>0</v>
      </c>
      <c r="AC182" s="126">
        <v>0</v>
      </c>
      <c r="AD182" s="126">
        <v>0</v>
      </c>
      <c r="AE182" s="126">
        <v>0</v>
      </c>
      <c r="AF182" s="126">
        <v>0</v>
      </c>
      <c r="AG182" s="108">
        <v>0</v>
      </c>
      <c r="AH182" s="108">
        <v>0</v>
      </c>
      <c r="AI182" s="108">
        <v>0</v>
      </c>
      <c r="AJ182" s="108">
        <v>0</v>
      </c>
      <c r="AK182" s="108">
        <v>0</v>
      </c>
      <c r="AM182" s="14"/>
      <c r="AN182" s="14"/>
      <c r="AO182" s="14"/>
      <c r="AP182" s="14"/>
      <c r="AQ182" s="14"/>
      <c r="AR182" s="14"/>
    </row>
    <row r="183" spans="5:44" x14ac:dyDescent="0.2">
      <c r="E183" s="3" t="s">
        <v>26</v>
      </c>
      <c r="F183" s="3">
        <v>0</v>
      </c>
      <c r="G183" s="3">
        <v>0</v>
      </c>
      <c r="I183" s="3">
        <v>0</v>
      </c>
      <c r="J183" s="3" t="s">
        <v>527</v>
      </c>
      <c r="K183" s="130" t="s">
        <v>601</v>
      </c>
      <c r="L183" s="3" t="s">
        <v>108</v>
      </c>
      <c r="R183" s="14"/>
      <c r="T183" s="126">
        <v>0</v>
      </c>
      <c r="U183" s="126">
        <v>0</v>
      </c>
      <c r="V183" s="126">
        <v>0</v>
      </c>
      <c r="W183" s="126">
        <v>0</v>
      </c>
      <c r="X183" s="126">
        <v>0</v>
      </c>
      <c r="Y183" s="126">
        <v>0</v>
      </c>
      <c r="Z183" s="126">
        <v>0</v>
      </c>
      <c r="AA183" s="126">
        <v>0</v>
      </c>
      <c r="AB183" s="126">
        <v>0</v>
      </c>
      <c r="AC183" s="126">
        <v>0</v>
      </c>
      <c r="AD183" s="126">
        <v>0</v>
      </c>
      <c r="AE183" s="126">
        <v>0</v>
      </c>
      <c r="AF183" s="126">
        <v>0</v>
      </c>
      <c r="AG183" s="108">
        <v>0</v>
      </c>
      <c r="AH183" s="108">
        <v>0</v>
      </c>
      <c r="AI183" s="108">
        <v>0</v>
      </c>
      <c r="AJ183" s="108">
        <v>0</v>
      </c>
      <c r="AK183" s="108">
        <v>0</v>
      </c>
      <c r="AM183" s="14"/>
      <c r="AN183" s="14"/>
      <c r="AO183" s="14"/>
      <c r="AP183" s="14"/>
      <c r="AQ183" s="14"/>
      <c r="AR183" s="14"/>
    </row>
    <row r="184" spans="5:44" x14ac:dyDescent="0.2">
      <c r="E184" s="3" t="s">
        <v>26</v>
      </c>
      <c r="F184" s="3">
        <v>0</v>
      </c>
      <c r="G184" s="3">
        <v>0</v>
      </c>
      <c r="I184" s="3">
        <v>0</v>
      </c>
      <c r="J184" s="3" t="s">
        <v>527</v>
      </c>
      <c r="K184" s="130" t="s">
        <v>601</v>
      </c>
      <c r="L184" s="3" t="s">
        <v>108</v>
      </c>
      <c r="R184" s="14"/>
      <c r="T184" s="126">
        <v>0</v>
      </c>
      <c r="U184" s="126">
        <v>0</v>
      </c>
      <c r="V184" s="126">
        <v>0</v>
      </c>
      <c r="W184" s="126">
        <v>0</v>
      </c>
      <c r="X184" s="126">
        <v>0</v>
      </c>
      <c r="Y184" s="126">
        <v>0</v>
      </c>
      <c r="Z184" s="126">
        <v>0</v>
      </c>
      <c r="AA184" s="126">
        <v>0</v>
      </c>
      <c r="AB184" s="126">
        <v>0</v>
      </c>
      <c r="AC184" s="126">
        <v>0</v>
      </c>
      <c r="AD184" s="126">
        <v>0</v>
      </c>
      <c r="AE184" s="126">
        <v>0</v>
      </c>
      <c r="AF184" s="126">
        <v>0</v>
      </c>
      <c r="AG184" s="108">
        <v>0</v>
      </c>
      <c r="AH184" s="108">
        <v>0</v>
      </c>
      <c r="AI184" s="108">
        <v>0</v>
      </c>
      <c r="AJ184" s="108">
        <v>0</v>
      </c>
      <c r="AK184" s="108">
        <v>0</v>
      </c>
      <c r="AM184" s="14"/>
      <c r="AN184" s="14"/>
      <c r="AO184" s="14"/>
      <c r="AP184" s="14"/>
      <c r="AQ184" s="14"/>
      <c r="AR184" s="14"/>
    </row>
    <row r="185" spans="5:44" x14ac:dyDescent="0.2">
      <c r="E185" s="3" t="s">
        <v>26</v>
      </c>
      <c r="F185" s="3">
        <v>0</v>
      </c>
      <c r="G185" s="3">
        <v>0</v>
      </c>
      <c r="I185" s="3">
        <v>0</v>
      </c>
      <c r="J185" s="3" t="s">
        <v>527</v>
      </c>
      <c r="K185" s="130" t="s">
        <v>601</v>
      </c>
      <c r="L185" s="3" t="s">
        <v>108</v>
      </c>
      <c r="R185" s="14"/>
      <c r="T185" s="126">
        <v>0</v>
      </c>
      <c r="U185" s="126">
        <v>0</v>
      </c>
      <c r="V185" s="126">
        <v>0</v>
      </c>
      <c r="W185" s="126">
        <v>0</v>
      </c>
      <c r="X185" s="126">
        <v>0</v>
      </c>
      <c r="Y185" s="126">
        <v>0</v>
      </c>
      <c r="Z185" s="126">
        <v>0</v>
      </c>
      <c r="AA185" s="126">
        <v>0</v>
      </c>
      <c r="AB185" s="126">
        <v>0</v>
      </c>
      <c r="AC185" s="126">
        <v>0</v>
      </c>
      <c r="AD185" s="126">
        <v>0</v>
      </c>
      <c r="AE185" s="126">
        <v>0</v>
      </c>
      <c r="AF185" s="126">
        <v>0</v>
      </c>
      <c r="AG185" s="108">
        <v>0</v>
      </c>
      <c r="AH185" s="108">
        <v>0</v>
      </c>
      <c r="AI185" s="108">
        <v>0</v>
      </c>
      <c r="AJ185" s="108">
        <v>0</v>
      </c>
      <c r="AK185" s="108">
        <v>0</v>
      </c>
      <c r="AM185" s="14"/>
      <c r="AN185" s="14"/>
      <c r="AO185" s="14"/>
      <c r="AP185" s="14"/>
      <c r="AQ185" s="14"/>
      <c r="AR185" s="14"/>
    </row>
    <row r="186" spans="5:44" x14ac:dyDescent="0.2">
      <c r="E186" s="3" t="s">
        <v>26</v>
      </c>
      <c r="F186" s="3">
        <v>0</v>
      </c>
      <c r="G186" s="3">
        <v>0</v>
      </c>
      <c r="I186" s="3">
        <v>0</v>
      </c>
      <c r="J186" s="3" t="s">
        <v>527</v>
      </c>
      <c r="K186" s="130" t="s">
        <v>601</v>
      </c>
      <c r="L186" s="3" t="s">
        <v>108</v>
      </c>
      <c r="R186" s="14"/>
      <c r="T186" s="126">
        <v>0</v>
      </c>
      <c r="U186" s="126">
        <v>0</v>
      </c>
      <c r="V186" s="126">
        <v>0</v>
      </c>
      <c r="W186" s="126">
        <v>0</v>
      </c>
      <c r="X186" s="126">
        <v>0</v>
      </c>
      <c r="Y186" s="126">
        <v>0</v>
      </c>
      <c r="Z186" s="126">
        <v>0</v>
      </c>
      <c r="AA186" s="126">
        <v>0</v>
      </c>
      <c r="AB186" s="126">
        <v>0</v>
      </c>
      <c r="AC186" s="126">
        <v>0</v>
      </c>
      <c r="AD186" s="126">
        <v>0</v>
      </c>
      <c r="AE186" s="126">
        <v>0</v>
      </c>
      <c r="AF186" s="126">
        <v>0</v>
      </c>
      <c r="AG186" s="108">
        <v>0</v>
      </c>
      <c r="AH186" s="108">
        <v>0</v>
      </c>
      <c r="AI186" s="108">
        <v>0</v>
      </c>
      <c r="AJ186" s="108">
        <v>0</v>
      </c>
      <c r="AK186" s="108">
        <v>0</v>
      </c>
      <c r="AM186" s="14"/>
      <c r="AN186" s="121"/>
      <c r="AO186" s="121"/>
      <c r="AP186" s="14"/>
      <c r="AQ186" s="121"/>
      <c r="AR186" s="121"/>
    </row>
    <row r="187" spans="5:44" x14ac:dyDescent="0.2">
      <c r="E187" s="3" t="s">
        <v>26</v>
      </c>
      <c r="F187" s="3">
        <v>0</v>
      </c>
      <c r="G187" s="3">
        <v>0</v>
      </c>
      <c r="I187" s="3">
        <v>0</v>
      </c>
      <c r="J187" s="3" t="s">
        <v>527</v>
      </c>
      <c r="K187" s="130" t="s">
        <v>601</v>
      </c>
      <c r="L187" s="3" t="s">
        <v>108</v>
      </c>
      <c r="R187" s="14"/>
      <c r="T187" s="136">
        <v>0</v>
      </c>
      <c r="U187" s="136">
        <v>0</v>
      </c>
      <c r="V187" s="136">
        <v>0</v>
      </c>
      <c r="W187" s="136">
        <v>0</v>
      </c>
      <c r="X187" s="136">
        <v>0</v>
      </c>
      <c r="Y187" s="136">
        <v>0</v>
      </c>
      <c r="Z187" s="136">
        <v>0</v>
      </c>
      <c r="AA187" s="136">
        <v>0</v>
      </c>
      <c r="AB187" s="136">
        <v>0</v>
      </c>
      <c r="AC187" s="136">
        <v>0</v>
      </c>
      <c r="AD187" s="136">
        <v>0</v>
      </c>
      <c r="AE187" s="136">
        <v>0</v>
      </c>
      <c r="AF187" s="136">
        <v>0</v>
      </c>
      <c r="AG187" s="108">
        <v>0</v>
      </c>
      <c r="AH187" s="108">
        <v>0</v>
      </c>
      <c r="AI187" s="108">
        <v>0</v>
      </c>
      <c r="AJ187" s="108">
        <v>0</v>
      </c>
      <c r="AK187" s="108">
        <v>0</v>
      </c>
      <c r="AM187" s="14"/>
      <c r="AN187" s="121"/>
      <c r="AO187" s="121"/>
      <c r="AP187" s="14"/>
      <c r="AQ187" s="121"/>
      <c r="AR187" s="121"/>
    </row>
    <row r="188" spans="5:44" x14ac:dyDescent="0.2">
      <c r="E188" s="3" t="s">
        <v>26</v>
      </c>
      <c r="F188" s="3">
        <v>0</v>
      </c>
      <c r="G188" s="3">
        <v>0</v>
      </c>
      <c r="I188" s="3">
        <v>0</v>
      </c>
      <c r="J188" s="3" t="s">
        <v>527</v>
      </c>
      <c r="K188" s="130" t="s">
        <v>601</v>
      </c>
      <c r="L188" s="3" t="s">
        <v>108</v>
      </c>
      <c r="R188" s="14"/>
      <c r="T188" s="136">
        <v>0</v>
      </c>
      <c r="U188" s="136">
        <v>0</v>
      </c>
      <c r="V188" s="136">
        <v>0</v>
      </c>
      <c r="W188" s="136">
        <v>0</v>
      </c>
      <c r="X188" s="136">
        <v>0</v>
      </c>
      <c r="Y188" s="136">
        <v>0</v>
      </c>
      <c r="Z188" s="136">
        <v>0</v>
      </c>
      <c r="AA188" s="136">
        <v>0</v>
      </c>
      <c r="AB188" s="136">
        <v>0</v>
      </c>
      <c r="AC188" s="136">
        <v>0</v>
      </c>
      <c r="AD188" s="136">
        <v>0</v>
      </c>
      <c r="AE188" s="136">
        <v>0</v>
      </c>
      <c r="AF188" s="136">
        <v>0</v>
      </c>
      <c r="AG188" s="108">
        <v>0</v>
      </c>
      <c r="AH188" s="108">
        <v>0</v>
      </c>
      <c r="AI188" s="108">
        <v>0</v>
      </c>
      <c r="AJ188" s="108">
        <v>0</v>
      </c>
      <c r="AK188" s="108">
        <v>0</v>
      </c>
      <c r="AM188" s="14"/>
      <c r="AN188" s="121"/>
      <c r="AO188" s="121"/>
      <c r="AP188" s="14"/>
      <c r="AQ188" s="121"/>
      <c r="AR188" s="121"/>
    </row>
    <row r="189" spans="5:44" x14ac:dyDescent="0.2">
      <c r="E189" s="3" t="s">
        <v>26</v>
      </c>
      <c r="F189" s="3">
        <v>0</v>
      </c>
      <c r="G189" s="3">
        <v>0</v>
      </c>
      <c r="I189" s="3">
        <v>0</v>
      </c>
      <c r="J189" s="3" t="s">
        <v>527</v>
      </c>
      <c r="K189" s="130" t="s">
        <v>601</v>
      </c>
      <c r="L189" s="3" t="s">
        <v>108</v>
      </c>
      <c r="R189" s="14"/>
      <c r="T189" s="136">
        <v>0</v>
      </c>
      <c r="U189" s="136">
        <v>0</v>
      </c>
      <c r="V189" s="136">
        <v>0</v>
      </c>
      <c r="W189" s="136">
        <v>0</v>
      </c>
      <c r="X189" s="136">
        <v>0</v>
      </c>
      <c r="Y189" s="136">
        <v>0</v>
      </c>
      <c r="Z189" s="136">
        <v>0</v>
      </c>
      <c r="AA189" s="136">
        <v>0</v>
      </c>
      <c r="AB189" s="136">
        <v>0</v>
      </c>
      <c r="AC189" s="136">
        <v>0</v>
      </c>
      <c r="AD189" s="136">
        <v>0</v>
      </c>
      <c r="AE189" s="136">
        <v>0</v>
      </c>
      <c r="AF189" s="136">
        <v>0</v>
      </c>
      <c r="AG189" s="108">
        <v>0</v>
      </c>
      <c r="AH189" s="108">
        <v>0</v>
      </c>
      <c r="AI189" s="108">
        <v>0</v>
      </c>
      <c r="AJ189" s="108">
        <v>0</v>
      </c>
      <c r="AK189" s="108">
        <v>0</v>
      </c>
      <c r="AM189" s="14"/>
      <c r="AN189" s="121"/>
      <c r="AO189" s="121"/>
      <c r="AP189" s="14"/>
      <c r="AQ189" s="121"/>
      <c r="AR189" s="121"/>
    </row>
    <row r="190" spans="5:44" x14ac:dyDescent="0.2">
      <c r="E190" s="3" t="s">
        <v>26</v>
      </c>
      <c r="F190" s="3">
        <v>0</v>
      </c>
      <c r="G190" s="3">
        <v>0</v>
      </c>
      <c r="I190" s="3">
        <v>0</v>
      </c>
      <c r="J190" s="3" t="s">
        <v>527</v>
      </c>
      <c r="K190" s="130" t="s">
        <v>601</v>
      </c>
      <c r="L190" s="3" t="s">
        <v>108</v>
      </c>
      <c r="R190" s="14"/>
      <c r="T190" s="136">
        <v>0</v>
      </c>
      <c r="U190" s="136">
        <v>0</v>
      </c>
      <c r="V190" s="136">
        <v>0</v>
      </c>
      <c r="W190" s="136">
        <v>0</v>
      </c>
      <c r="X190" s="136">
        <v>0</v>
      </c>
      <c r="Y190" s="136">
        <v>0</v>
      </c>
      <c r="Z190" s="136">
        <v>0</v>
      </c>
      <c r="AA190" s="136">
        <v>0</v>
      </c>
      <c r="AB190" s="136">
        <v>0</v>
      </c>
      <c r="AC190" s="136">
        <v>0</v>
      </c>
      <c r="AD190" s="136">
        <v>0</v>
      </c>
      <c r="AE190" s="136">
        <v>0</v>
      </c>
      <c r="AF190" s="136">
        <v>0</v>
      </c>
      <c r="AG190" s="108">
        <v>0</v>
      </c>
      <c r="AH190" s="108">
        <v>0</v>
      </c>
      <c r="AI190" s="108">
        <v>0</v>
      </c>
      <c r="AJ190" s="108">
        <v>0</v>
      </c>
      <c r="AK190" s="108">
        <v>0</v>
      </c>
      <c r="AM190" s="14"/>
      <c r="AN190" s="121"/>
      <c r="AO190" s="121"/>
      <c r="AP190" s="14"/>
      <c r="AQ190" s="121"/>
      <c r="AR190" s="121"/>
    </row>
    <row r="191" spans="5:44" x14ac:dyDescent="0.2">
      <c r="E191" s="3" t="s">
        <v>28</v>
      </c>
      <c r="F191" s="3" t="s">
        <v>172</v>
      </c>
      <c r="G191" s="3" t="s">
        <v>530</v>
      </c>
      <c r="I191" s="3" t="s">
        <v>176</v>
      </c>
      <c r="J191" s="3" t="s">
        <v>526</v>
      </c>
      <c r="K191" s="130" t="s">
        <v>343</v>
      </c>
      <c r="L191" s="3" t="s">
        <v>108</v>
      </c>
      <c r="R191" s="14"/>
      <c r="T191" s="108">
        <v>0</v>
      </c>
      <c r="U191" s="108">
        <v>0</v>
      </c>
      <c r="V191" s="108">
        <v>0</v>
      </c>
      <c r="W191" s="108">
        <v>0</v>
      </c>
      <c r="X191" s="108">
        <v>0</v>
      </c>
      <c r="Y191" s="108">
        <v>0</v>
      </c>
      <c r="Z191" s="108">
        <v>0</v>
      </c>
      <c r="AA191" s="108">
        <v>0</v>
      </c>
      <c r="AB191" s="108">
        <v>0</v>
      </c>
      <c r="AC191" s="108">
        <v>0</v>
      </c>
      <c r="AD191" s="108">
        <v>0</v>
      </c>
      <c r="AE191" s="108">
        <v>0</v>
      </c>
      <c r="AF191" s="108">
        <v>0</v>
      </c>
      <c r="AG191" s="108">
        <v>0.20100502512562815</v>
      </c>
      <c r="AH191" s="108">
        <v>0.20201510062877201</v>
      </c>
      <c r="AI191" s="108">
        <v>0.20303025188821305</v>
      </c>
      <c r="AJ191" s="108">
        <v>0.20405050441026437</v>
      </c>
      <c r="AK191" s="108">
        <v>0.20507588382941144</v>
      </c>
      <c r="AM191" s="14"/>
      <c r="AN191" s="14"/>
      <c r="AO191" s="14"/>
      <c r="AP191" s="14"/>
      <c r="AQ191" s="14"/>
      <c r="AR191" s="14"/>
    </row>
    <row r="192" spans="5:44" x14ac:dyDescent="0.2">
      <c r="E192" s="3" t="s">
        <v>28</v>
      </c>
      <c r="F192" s="3" t="s">
        <v>172</v>
      </c>
      <c r="G192" s="3" t="s">
        <v>533</v>
      </c>
      <c r="I192" s="3" t="s">
        <v>176</v>
      </c>
      <c r="J192" s="3" t="s">
        <v>526</v>
      </c>
      <c r="K192" s="130" t="s">
        <v>343</v>
      </c>
      <c r="L192" s="3" t="s">
        <v>108</v>
      </c>
      <c r="R192" s="14"/>
      <c r="T192" s="108">
        <v>0</v>
      </c>
      <c r="U192" s="108">
        <v>0</v>
      </c>
      <c r="V192" s="108">
        <v>0</v>
      </c>
      <c r="W192" s="108">
        <v>0</v>
      </c>
      <c r="X192" s="108">
        <v>0</v>
      </c>
      <c r="Y192" s="108">
        <v>0</v>
      </c>
      <c r="Z192" s="108">
        <v>0</v>
      </c>
      <c r="AA192" s="108">
        <v>0</v>
      </c>
      <c r="AB192" s="108">
        <v>0</v>
      </c>
      <c r="AC192" s="108">
        <v>0</v>
      </c>
      <c r="AD192" s="108">
        <v>0</v>
      </c>
      <c r="AE192" s="108">
        <v>0</v>
      </c>
      <c r="AF192" s="108">
        <v>0</v>
      </c>
      <c r="AG192" s="108">
        <v>2.8119205609472564E-3</v>
      </c>
      <c r="AH192" s="108">
        <v>4.192999651220275E-3</v>
      </c>
      <c r="AI192" s="108">
        <v>5.5824592543557983E-3</v>
      </c>
      <c r="AJ192" s="108">
        <v>6.9746662655276737E-3</v>
      </c>
      <c r="AK192" s="108">
        <v>8.3590623254814478E-3</v>
      </c>
      <c r="AM192" s="14"/>
      <c r="AN192" s="14"/>
      <c r="AO192" s="14"/>
      <c r="AP192" s="14"/>
      <c r="AQ192" s="14"/>
      <c r="AR192" s="14"/>
    </row>
    <row r="193" spans="5:44" x14ac:dyDescent="0.2">
      <c r="E193" s="3" t="s">
        <v>28</v>
      </c>
      <c r="F193" s="3" t="s">
        <v>172</v>
      </c>
      <c r="G193" s="3" t="s">
        <v>529</v>
      </c>
      <c r="I193" s="3" t="s">
        <v>176</v>
      </c>
      <c r="J193" s="3" t="s">
        <v>526</v>
      </c>
      <c r="K193" s="130" t="s">
        <v>343</v>
      </c>
      <c r="L193" s="3" t="s">
        <v>108</v>
      </c>
      <c r="R193" s="14"/>
      <c r="T193" s="108">
        <v>0</v>
      </c>
      <c r="U193" s="108">
        <v>0</v>
      </c>
      <c r="V193" s="108">
        <v>0</v>
      </c>
      <c r="W193" s="108">
        <v>0</v>
      </c>
      <c r="X193" s="108">
        <v>0</v>
      </c>
      <c r="Y193" s="108">
        <v>0</v>
      </c>
      <c r="Z193" s="108">
        <v>0</v>
      </c>
      <c r="AA193" s="108">
        <v>0</v>
      </c>
      <c r="AB193" s="108">
        <v>0</v>
      </c>
      <c r="AC193" s="108">
        <v>0</v>
      </c>
      <c r="AD193" s="108">
        <v>0</v>
      </c>
      <c r="AE193" s="108">
        <v>0</v>
      </c>
      <c r="AF193" s="108">
        <v>0</v>
      </c>
      <c r="AG193" s="108">
        <v>0.46749894633476607</v>
      </c>
      <c r="AH193" s="108">
        <v>0.47833960273391662</v>
      </c>
      <c r="AI193" s="108">
        <v>0.48923473479336499</v>
      </c>
      <c r="AJ193" s="108">
        <v>0.50018461626014643</v>
      </c>
      <c r="AK193" s="108">
        <v>0.51118952225691228</v>
      </c>
      <c r="AM193" s="14"/>
      <c r="AN193" s="14"/>
      <c r="AO193" s="14"/>
      <c r="AP193" s="14"/>
      <c r="AQ193" s="14"/>
      <c r="AR193" s="14"/>
    </row>
    <row r="194" spans="5:44" x14ac:dyDescent="0.2">
      <c r="E194" s="3" t="s">
        <v>28</v>
      </c>
      <c r="F194" s="3" t="s">
        <v>172</v>
      </c>
      <c r="G194" s="3" t="s">
        <v>531</v>
      </c>
      <c r="I194" s="3" t="s">
        <v>167</v>
      </c>
      <c r="J194" s="3" t="s">
        <v>526</v>
      </c>
      <c r="K194" s="130" t="s">
        <v>351</v>
      </c>
      <c r="L194" s="3" t="s">
        <v>108</v>
      </c>
      <c r="R194" s="14"/>
      <c r="T194" s="108">
        <v>0</v>
      </c>
      <c r="U194" s="108">
        <v>0</v>
      </c>
      <c r="V194" s="108">
        <v>0</v>
      </c>
      <c r="W194" s="108">
        <v>0</v>
      </c>
      <c r="X194" s="108">
        <v>0</v>
      </c>
      <c r="Y194" s="108">
        <v>0</v>
      </c>
      <c r="Z194" s="108">
        <v>0</v>
      </c>
      <c r="AA194" s="108">
        <v>0</v>
      </c>
      <c r="AB194" s="108">
        <v>0</v>
      </c>
      <c r="AC194" s="108">
        <v>0</v>
      </c>
      <c r="AD194" s="108">
        <v>0</v>
      </c>
      <c r="AE194" s="108">
        <v>0</v>
      </c>
      <c r="AF194" s="108">
        <v>0</v>
      </c>
      <c r="AG194" s="108">
        <v>1.1309523252502229E-2</v>
      </c>
      <c r="AH194" s="108">
        <v>2.0488834242298859E-2</v>
      </c>
      <c r="AI194" s="108">
        <v>3.0489296151397394E-2</v>
      </c>
      <c r="AJ194" s="108">
        <v>4.2092669865131827E-2</v>
      </c>
      <c r="AK194" s="108">
        <v>5.7642378895833346E-2</v>
      </c>
      <c r="AM194" s="14"/>
      <c r="AN194" s="14"/>
      <c r="AO194" s="14"/>
      <c r="AP194" s="14"/>
      <c r="AQ194" s="14"/>
      <c r="AR194" s="14"/>
    </row>
    <row r="195" spans="5:44" x14ac:dyDescent="0.2">
      <c r="E195" s="3" t="s">
        <v>28</v>
      </c>
      <c r="F195" s="3">
        <v>0</v>
      </c>
      <c r="G195" s="3">
        <v>0</v>
      </c>
      <c r="I195" s="3">
        <v>0</v>
      </c>
      <c r="J195" s="3" t="s">
        <v>526</v>
      </c>
      <c r="K195" s="130" t="s">
        <v>602</v>
      </c>
      <c r="L195" s="3" t="s">
        <v>108</v>
      </c>
      <c r="R195" s="14"/>
      <c r="T195" s="108">
        <v>0</v>
      </c>
      <c r="U195" s="108">
        <v>0</v>
      </c>
      <c r="V195" s="108">
        <v>0</v>
      </c>
      <c r="W195" s="108">
        <v>0</v>
      </c>
      <c r="X195" s="108">
        <v>0</v>
      </c>
      <c r="Y195" s="108">
        <v>0</v>
      </c>
      <c r="Z195" s="108">
        <v>0</v>
      </c>
      <c r="AA195" s="108">
        <v>0</v>
      </c>
      <c r="AB195" s="108">
        <v>0</v>
      </c>
      <c r="AC195" s="108">
        <v>0</v>
      </c>
      <c r="AD195" s="108">
        <v>0</v>
      </c>
      <c r="AE195" s="108">
        <v>0</v>
      </c>
      <c r="AF195" s="108">
        <v>0</v>
      </c>
      <c r="AG195" s="108">
        <v>0</v>
      </c>
      <c r="AH195" s="108">
        <v>0</v>
      </c>
      <c r="AI195" s="108">
        <v>0</v>
      </c>
      <c r="AJ195" s="108">
        <v>0</v>
      </c>
      <c r="AK195" s="108">
        <v>0</v>
      </c>
      <c r="AM195" s="14"/>
      <c r="AN195" s="14"/>
      <c r="AO195" s="14"/>
      <c r="AP195" s="14"/>
      <c r="AQ195" s="14"/>
      <c r="AR195" s="14"/>
    </row>
    <row r="196" spans="5:44" x14ac:dyDescent="0.2">
      <c r="E196" s="3" t="s">
        <v>28</v>
      </c>
      <c r="F196" s="3">
        <v>0</v>
      </c>
      <c r="G196" s="3">
        <v>0</v>
      </c>
      <c r="I196" s="3">
        <v>0</v>
      </c>
      <c r="J196" s="3" t="s">
        <v>526</v>
      </c>
      <c r="K196" s="130" t="s">
        <v>602</v>
      </c>
      <c r="L196" s="3" t="s">
        <v>108</v>
      </c>
      <c r="R196" s="14"/>
      <c r="T196" s="108">
        <v>0</v>
      </c>
      <c r="U196" s="108">
        <v>0</v>
      </c>
      <c r="V196" s="108">
        <v>0</v>
      </c>
      <c r="W196" s="108">
        <v>0</v>
      </c>
      <c r="X196" s="108">
        <v>0</v>
      </c>
      <c r="Y196" s="108">
        <v>0</v>
      </c>
      <c r="Z196" s="108">
        <v>0</v>
      </c>
      <c r="AA196" s="108">
        <v>0</v>
      </c>
      <c r="AB196" s="108">
        <v>0</v>
      </c>
      <c r="AC196" s="108">
        <v>0</v>
      </c>
      <c r="AD196" s="108">
        <v>0</v>
      </c>
      <c r="AE196" s="108">
        <v>0</v>
      </c>
      <c r="AF196" s="108">
        <v>0</v>
      </c>
      <c r="AG196" s="108">
        <v>0</v>
      </c>
      <c r="AH196" s="108">
        <v>0</v>
      </c>
      <c r="AI196" s="108">
        <v>0</v>
      </c>
      <c r="AJ196" s="108">
        <v>0</v>
      </c>
      <c r="AK196" s="108">
        <v>0</v>
      </c>
      <c r="AM196" s="14"/>
      <c r="AN196" s="14"/>
      <c r="AO196" s="14"/>
      <c r="AP196" s="14"/>
      <c r="AQ196" s="14"/>
      <c r="AR196" s="14"/>
    </row>
    <row r="197" spans="5:44" x14ac:dyDescent="0.2">
      <c r="E197" s="3" t="s">
        <v>28</v>
      </c>
      <c r="F197" s="3">
        <v>0</v>
      </c>
      <c r="G197" s="3">
        <v>0</v>
      </c>
      <c r="I197" s="3">
        <v>0</v>
      </c>
      <c r="J197" s="3" t="s">
        <v>526</v>
      </c>
      <c r="K197" s="130" t="s">
        <v>602</v>
      </c>
      <c r="L197" s="3" t="s">
        <v>108</v>
      </c>
      <c r="R197" s="14"/>
      <c r="T197" s="108">
        <v>0</v>
      </c>
      <c r="U197" s="108">
        <v>0</v>
      </c>
      <c r="V197" s="108">
        <v>0</v>
      </c>
      <c r="W197" s="108">
        <v>0</v>
      </c>
      <c r="X197" s="108">
        <v>0</v>
      </c>
      <c r="Y197" s="108">
        <v>0</v>
      </c>
      <c r="Z197" s="108">
        <v>0</v>
      </c>
      <c r="AA197" s="108">
        <v>0</v>
      </c>
      <c r="AB197" s="108">
        <v>0</v>
      </c>
      <c r="AC197" s="108">
        <v>0</v>
      </c>
      <c r="AD197" s="108">
        <v>0</v>
      </c>
      <c r="AE197" s="108">
        <v>0</v>
      </c>
      <c r="AF197" s="108">
        <v>0</v>
      </c>
      <c r="AG197" s="108">
        <v>0</v>
      </c>
      <c r="AH197" s="108">
        <v>0</v>
      </c>
      <c r="AI197" s="108">
        <v>0</v>
      </c>
      <c r="AJ197" s="108">
        <v>0</v>
      </c>
      <c r="AK197" s="108">
        <v>0</v>
      </c>
      <c r="AM197" s="14"/>
      <c r="AN197" s="14"/>
      <c r="AO197" s="14"/>
      <c r="AP197" s="14"/>
      <c r="AQ197" s="14"/>
      <c r="AR197" s="14"/>
    </row>
    <row r="198" spans="5:44" x14ac:dyDescent="0.2">
      <c r="E198" s="3" t="s">
        <v>28</v>
      </c>
      <c r="F198" s="3">
        <v>0</v>
      </c>
      <c r="G198" s="3">
        <v>0</v>
      </c>
      <c r="I198" s="3">
        <v>0</v>
      </c>
      <c r="J198" s="3" t="s">
        <v>526</v>
      </c>
      <c r="K198" s="130" t="s">
        <v>602</v>
      </c>
      <c r="L198" s="3" t="s">
        <v>108</v>
      </c>
      <c r="R198" s="14"/>
      <c r="T198" s="108">
        <v>0</v>
      </c>
      <c r="U198" s="108">
        <v>0</v>
      </c>
      <c r="V198" s="108">
        <v>0</v>
      </c>
      <c r="W198" s="108">
        <v>0</v>
      </c>
      <c r="X198" s="108">
        <v>0</v>
      </c>
      <c r="Y198" s="108">
        <v>0</v>
      </c>
      <c r="Z198" s="108">
        <v>0</v>
      </c>
      <c r="AA198" s="108">
        <v>0</v>
      </c>
      <c r="AB198" s="108">
        <v>0</v>
      </c>
      <c r="AC198" s="108">
        <v>0</v>
      </c>
      <c r="AD198" s="108">
        <v>0</v>
      </c>
      <c r="AE198" s="108">
        <v>0</v>
      </c>
      <c r="AF198" s="108">
        <v>0</v>
      </c>
      <c r="AG198" s="108">
        <v>0</v>
      </c>
      <c r="AH198" s="108">
        <v>0</v>
      </c>
      <c r="AI198" s="108">
        <v>0</v>
      </c>
      <c r="AJ198" s="108">
        <v>0</v>
      </c>
      <c r="AK198" s="108">
        <v>0</v>
      </c>
      <c r="AM198" s="14"/>
      <c r="AN198" s="14"/>
      <c r="AO198" s="14"/>
      <c r="AP198" s="14"/>
      <c r="AQ198" s="14"/>
      <c r="AR198" s="14"/>
    </row>
    <row r="199" spans="5:44" x14ac:dyDescent="0.2">
      <c r="E199" s="3" t="s">
        <v>28</v>
      </c>
      <c r="F199" s="3">
        <v>0</v>
      </c>
      <c r="G199" s="3">
        <v>0</v>
      </c>
      <c r="I199" s="3">
        <v>0</v>
      </c>
      <c r="J199" s="3" t="s">
        <v>526</v>
      </c>
      <c r="K199" s="130" t="s">
        <v>602</v>
      </c>
      <c r="L199" s="3" t="s">
        <v>108</v>
      </c>
      <c r="R199" s="14"/>
      <c r="T199" s="108">
        <v>0</v>
      </c>
      <c r="U199" s="108">
        <v>0</v>
      </c>
      <c r="V199" s="108">
        <v>0</v>
      </c>
      <c r="W199" s="108">
        <v>0</v>
      </c>
      <c r="X199" s="108">
        <v>0</v>
      </c>
      <c r="Y199" s="108">
        <v>0</v>
      </c>
      <c r="Z199" s="108">
        <v>0</v>
      </c>
      <c r="AA199" s="108">
        <v>0</v>
      </c>
      <c r="AB199" s="108">
        <v>0</v>
      </c>
      <c r="AC199" s="108">
        <v>0</v>
      </c>
      <c r="AD199" s="108">
        <v>0</v>
      </c>
      <c r="AE199" s="108">
        <v>0</v>
      </c>
      <c r="AF199" s="108">
        <v>0</v>
      </c>
      <c r="AG199" s="108">
        <v>0</v>
      </c>
      <c r="AH199" s="108">
        <v>0</v>
      </c>
      <c r="AI199" s="108">
        <v>0</v>
      </c>
      <c r="AJ199" s="108">
        <v>0</v>
      </c>
      <c r="AK199" s="108">
        <v>0</v>
      </c>
      <c r="AM199" s="14"/>
      <c r="AN199" s="14"/>
      <c r="AO199" s="14"/>
      <c r="AP199" s="14"/>
      <c r="AQ199" s="14"/>
      <c r="AR199" s="14"/>
    </row>
    <row r="200" spans="5:44" x14ac:dyDescent="0.2">
      <c r="E200" s="3" t="s">
        <v>28</v>
      </c>
      <c r="F200" s="3">
        <v>0</v>
      </c>
      <c r="G200" s="3">
        <v>0</v>
      </c>
      <c r="I200" s="3">
        <v>0</v>
      </c>
      <c r="J200" s="3" t="s">
        <v>526</v>
      </c>
      <c r="K200" s="130" t="s">
        <v>602</v>
      </c>
      <c r="L200" s="3" t="s">
        <v>108</v>
      </c>
      <c r="R200" s="14"/>
      <c r="T200" s="108">
        <v>0</v>
      </c>
      <c r="U200" s="108">
        <v>0</v>
      </c>
      <c r="V200" s="108">
        <v>0</v>
      </c>
      <c r="W200" s="108">
        <v>0</v>
      </c>
      <c r="X200" s="108">
        <v>0</v>
      </c>
      <c r="Y200" s="108">
        <v>0</v>
      </c>
      <c r="Z200" s="108">
        <v>0</v>
      </c>
      <c r="AA200" s="108">
        <v>0</v>
      </c>
      <c r="AB200" s="108">
        <v>0</v>
      </c>
      <c r="AC200" s="108">
        <v>0</v>
      </c>
      <c r="AD200" s="108">
        <v>0</v>
      </c>
      <c r="AE200" s="108">
        <v>0</v>
      </c>
      <c r="AF200" s="108">
        <v>0</v>
      </c>
      <c r="AG200" s="108">
        <v>0</v>
      </c>
      <c r="AH200" s="108">
        <v>0</v>
      </c>
      <c r="AI200" s="108">
        <v>0</v>
      </c>
      <c r="AJ200" s="108">
        <v>0</v>
      </c>
      <c r="AK200" s="108">
        <v>0</v>
      </c>
      <c r="AM200" s="14"/>
      <c r="AN200" s="14"/>
      <c r="AO200" s="14"/>
      <c r="AP200" s="14"/>
      <c r="AQ200" s="14"/>
      <c r="AR200" s="14"/>
    </row>
    <row r="201" spans="5:44" x14ac:dyDescent="0.2">
      <c r="E201" s="3" t="s">
        <v>28</v>
      </c>
      <c r="F201" s="3">
        <v>0</v>
      </c>
      <c r="G201" s="3">
        <v>0</v>
      </c>
      <c r="I201" s="3">
        <v>0</v>
      </c>
      <c r="J201" s="3" t="s">
        <v>526</v>
      </c>
      <c r="K201" s="130" t="s">
        <v>602</v>
      </c>
      <c r="L201" s="3" t="s">
        <v>108</v>
      </c>
      <c r="R201" s="14"/>
      <c r="T201" s="108">
        <v>0</v>
      </c>
      <c r="U201" s="108">
        <v>0</v>
      </c>
      <c r="V201" s="108">
        <v>0</v>
      </c>
      <c r="W201" s="108">
        <v>0</v>
      </c>
      <c r="X201" s="108">
        <v>0</v>
      </c>
      <c r="Y201" s="108">
        <v>0</v>
      </c>
      <c r="Z201" s="108">
        <v>0</v>
      </c>
      <c r="AA201" s="108">
        <v>0</v>
      </c>
      <c r="AB201" s="108">
        <v>0</v>
      </c>
      <c r="AC201" s="108">
        <v>0</v>
      </c>
      <c r="AD201" s="108">
        <v>0</v>
      </c>
      <c r="AE201" s="108">
        <v>0</v>
      </c>
      <c r="AF201" s="108">
        <v>0</v>
      </c>
      <c r="AG201" s="108">
        <v>0</v>
      </c>
      <c r="AH201" s="108">
        <v>0</v>
      </c>
      <c r="AI201" s="108">
        <v>0</v>
      </c>
      <c r="AJ201" s="108">
        <v>0</v>
      </c>
      <c r="AK201" s="108">
        <v>0</v>
      </c>
      <c r="AM201" s="14"/>
      <c r="AN201" s="14"/>
      <c r="AO201" s="14"/>
      <c r="AP201" s="14"/>
      <c r="AQ201" s="14"/>
      <c r="AR201" s="14"/>
    </row>
    <row r="202" spans="5:44" x14ac:dyDescent="0.2">
      <c r="E202" s="3" t="s">
        <v>28</v>
      </c>
      <c r="F202" s="3">
        <v>0</v>
      </c>
      <c r="G202" s="3">
        <v>0</v>
      </c>
      <c r="I202" s="3">
        <v>0</v>
      </c>
      <c r="J202" s="3" t="s">
        <v>526</v>
      </c>
      <c r="K202" s="130" t="s">
        <v>602</v>
      </c>
      <c r="L202" s="3" t="s">
        <v>108</v>
      </c>
      <c r="R202" s="14"/>
      <c r="T202" s="108">
        <v>0</v>
      </c>
      <c r="U202" s="108">
        <v>0</v>
      </c>
      <c r="V202" s="108">
        <v>0</v>
      </c>
      <c r="W202" s="108">
        <v>0</v>
      </c>
      <c r="X202" s="108">
        <v>0</v>
      </c>
      <c r="Y202" s="108">
        <v>0</v>
      </c>
      <c r="Z202" s="108">
        <v>0</v>
      </c>
      <c r="AA202" s="108">
        <v>0</v>
      </c>
      <c r="AB202" s="108">
        <v>0</v>
      </c>
      <c r="AC202" s="108">
        <v>0</v>
      </c>
      <c r="AD202" s="108">
        <v>0</v>
      </c>
      <c r="AE202" s="108">
        <v>0</v>
      </c>
      <c r="AF202" s="108">
        <v>0</v>
      </c>
      <c r="AG202" s="108">
        <v>0</v>
      </c>
      <c r="AH202" s="108">
        <v>0</v>
      </c>
      <c r="AI202" s="108">
        <v>0</v>
      </c>
      <c r="AJ202" s="108">
        <v>0</v>
      </c>
      <c r="AK202" s="108">
        <v>0</v>
      </c>
      <c r="AM202" s="14"/>
      <c r="AN202" s="14"/>
      <c r="AO202" s="14"/>
      <c r="AP202" s="14"/>
      <c r="AQ202" s="14"/>
      <c r="AR202" s="14"/>
    </row>
    <row r="203" spans="5:44" x14ac:dyDescent="0.2">
      <c r="E203" s="3" t="s">
        <v>28</v>
      </c>
      <c r="F203" s="3">
        <v>0</v>
      </c>
      <c r="G203" s="3">
        <v>0</v>
      </c>
      <c r="I203" s="3">
        <v>0</v>
      </c>
      <c r="J203" s="3" t="s">
        <v>526</v>
      </c>
      <c r="K203" s="130" t="s">
        <v>602</v>
      </c>
      <c r="L203" s="3" t="s">
        <v>108</v>
      </c>
      <c r="R203" s="14"/>
      <c r="T203" s="108">
        <v>0</v>
      </c>
      <c r="U203" s="108">
        <v>0</v>
      </c>
      <c r="V203" s="108">
        <v>0</v>
      </c>
      <c r="W203" s="108">
        <v>0</v>
      </c>
      <c r="X203" s="108">
        <v>0</v>
      </c>
      <c r="Y203" s="108">
        <v>0</v>
      </c>
      <c r="Z203" s="108">
        <v>0</v>
      </c>
      <c r="AA203" s="108">
        <v>0</v>
      </c>
      <c r="AB203" s="108">
        <v>0</v>
      </c>
      <c r="AC203" s="108">
        <v>0</v>
      </c>
      <c r="AD203" s="108">
        <v>0</v>
      </c>
      <c r="AE203" s="108">
        <v>0</v>
      </c>
      <c r="AF203" s="108">
        <v>0</v>
      </c>
      <c r="AG203" s="108">
        <v>0</v>
      </c>
      <c r="AH203" s="108">
        <v>0</v>
      </c>
      <c r="AI203" s="108">
        <v>0</v>
      </c>
      <c r="AJ203" s="108">
        <v>0</v>
      </c>
      <c r="AK203" s="108">
        <v>0</v>
      </c>
      <c r="AM203" s="14"/>
      <c r="AN203" s="14"/>
      <c r="AO203" s="14"/>
      <c r="AP203" s="14"/>
      <c r="AQ203" s="14"/>
      <c r="AR203" s="14"/>
    </row>
    <row r="204" spans="5:44" x14ac:dyDescent="0.2">
      <c r="E204" s="3" t="s">
        <v>28</v>
      </c>
      <c r="F204" s="3">
        <v>0</v>
      </c>
      <c r="G204" s="3">
        <v>0</v>
      </c>
      <c r="I204" s="3">
        <v>0</v>
      </c>
      <c r="J204" s="3" t="s">
        <v>526</v>
      </c>
      <c r="K204" s="130" t="s">
        <v>602</v>
      </c>
      <c r="L204" s="3" t="s">
        <v>108</v>
      </c>
      <c r="R204" s="14"/>
      <c r="T204" s="108">
        <v>0</v>
      </c>
      <c r="U204" s="108">
        <v>0</v>
      </c>
      <c r="V204" s="108">
        <v>0</v>
      </c>
      <c r="W204" s="108">
        <v>0</v>
      </c>
      <c r="X204" s="108">
        <v>0</v>
      </c>
      <c r="Y204" s="108">
        <v>0</v>
      </c>
      <c r="Z204" s="108">
        <v>0</v>
      </c>
      <c r="AA204" s="108">
        <v>0</v>
      </c>
      <c r="AB204" s="108">
        <v>0</v>
      </c>
      <c r="AC204" s="108">
        <v>0</v>
      </c>
      <c r="AD204" s="108">
        <v>0</v>
      </c>
      <c r="AE204" s="108">
        <v>0</v>
      </c>
      <c r="AF204" s="108">
        <v>0</v>
      </c>
      <c r="AG204" s="108">
        <v>0</v>
      </c>
      <c r="AH204" s="108">
        <v>0</v>
      </c>
      <c r="AI204" s="108">
        <v>0</v>
      </c>
      <c r="AJ204" s="108">
        <v>0</v>
      </c>
      <c r="AK204" s="108">
        <v>0</v>
      </c>
      <c r="AM204" s="14"/>
      <c r="AN204" s="14"/>
      <c r="AO204" s="14"/>
      <c r="AP204" s="14"/>
      <c r="AQ204" s="14"/>
      <c r="AR204" s="14"/>
    </row>
    <row r="205" spans="5:44" x14ac:dyDescent="0.2">
      <c r="E205" s="3" t="s">
        <v>28</v>
      </c>
      <c r="F205" s="3">
        <v>0</v>
      </c>
      <c r="G205" s="3">
        <v>0</v>
      </c>
      <c r="I205" s="3">
        <v>0</v>
      </c>
      <c r="J205" s="3" t="s">
        <v>526</v>
      </c>
      <c r="K205" s="130" t="s">
        <v>602</v>
      </c>
      <c r="L205" s="3" t="s">
        <v>108</v>
      </c>
      <c r="R205" s="14"/>
      <c r="T205" s="108">
        <v>0</v>
      </c>
      <c r="U205" s="108">
        <v>0</v>
      </c>
      <c r="V205" s="108">
        <v>0</v>
      </c>
      <c r="W205" s="108">
        <v>0</v>
      </c>
      <c r="X205" s="108">
        <v>0</v>
      </c>
      <c r="Y205" s="108">
        <v>0</v>
      </c>
      <c r="Z205" s="108">
        <v>0</v>
      </c>
      <c r="AA205" s="108">
        <v>0</v>
      </c>
      <c r="AB205" s="108">
        <v>0</v>
      </c>
      <c r="AC205" s="108">
        <v>0</v>
      </c>
      <c r="AD205" s="108">
        <v>0</v>
      </c>
      <c r="AE205" s="108">
        <v>0</v>
      </c>
      <c r="AF205" s="108">
        <v>0</v>
      </c>
      <c r="AG205" s="108">
        <v>0</v>
      </c>
      <c r="AH205" s="108">
        <v>0</v>
      </c>
      <c r="AI205" s="108">
        <v>0</v>
      </c>
      <c r="AJ205" s="108">
        <v>0</v>
      </c>
      <c r="AK205" s="108">
        <v>0</v>
      </c>
      <c r="AM205" s="14"/>
      <c r="AN205" s="14"/>
      <c r="AO205" s="14"/>
      <c r="AP205" s="14"/>
      <c r="AQ205" s="14"/>
      <c r="AR205" s="14"/>
    </row>
    <row r="206" spans="5:44" x14ac:dyDescent="0.2">
      <c r="E206" s="3" t="s">
        <v>28</v>
      </c>
      <c r="F206" s="3">
        <v>0</v>
      </c>
      <c r="G206" s="3">
        <v>0</v>
      </c>
      <c r="I206" s="3">
        <v>0</v>
      </c>
      <c r="J206" s="3" t="s">
        <v>526</v>
      </c>
      <c r="K206" s="130" t="s">
        <v>602</v>
      </c>
      <c r="L206" s="3" t="s">
        <v>108</v>
      </c>
      <c r="R206" s="14"/>
      <c r="T206" s="108">
        <v>0</v>
      </c>
      <c r="U206" s="108">
        <v>0</v>
      </c>
      <c r="V206" s="108">
        <v>0</v>
      </c>
      <c r="W206" s="108">
        <v>0</v>
      </c>
      <c r="X206" s="108">
        <v>0</v>
      </c>
      <c r="Y206" s="108">
        <v>0</v>
      </c>
      <c r="Z206" s="108">
        <v>0</v>
      </c>
      <c r="AA206" s="108">
        <v>0</v>
      </c>
      <c r="AB206" s="108">
        <v>0</v>
      </c>
      <c r="AC206" s="108">
        <v>0</v>
      </c>
      <c r="AD206" s="108">
        <v>0</v>
      </c>
      <c r="AE206" s="108">
        <v>0</v>
      </c>
      <c r="AF206" s="108">
        <v>0</v>
      </c>
      <c r="AG206" s="108">
        <v>0</v>
      </c>
      <c r="AH206" s="108">
        <v>0</v>
      </c>
      <c r="AI206" s="108">
        <v>0</v>
      </c>
      <c r="AJ206" s="108">
        <v>0</v>
      </c>
      <c r="AK206" s="108">
        <v>0</v>
      </c>
      <c r="AM206" s="14"/>
      <c r="AN206" s="14"/>
      <c r="AO206" s="14"/>
      <c r="AP206" s="14"/>
      <c r="AQ206" s="14"/>
      <c r="AR206" s="14"/>
    </row>
    <row r="207" spans="5:44" x14ac:dyDescent="0.2">
      <c r="E207" s="3" t="s">
        <v>28</v>
      </c>
      <c r="F207" s="3">
        <v>0</v>
      </c>
      <c r="G207" s="3">
        <v>0</v>
      </c>
      <c r="I207" s="3">
        <v>0</v>
      </c>
      <c r="J207" s="3" t="s">
        <v>526</v>
      </c>
      <c r="K207" s="130" t="s">
        <v>602</v>
      </c>
      <c r="L207" s="3" t="s">
        <v>108</v>
      </c>
      <c r="R207" s="14"/>
      <c r="T207" s="108">
        <v>0</v>
      </c>
      <c r="U207" s="108">
        <v>0</v>
      </c>
      <c r="V207" s="108">
        <v>0</v>
      </c>
      <c r="W207" s="108">
        <v>0</v>
      </c>
      <c r="X207" s="108">
        <v>0</v>
      </c>
      <c r="Y207" s="108">
        <v>0</v>
      </c>
      <c r="Z207" s="108">
        <v>0</v>
      </c>
      <c r="AA207" s="108">
        <v>0</v>
      </c>
      <c r="AB207" s="108">
        <v>0</v>
      </c>
      <c r="AC207" s="108">
        <v>0</v>
      </c>
      <c r="AD207" s="108">
        <v>0</v>
      </c>
      <c r="AE207" s="108">
        <v>0</v>
      </c>
      <c r="AF207" s="108">
        <v>0</v>
      </c>
      <c r="AG207" s="108">
        <v>0</v>
      </c>
      <c r="AH207" s="108">
        <v>0</v>
      </c>
      <c r="AI207" s="108">
        <v>0</v>
      </c>
      <c r="AJ207" s="108">
        <v>0</v>
      </c>
      <c r="AK207" s="108">
        <v>0</v>
      </c>
      <c r="AM207" s="14"/>
      <c r="AN207" s="14"/>
      <c r="AO207" s="14"/>
      <c r="AP207" s="14"/>
      <c r="AQ207" s="14"/>
      <c r="AR207" s="14"/>
    </row>
    <row r="208" spans="5:44" x14ac:dyDescent="0.2">
      <c r="E208" s="3" t="s">
        <v>28</v>
      </c>
      <c r="F208" s="3">
        <v>0</v>
      </c>
      <c r="G208" s="3">
        <v>0</v>
      </c>
      <c r="I208" s="3">
        <v>0</v>
      </c>
      <c r="J208" s="3" t="s">
        <v>526</v>
      </c>
      <c r="K208" s="130" t="s">
        <v>602</v>
      </c>
      <c r="L208" s="3" t="s">
        <v>108</v>
      </c>
      <c r="R208" s="14"/>
      <c r="T208" s="108">
        <v>0</v>
      </c>
      <c r="U208" s="108">
        <v>0</v>
      </c>
      <c r="V208" s="108">
        <v>0</v>
      </c>
      <c r="W208" s="108">
        <v>0</v>
      </c>
      <c r="X208" s="108">
        <v>0</v>
      </c>
      <c r="Y208" s="108">
        <v>0</v>
      </c>
      <c r="Z208" s="108">
        <v>0</v>
      </c>
      <c r="AA208" s="108">
        <v>0</v>
      </c>
      <c r="AB208" s="108">
        <v>0</v>
      </c>
      <c r="AC208" s="108">
        <v>0</v>
      </c>
      <c r="AD208" s="108">
        <v>0</v>
      </c>
      <c r="AE208" s="108">
        <v>0</v>
      </c>
      <c r="AF208" s="108">
        <v>0</v>
      </c>
      <c r="AG208" s="108">
        <v>0</v>
      </c>
      <c r="AH208" s="108">
        <v>0</v>
      </c>
      <c r="AI208" s="108">
        <v>0</v>
      </c>
      <c r="AJ208" s="108">
        <v>0</v>
      </c>
      <c r="AK208" s="108">
        <v>0</v>
      </c>
      <c r="AM208" s="14"/>
      <c r="AN208" s="14"/>
      <c r="AO208" s="14"/>
      <c r="AP208" s="14"/>
      <c r="AQ208" s="14"/>
      <c r="AR208" s="14"/>
    </row>
    <row r="209" spans="5:44" x14ac:dyDescent="0.2">
      <c r="E209" s="3" t="s">
        <v>28</v>
      </c>
      <c r="F209" s="3">
        <v>0</v>
      </c>
      <c r="G209" s="3">
        <v>0</v>
      </c>
      <c r="I209" s="3">
        <v>0</v>
      </c>
      <c r="J209" s="3" t="s">
        <v>526</v>
      </c>
      <c r="K209" s="130" t="s">
        <v>602</v>
      </c>
      <c r="L209" s="3" t="s">
        <v>108</v>
      </c>
      <c r="R209" s="14"/>
      <c r="T209" s="108">
        <v>0</v>
      </c>
      <c r="U209" s="108">
        <v>0</v>
      </c>
      <c r="V209" s="108">
        <v>0</v>
      </c>
      <c r="W209" s="108">
        <v>0</v>
      </c>
      <c r="X209" s="108">
        <v>0</v>
      </c>
      <c r="Y209" s="108">
        <v>0</v>
      </c>
      <c r="Z209" s="108">
        <v>0</v>
      </c>
      <c r="AA209" s="108">
        <v>0</v>
      </c>
      <c r="AB209" s="108">
        <v>0</v>
      </c>
      <c r="AC209" s="108">
        <v>0</v>
      </c>
      <c r="AD209" s="108">
        <v>0</v>
      </c>
      <c r="AE209" s="108">
        <v>0</v>
      </c>
      <c r="AF209" s="108">
        <v>0</v>
      </c>
      <c r="AG209" s="108">
        <v>0</v>
      </c>
      <c r="AH209" s="108">
        <v>0</v>
      </c>
      <c r="AI209" s="108">
        <v>0</v>
      </c>
      <c r="AJ209" s="108">
        <v>0</v>
      </c>
      <c r="AK209" s="108">
        <v>0</v>
      </c>
      <c r="AM209" s="14"/>
      <c r="AN209" s="14"/>
      <c r="AO209" s="14"/>
      <c r="AP209" s="14"/>
      <c r="AQ209" s="14"/>
      <c r="AR209" s="14"/>
    </row>
    <row r="210" spans="5:44" x14ac:dyDescent="0.2">
      <c r="E210" s="3" t="s">
        <v>28</v>
      </c>
      <c r="F210" s="3">
        <v>0</v>
      </c>
      <c r="G210" s="3">
        <v>0</v>
      </c>
      <c r="I210" s="3">
        <v>0</v>
      </c>
      <c r="J210" s="3" t="s">
        <v>526</v>
      </c>
      <c r="K210" s="130" t="s">
        <v>602</v>
      </c>
      <c r="L210" s="3" t="s">
        <v>108</v>
      </c>
      <c r="R210" s="14"/>
      <c r="T210" s="108">
        <v>0</v>
      </c>
      <c r="U210" s="108">
        <v>0</v>
      </c>
      <c r="V210" s="108">
        <v>0</v>
      </c>
      <c r="W210" s="108">
        <v>0</v>
      </c>
      <c r="X210" s="108">
        <v>0</v>
      </c>
      <c r="Y210" s="108">
        <v>0</v>
      </c>
      <c r="Z210" s="108">
        <v>0</v>
      </c>
      <c r="AA210" s="108">
        <v>0</v>
      </c>
      <c r="AB210" s="108">
        <v>0</v>
      </c>
      <c r="AC210" s="108">
        <v>0</v>
      </c>
      <c r="AD210" s="108">
        <v>0</v>
      </c>
      <c r="AE210" s="108">
        <v>0</v>
      </c>
      <c r="AF210" s="108">
        <v>0</v>
      </c>
      <c r="AG210" s="108">
        <v>0</v>
      </c>
      <c r="AH210" s="108">
        <v>0</v>
      </c>
      <c r="AI210" s="108">
        <v>0</v>
      </c>
      <c r="AJ210" s="108">
        <v>0</v>
      </c>
      <c r="AK210" s="108">
        <v>0</v>
      </c>
      <c r="AM210" s="14"/>
      <c r="AN210" s="14"/>
      <c r="AO210" s="14"/>
      <c r="AP210" s="14"/>
      <c r="AQ210" s="14"/>
      <c r="AR210" s="14"/>
    </row>
    <row r="211" spans="5:44" x14ac:dyDescent="0.2">
      <c r="E211" s="3" t="s">
        <v>28</v>
      </c>
      <c r="F211" s="3">
        <v>0</v>
      </c>
      <c r="G211" s="3">
        <v>0</v>
      </c>
      <c r="I211" s="3">
        <v>0</v>
      </c>
      <c r="J211" s="3" t="s">
        <v>526</v>
      </c>
      <c r="K211" s="130" t="s">
        <v>602</v>
      </c>
      <c r="L211" s="3" t="s">
        <v>108</v>
      </c>
      <c r="R211" s="14"/>
      <c r="T211" s="108">
        <v>0</v>
      </c>
      <c r="U211" s="108">
        <v>0</v>
      </c>
      <c r="V211" s="108">
        <v>0</v>
      </c>
      <c r="W211" s="108">
        <v>0</v>
      </c>
      <c r="X211" s="108">
        <v>0</v>
      </c>
      <c r="Y211" s="108">
        <v>0</v>
      </c>
      <c r="Z211" s="108">
        <v>0</v>
      </c>
      <c r="AA211" s="108">
        <v>0</v>
      </c>
      <c r="AB211" s="108">
        <v>0</v>
      </c>
      <c r="AC211" s="108">
        <v>0</v>
      </c>
      <c r="AD211" s="108">
        <v>0</v>
      </c>
      <c r="AE211" s="108">
        <v>0</v>
      </c>
      <c r="AF211" s="108">
        <v>0</v>
      </c>
      <c r="AG211" s="108">
        <v>0</v>
      </c>
      <c r="AH211" s="108">
        <v>0</v>
      </c>
      <c r="AI211" s="108">
        <v>0</v>
      </c>
      <c r="AJ211" s="108">
        <v>0</v>
      </c>
      <c r="AK211" s="108">
        <v>0</v>
      </c>
      <c r="AM211" s="14"/>
      <c r="AN211" s="14"/>
      <c r="AO211" s="14"/>
      <c r="AP211" s="14"/>
      <c r="AQ211" s="14"/>
      <c r="AR211" s="14"/>
    </row>
    <row r="212" spans="5:44" x14ac:dyDescent="0.2">
      <c r="E212" s="3" t="s">
        <v>28</v>
      </c>
      <c r="F212" s="3">
        <v>0</v>
      </c>
      <c r="G212" s="3">
        <v>0</v>
      </c>
      <c r="I212" s="3">
        <v>0</v>
      </c>
      <c r="J212" s="3" t="s">
        <v>526</v>
      </c>
      <c r="K212" s="130" t="s">
        <v>602</v>
      </c>
      <c r="L212" s="3" t="s">
        <v>108</v>
      </c>
      <c r="R212" s="14"/>
      <c r="T212" s="108">
        <v>0</v>
      </c>
      <c r="U212" s="108">
        <v>0</v>
      </c>
      <c r="V212" s="108">
        <v>0</v>
      </c>
      <c r="W212" s="108">
        <v>0</v>
      </c>
      <c r="X212" s="108">
        <v>0</v>
      </c>
      <c r="Y212" s="108">
        <v>0</v>
      </c>
      <c r="Z212" s="108">
        <v>0</v>
      </c>
      <c r="AA212" s="108">
        <v>0</v>
      </c>
      <c r="AB212" s="108">
        <v>0</v>
      </c>
      <c r="AC212" s="108">
        <v>0</v>
      </c>
      <c r="AD212" s="108">
        <v>0</v>
      </c>
      <c r="AE212" s="108">
        <v>0</v>
      </c>
      <c r="AF212" s="108">
        <v>0</v>
      </c>
      <c r="AG212" s="108">
        <v>0</v>
      </c>
      <c r="AH212" s="108">
        <v>0</v>
      </c>
      <c r="AI212" s="108">
        <v>0</v>
      </c>
      <c r="AJ212" s="108">
        <v>0</v>
      </c>
      <c r="AK212" s="108">
        <v>0</v>
      </c>
      <c r="AM212" s="14"/>
      <c r="AN212" s="14"/>
      <c r="AO212" s="14"/>
      <c r="AP212" s="14"/>
      <c r="AQ212" s="14"/>
      <c r="AR212" s="14"/>
    </row>
    <row r="213" spans="5:44" x14ac:dyDescent="0.2">
      <c r="E213" s="3" t="s">
        <v>28</v>
      </c>
      <c r="F213" s="3">
        <v>0</v>
      </c>
      <c r="G213" s="3">
        <v>0</v>
      </c>
      <c r="I213" s="3">
        <v>0</v>
      </c>
      <c r="J213" s="3" t="s">
        <v>526</v>
      </c>
      <c r="K213" s="130" t="s">
        <v>602</v>
      </c>
      <c r="L213" s="3" t="s">
        <v>108</v>
      </c>
      <c r="R213" s="14"/>
      <c r="T213" s="108">
        <v>0</v>
      </c>
      <c r="U213" s="108">
        <v>0</v>
      </c>
      <c r="V213" s="108">
        <v>0</v>
      </c>
      <c r="W213" s="108">
        <v>0</v>
      </c>
      <c r="X213" s="108">
        <v>0</v>
      </c>
      <c r="Y213" s="108">
        <v>0</v>
      </c>
      <c r="Z213" s="108">
        <v>0</v>
      </c>
      <c r="AA213" s="108">
        <v>0</v>
      </c>
      <c r="AB213" s="108">
        <v>0</v>
      </c>
      <c r="AC213" s="108">
        <v>0</v>
      </c>
      <c r="AD213" s="108">
        <v>0</v>
      </c>
      <c r="AE213" s="108">
        <v>0</v>
      </c>
      <c r="AF213" s="108">
        <v>0</v>
      </c>
      <c r="AG213" s="108">
        <v>0</v>
      </c>
      <c r="AH213" s="108">
        <v>0</v>
      </c>
      <c r="AI213" s="108">
        <v>0</v>
      </c>
      <c r="AJ213" s="108">
        <v>0</v>
      </c>
      <c r="AK213" s="108">
        <v>0</v>
      </c>
      <c r="AM213" s="14"/>
      <c r="AN213" s="14"/>
      <c r="AO213" s="14"/>
      <c r="AP213" s="14"/>
      <c r="AQ213" s="14"/>
      <c r="AR213" s="14"/>
    </row>
    <row r="214" spans="5:44" x14ac:dyDescent="0.2">
      <c r="E214" s="3" t="s">
        <v>28</v>
      </c>
      <c r="F214" s="3">
        <v>0</v>
      </c>
      <c r="G214" s="3">
        <v>0</v>
      </c>
      <c r="I214" s="3">
        <v>0</v>
      </c>
      <c r="J214" s="3" t="s">
        <v>526</v>
      </c>
      <c r="K214" s="130" t="s">
        <v>602</v>
      </c>
      <c r="L214" s="3" t="s">
        <v>108</v>
      </c>
      <c r="R214" s="14"/>
      <c r="T214" s="108">
        <v>0</v>
      </c>
      <c r="U214" s="108">
        <v>0</v>
      </c>
      <c r="V214" s="108">
        <v>0</v>
      </c>
      <c r="W214" s="108">
        <v>0</v>
      </c>
      <c r="X214" s="108">
        <v>0</v>
      </c>
      <c r="Y214" s="108">
        <v>0</v>
      </c>
      <c r="Z214" s="108">
        <v>0</v>
      </c>
      <c r="AA214" s="108">
        <v>0</v>
      </c>
      <c r="AB214" s="108">
        <v>0</v>
      </c>
      <c r="AC214" s="108">
        <v>0</v>
      </c>
      <c r="AD214" s="108">
        <v>0</v>
      </c>
      <c r="AE214" s="108">
        <v>0</v>
      </c>
      <c r="AF214" s="108">
        <v>0</v>
      </c>
      <c r="AG214" s="108">
        <v>0</v>
      </c>
      <c r="AH214" s="108">
        <v>0</v>
      </c>
      <c r="AI214" s="108">
        <v>0</v>
      </c>
      <c r="AJ214" s="108">
        <v>0</v>
      </c>
      <c r="AK214" s="108">
        <v>0</v>
      </c>
      <c r="AM214" s="14"/>
      <c r="AN214" s="14"/>
      <c r="AO214" s="14"/>
      <c r="AP214" s="14"/>
      <c r="AQ214" s="14"/>
      <c r="AR214" s="14"/>
    </row>
    <row r="215" spans="5:44" x14ac:dyDescent="0.2">
      <c r="E215" s="3" t="s">
        <v>28</v>
      </c>
      <c r="F215" s="3">
        <v>0</v>
      </c>
      <c r="G215" s="3">
        <v>0</v>
      </c>
      <c r="I215" s="3">
        <v>0</v>
      </c>
      <c r="J215" s="3" t="s">
        <v>526</v>
      </c>
      <c r="K215" s="130" t="s">
        <v>602</v>
      </c>
      <c r="L215" s="3" t="s">
        <v>108</v>
      </c>
      <c r="R215" s="14"/>
      <c r="T215" s="108">
        <v>0</v>
      </c>
      <c r="U215" s="108">
        <v>0</v>
      </c>
      <c r="V215" s="108">
        <v>0</v>
      </c>
      <c r="W215" s="108">
        <v>0</v>
      </c>
      <c r="X215" s="108">
        <v>0</v>
      </c>
      <c r="Y215" s="108">
        <v>0</v>
      </c>
      <c r="Z215" s="108">
        <v>0</v>
      </c>
      <c r="AA215" s="108">
        <v>0</v>
      </c>
      <c r="AB215" s="108">
        <v>0</v>
      </c>
      <c r="AC215" s="108">
        <v>0</v>
      </c>
      <c r="AD215" s="108">
        <v>0</v>
      </c>
      <c r="AE215" s="108">
        <v>0</v>
      </c>
      <c r="AF215" s="108">
        <v>0</v>
      </c>
      <c r="AG215" s="108">
        <v>0</v>
      </c>
      <c r="AH215" s="108">
        <v>0</v>
      </c>
      <c r="AI215" s="108">
        <v>0</v>
      </c>
      <c r="AJ215" s="108">
        <v>0</v>
      </c>
      <c r="AK215" s="108">
        <v>0</v>
      </c>
      <c r="AM215" s="14"/>
      <c r="AN215" s="14"/>
      <c r="AO215" s="14"/>
      <c r="AP215" s="14"/>
      <c r="AQ215" s="14"/>
      <c r="AR215" s="14"/>
    </row>
    <row r="216" spans="5:44" x14ac:dyDescent="0.2">
      <c r="E216" s="3" t="s">
        <v>28</v>
      </c>
      <c r="F216" s="3">
        <v>0</v>
      </c>
      <c r="G216" s="3">
        <v>0</v>
      </c>
      <c r="I216" s="3">
        <v>0</v>
      </c>
      <c r="J216" s="3" t="s">
        <v>526</v>
      </c>
      <c r="K216" s="130" t="s">
        <v>602</v>
      </c>
      <c r="L216" s="3" t="s">
        <v>108</v>
      </c>
      <c r="R216" s="14"/>
      <c r="T216" s="108">
        <v>0</v>
      </c>
      <c r="U216" s="108">
        <v>0</v>
      </c>
      <c r="V216" s="108">
        <v>0</v>
      </c>
      <c r="W216" s="108">
        <v>0</v>
      </c>
      <c r="X216" s="108">
        <v>0</v>
      </c>
      <c r="Y216" s="108">
        <v>0</v>
      </c>
      <c r="Z216" s="108">
        <v>0</v>
      </c>
      <c r="AA216" s="108">
        <v>0</v>
      </c>
      <c r="AB216" s="108">
        <v>0</v>
      </c>
      <c r="AC216" s="108">
        <v>0</v>
      </c>
      <c r="AD216" s="108">
        <v>0</v>
      </c>
      <c r="AE216" s="108">
        <v>0</v>
      </c>
      <c r="AF216" s="108">
        <v>0</v>
      </c>
      <c r="AG216" s="108">
        <v>0</v>
      </c>
      <c r="AH216" s="108">
        <v>0</v>
      </c>
      <c r="AI216" s="108">
        <v>0</v>
      </c>
      <c r="AJ216" s="108">
        <v>0</v>
      </c>
      <c r="AK216" s="108">
        <v>0</v>
      </c>
      <c r="AM216" s="14"/>
      <c r="AN216" s="14"/>
      <c r="AO216" s="14"/>
      <c r="AP216" s="14"/>
      <c r="AQ216" s="14"/>
      <c r="AR216" s="14"/>
    </row>
    <row r="217" spans="5:44" x14ac:dyDescent="0.2">
      <c r="E217" s="3" t="s">
        <v>28</v>
      </c>
      <c r="F217" s="3">
        <v>0</v>
      </c>
      <c r="G217" s="3">
        <v>0</v>
      </c>
      <c r="I217" s="3">
        <v>0</v>
      </c>
      <c r="J217" s="3" t="s">
        <v>526</v>
      </c>
      <c r="K217" s="130" t="s">
        <v>602</v>
      </c>
      <c r="L217" s="3" t="s">
        <v>108</v>
      </c>
      <c r="R217" s="14"/>
      <c r="T217" s="108">
        <v>0</v>
      </c>
      <c r="U217" s="108">
        <v>0</v>
      </c>
      <c r="V217" s="108">
        <v>0</v>
      </c>
      <c r="W217" s="108">
        <v>0</v>
      </c>
      <c r="X217" s="108">
        <v>0</v>
      </c>
      <c r="Y217" s="108">
        <v>0</v>
      </c>
      <c r="Z217" s="108">
        <v>0</v>
      </c>
      <c r="AA217" s="108">
        <v>0</v>
      </c>
      <c r="AB217" s="108">
        <v>0</v>
      </c>
      <c r="AC217" s="108">
        <v>0</v>
      </c>
      <c r="AD217" s="108">
        <v>0</v>
      </c>
      <c r="AE217" s="108">
        <v>0</v>
      </c>
      <c r="AF217" s="108">
        <v>0</v>
      </c>
      <c r="AG217" s="108">
        <v>0</v>
      </c>
      <c r="AH217" s="108">
        <v>0</v>
      </c>
      <c r="AI217" s="108">
        <v>0</v>
      </c>
      <c r="AJ217" s="108">
        <v>0</v>
      </c>
      <c r="AK217" s="108">
        <v>0</v>
      </c>
      <c r="AM217" s="14"/>
      <c r="AN217" s="14"/>
      <c r="AO217" s="14"/>
      <c r="AP217" s="14"/>
      <c r="AQ217" s="14"/>
      <c r="AR217" s="14"/>
    </row>
    <row r="218" spans="5:44" x14ac:dyDescent="0.2">
      <c r="E218" s="3" t="s">
        <v>28</v>
      </c>
      <c r="F218" s="3">
        <v>0</v>
      </c>
      <c r="G218" s="3">
        <v>0</v>
      </c>
      <c r="I218" s="3">
        <v>0</v>
      </c>
      <c r="J218" s="3" t="s">
        <v>526</v>
      </c>
      <c r="K218" s="130" t="s">
        <v>602</v>
      </c>
      <c r="L218" s="3" t="s">
        <v>108</v>
      </c>
      <c r="R218" s="14"/>
      <c r="T218" s="108">
        <v>0</v>
      </c>
      <c r="U218" s="108">
        <v>0</v>
      </c>
      <c r="V218" s="108">
        <v>0</v>
      </c>
      <c r="W218" s="108">
        <v>0</v>
      </c>
      <c r="X218" s="108">
        <v>0</v>
      </c>
      <c r="Y218" s="108">
        <v>0</v>
      </c>
      <c r="Z218" s="108">
        <v>0</v>
      </c>
      <c r="AA218" s="108">
        <v>0</v>
      </c>
      <c r="AB218" s="108">
        <v>0</v>
      </c>
      <c r="AC218" s="108">
        <v>0</v>
      </c>
      <c r="AD218" s="108">
        <v>0</v>
      </c>
      <c r="AE218" s="108">
        <v>0</v>
      </c>
      <c r="AF218" s="108">
        <v>0</v>
      </c>
      <c r="AG218" s="108">
        <v>0</v>
      </c>
      <c r="AH218" s="108">
        <v>0</v>
      </c>
      <c r="AI218" s="108">
        <v>0</v>
      </c>
      <c r="AJ218" s="108">
        <v>0</v>
      </c>
      <c r="AK218" s="108">
        <v>0</v>
      </c>
      <c r="AM218" s="14"/>
      <c r="AN218" s="14"/>
      <c r="AO218" s="14"/>
      <c r="AP218" s="14"/>
      <c r="AQ218" s="14"/>
      <c r="AR218" s="14"/>
    </row>
    <row r="219" spans="5:44" x14ac:dyDescent="0.2">
      <c r="E219" s="3" t="s">
        <v>28</v>
      </c>
      <c r="F219" s="3">
        <v>0</v>
      </c>
      <c r="G219" s="3">
        <v>0</v>
      </c>
      <c r="I219" s="3">
        <v>0</v>
      </c>
      <c r="J219" s="3" t="s">
        <v>526</v>
      </c>
      <c r="K219" s="130" t="s">
        <v>602</v>
      </c>
      <c r="L219" s="3" t="s">
        <v>108</v>
      </c>
      <c r="R219" s="14"/>
      <c r="T219" s="108">
        <v>0</v>
      </c>
      <c r="U219" s="108">
        <v>0</v>
      </c>
      <c r="V219" s="108">
        <v>0</v>
      </c>
      <c r="W219" s="108">
        <v>0</v>
      </c>
      <c r="X219" s="108">
        <v>0</v>
      </c>
      <c r="Y219" s="108">
        <v>0</v>
      </c>
      <c r="Z219" s="108">
        <v>0</v>
      </c>
      <c r="AA219" s="108">
        <v>0</v>
      </c>
      <c r="AB219" s="108">
        <v>0</v>
      </c>
      <c r="AC219" s="108">
        <v>0</v>
      </c>
      <c r="AD219" s="108">
        <v>0</v>
      </c>
      <c r="AE219" s="108">
        <v>0</v>
      </c>
      <c r="AF219" s="108">
        <v>0</v>
      </c>
      <c r="AG219" s="108">
        <v>0</v>
      </c>
      <c r="AH219" s="108">
        <v>0</v>
      </c>
      <c r="AI219" s="108">
        <v>0</v>
      </c>
      <c r="AJ219" s="108">
        <v>0</v>
      </c>
      <c r="AK219" s="108">
        <v>0</v>
      </c>
      <c r="AM219" s="14"/>
      <c r="AN219" s="14"/>
      <c r="AO219" s="14"/>
      <c r="AP219" s="14"/>
      <c r="AQ219" s="14"/>
      <c r="AR219" s="14"/>
    </row>
    <row r="220" spans="5:44" x14ac:dyDescent="0.2">
      <c r="E220" s="3" t="s">
        <v>28</v>
      </c>
      <c r="F220" s="3">
        <v>0</v>
      </c>
      <c r="G220" s="3">
        <v>0</v>
      </c>
      <c r="I220" s="3">
        <v>0</v>
      </c>
      <c r="J220" s="3" t="s">
        <v>526</v>
      </c>
      <c r="K220" s="130" t="s">
        <v>602</v>
      </c>
      <c r="L220" s="3" t="s">
        <v>108</v>
      </c>
      <c r="R220" s="14"/>
      <c r="T220" s="108">
        <v>0</v>
      </c>
      <c r="U220" s="108">
        <v>0</v>
      </c>
      <c r="V220" s="108">
        <v>0</v>
      </c>
      <c r="W220" s="108">
        <v>0</v>
      </c>
      <c r="X220" s="108">
        <v>0</v>
      </c>
      <c r="Y220" s="108">
        <v>0</v>
      </c>
      <c r="Z220" s="108">
        <v>0</v>
      </c>
      <c r="AA220" s="108">
        <v>0</v>
      </c>
      <c r="AB220" s="108">
        <v>0</v>
      </c>
      <c r="AC220" s="108">
        <v>0</v>
      </c>
      <c r="AD220" s="108">
        <v>0</v>
      </c>
      <c r="AE220" s="108">
        <v>0</v>
      </c>
      <c r="AF220" s="108">
        <v>0</v>
      </c>
      <c r="AG220" s="108">
        <v>0</v>
      </c>
      <c r="AH220" s="108">
        <v>0</v>
      </c>
      <c r="AI220" s="108">
        <v>0</v>
      </c>
      <c r="AJ220" s="108">
        <v>0</v>
      </c>
      <c r="AK220" s="108">
        <v>0</v>
      </c>
      <c r="AM220" s="14"/>
      <c r="AN220" s="14"/>
      <c r="AO220" s="14"/>
      <c r="AP220" s="14"/>
      <c r="AQ220" s="14"/>
      <c r="AR220" s="14"/>
    </row>
    <row r="221" spans="5:44" x14ac:dyDescent="0.2">
      <c r="E221" s="3" t="s">
        <v>28</v>
      </c>
      <c r="F221" s="3" t="s">
        <v>172</v>
      </c>
      <c r="G221" s="3" t="s">
        <v>566</v>
      </c>
      <c r="I221" s="3" t="s">
        <v>183</v>
      </c>
      <c r="J221" s="3" t="s">
        <v>527</v>
      </c>
      <c r="K221" s="130" t="s">
        <v>367</v>
      </c>
      <c r="L221" s="3" t="s">
        <v>108</v>
      </c>
      <c r="R221" s="14"/>
      <c r="T221" s="108">
        <v>0</v>
      </c>
      <c r="U221" s="108">
        <v>0</v>
      </c>
      <c r="V221" s="108">
        <v>0</v>
      </c>
      <c r="W221" s="108">
        <v>0</v>
      </c>
      <c r="X221" s="108">
        <v>0</v>
      </c>
      <c r="Y221" s="108">
        <v>0</v>
      </c>
      <c r="Z221" s="108">
        <v>0</v>
      </c>
      <c r="AA221" s="108">
        <v>0</v>
      </c>
      <c r="AB221" s="108">
        <v>0</v>
      </c>
      <c r="AC221" s="108">
        <v>0</v>
      </c>
      <c r="AD221" s="108">
        <v>0</v>
      </c>
      <c r="AE221" s="108">
        <v>0</v>
      </c>
      <c r="AF221" s="108">
        <v>0</v>
      </c>
      <c r="AG221" s="108">
        <v>5.4835598600481567E-3</v>
      </c>
      <c r="AH221" s="108">
        <v>7.5458034305407352E-3</v>
      </c>
      <c r="AI221" s="108">
        <v>7.8065761008254729E-3</v>
      </c>
      <c r="AJ221" s="108">
        <v>6.9928633649951107E-3</v>
      </c>
      <c r="AK221" s="108">
        <v>7.498701136034955E-3</v>
      </c>
      <c r="AM221" s="14"/>
      <c r="AN221" s="14"/>
      <c r="AO221" s="14"/>
      <c r="AP221" s="14"/>
      <c r="AQ221" s="14"/>
      <c r="AR221" s="14"/>
    </row>
    <row r="222" spans="5:44" x14ac:dyDescent="0.2">
      <c r="E222" s="3" t="s">
        <v>28</v>
      </c>
      <c r="F222" s="3" t="s">
        <v>172</v>
      </c>
      <c r="G222" s="3" t="s">
        <v>683</v>
      </c>
      <c r="I222" s="3" t="s">
        <v>417</v>
      </c>
      <c r="J222" s="3" t="s">
        <v>527</v>
      </c>
      <c r="K222" s="130" t="s">
        <v>575</v>
      </c>
      <c r="L222" s="3" t="s">
        <v>108</v>
      </c>
      <c r="R222" s="14"/>
      <c r="T222" s="108">
        <v>0</v>
      </c>
      <c r="U222" s="108">
        <v>0</v>
      </c>
      <c r="V222" s="108">
        <v>0</v>
      </c>
      <c r="W222" s="108">
        <v>0</v>
      </c>
      <c r="X222" s="108">
        <v>0</v>
      </c>
      <c r="Y222" s="108">
        <v>0</v>
      </c>
      <c r="Z222" s="108">
        <v>0</v>
      </c>
      <c r="AA222" s="108">
        <v>0</v>
      </c>
      <c r="AB222" s="108">
        <v>0</v>
      </c>
      <c r="AC222" s="108">
        <v>0</v>
      </c>
      <c r="AD222" s="108">
        <v>0</v>
      </c>
      <c r="AE222" s="108">
        <v>0</v>
      </c>
      <c r="AF222" s="108">
        <v>0</v>
      </c>
      <c r="AG222" s="108">
        <v>8.539886322374679E-2</v>
      </c>
      <c r="AH222" s="108">
        <v>9.296618257917344E-2</v>
      </c>
      <c r="AI222" s="108">
        <v>0.10483981794955644</v>
      </c>
      <c r="AJ222" s="108">
        <v>4.6318996109323773E-2</v>
      </c>
      <c r="AK222" s="108">
        <v>7.1954275390929023E-2</v>
      </c>
      <c r="AM222" s="14"/>
      <c r="AN222" s="119"/>
      <c r="AO222" s="119"/>
      <c r="AP222" s="14"/>
      <c r="AQ222" s="119"/>
      <c r="AR222" s="119"/>
    </row>
    <row r="223" spans="5:44" x14ac:dyDescent="0.2">
      <c r="E223" s="3" t="s">
        <v>28</v>
      </c>
      <c r="F223" s="3" t="s">
        <v>207</v>
      </c>
      <c r="G223" s="3" t="s">
        <v>568</v>
      </c>
      <c r="I223" s="3" t="s">
        <v>253</v>
      </c>
      <c r="J223" s="3" t="s">
        <v>527</v>
      </c>
      <c r="K223" s="130" t="s">
        <v>576</v>
      </c>
      <c r="L223" s="3" t="s">
        <v>108</v>
      </c>
      <c r="R223" s="14"/>
      <c r="T223" s="108">
        <v>0</v>
      </c>
      <c r="U223" s="108">
        <v>0</v>
      </c>
      <c r="V223" s="108">
        <v>0</v>
      </c>
      <c r="W223" s="108">
        <v>0</v>
      </c>
      <c r="X223" s="108">
        <v>0</v>
      </c>
      <c r="Y223" s="108">
        <v>0</v>
      </c>
      <c r="Z223" s="108">
        <v>0</v>
      </c>
      <c r="AA223" s="108">
        <v>0</v>
      </c>
      <c r="AB223" s="108">
        <v>0</v>
      </c>
      <c r="AC223" s="108">
        <v>0</v>
      </c>
      <c r="AD223" s="108">
        <v>0</v>
      </c>
      <c r="AE223" s="108">
        <v>0</v>
      </c>
      <c r="AF223" s="108">
        <v>0</v>
      </c>
      <c r="AG223" s="108">
        <v>2.8315636128883979</v>
      </c>
      <c r="AH223" s="108">
        <v>1.2631366414518208</v>
      </c>
      <c r="AI223" s="108">
        <v>1.2076812607216452</v>
      </c>
      <c r="AJ223" s="108">
        <v>2.0757678346668467</v>
      </c>
      <c r="AK223" s="108">
        <v>0.5817483072750208</v>
      </c>
      <c r="AM223" s="14"/>
      <c r="AN223" s="14"/>
      <c r="AO223" s="14"/>
      <c r="AP223" s="14"/>
      <c r="AQ223" s="14"/>
      <c r="AR223" s="14"/>
    </row>
    <row r="224" spans="5:44" x14ac:dyDescent="0.2">
      <c r="E224" s="3" t="s">
        <v>28</v>
      </c>
      <c r="F224" s="3" t="s">
        <v>207</v>
      </c>
      <c r="G224" s="3" t="s">
        <v>669</v>
      </c>
      <c r="I224" s="3" t="s">
        <v>212</v>
      </c>
      <c r="J224" s="3" t="s">
        <v>527</v>
      </c>
      <c r="K224" s="130" t="s">
        <v>674</v>
      </c>
      <c r="L224" s="3" t="s">
        <v>108</v>
      </c>
      <c r="R224" s="14"/>
      <c r="T224" s="108">
        <v>0</v>
      </c>
      <c r="U224" s="108">
        <v>0</v>
      </c>
      <c r="V224" s="108">
        <v>0</v>
      </c>
      <c r="W224" s="108">
        <v>0</v>
      </c>
      <c r="X224" s="108">
        <v>0</v>
      </c>
      <c r="Y224" s="108">
        <v>0</v>
      </c>
      <c r="Z224" s="108">
        <v>0</v>
      </c>
      <c r="AA224" s="108">
        <v>0</v>
      </c>
      <c r="AB224" s="108">
        <v>0</v>
      </c>
      <c r="AC224" s="108">
        <v>0</v>
      </c>
      <c r="AD224" s="108">
        <v>0</v>
      </c>
      <c r="AE224" s="108">
        <v>0</v>
      </c>
      <c r="AF224" s="108">
        <v>0</v>
      </c>
      <c r="AG224" s="108">
        <v>0.20863847236180905</v>
      </c>
      <c r="AH224" s="108">
        <v>0.1576083216080402</v>
      </c>
      <c r="AI224" s="108">
        <v>0.79607375376884426</v>
      </c>
      <c r="AJ224" s="108">
        <v>0.79819864924623107</v>
      </c>
      <c r="AK224" s="108">
        <v>0.79068633065326632</v>
      </c>
      <c r="AM224" s="14"/>
      <c r="AN224" s="14"/>
      <c r="AO224" s="14"/>
      <c r="AP224" s="14"/>
      <c r="AQ224" s="14"/>
      <c r="AR224" s="14"/>
    </row>
    <row r="225" spans="5:44" x14ac:dyDescent="0.2">
      <c r="E225" s="3" t="s">
        <v>28</v>
      </c>
      <c r="F225" s="3" t="s">
        <v>207</v>
      </c>
      <c r="G225" s="3" t="s">
        <v>684</v>
      </c>
      <c r="I225" s="3" t="s">
        <v>213</v>
      </c>
      <c r="J225" s="3" t="s">
        <v>527</v>
      </c>
      <c r="K225" s="130" t="s">
        <v>521</v>
      </c>
      <c r="L225" s="3" t="s">
        <v>108</v>
      </c>
      <c r="R225" s="14"/>
      <c r="T225" s="108">
        <v>0</v>
      </c>
      <c r="U225" s="108">
        <v>0</v>
      </c>
      <c r="V225" s="108">
        <v>0</v>
      </c>
      <c r="W225" s="108">
        <v>0</v>
      </c>
      <c r="X225" s="108">
        <v>0</v>
      </c>
      <c r="Y225" s="108">
        <v>0</v>
      </c>
      <c r="Z225" s="108">
        <v>0</v>
      </c>
      <c r="AA225" s="108">
        <v>0</v>
      </c>
      <c r="AB225" s="108">
        <v>0</v>
      </c>
      <c r="AC225" s="108">
        <v>0</v>
      </c>
      <c r="AD225" s="108">
        <v>0</v>
      </c>
      <c r="AE225" s="108">
        <v>0</v>
      </c>
      <c r="AF225" s="108">
        <v>0</v>
      </c>
      <c r="AG225" s="108">
        <v>0.31246436820275442</v>
      </c>
      <c r="AH225" s="108">
        <v>0.31571990931633603</v>
      </c>
      <c r="AI225" s="108">
        <v>0.31899180993300086</v>
      </c>
      <c r="AJ225" s="108">
        <v>1.6278114557539802E-2</v>
      </c>
      <c r="AK225" s="108">
        <v>1.958298121915425E-2</v>
      </c>
      <c r="AM225" s="14"/>
      <c r="AN225" s="14"/>
      <c r="AO225" s="14"/>
      <c r="AP225" s="14"/>
      <c r="AQ225" s="14"/>
      <c r="AR225" s="14"/>
    </row>
    <row r="226" spans="5:44" x14ac:dyDescent="0.2">
      <c r="E226" s="3" t="s">
        <v>28</v>
      </c>
      <c r="F226" s="3" t="s">
        <v>207</v>
      </c>
      <c r="G226" s="3" t="s">
        <v>570</v>
      </c>
      <c r="I226" s="3" t="s">
        <v>213</v>
      </c>
      <c r="J226" s="3" t="s">
        <v>527</v>
      </c>
      <c r="K226" s="130" t="s">
        <v>521</v>
      </c>
      <c r="L226" s="3" t="s">
        <v>108</v>
      </c>
      <c r="R226" s="14"/>
      <c r="T226" s="108">
        <v>0</v>
      </c>
      <c r="U226" s="108">
        <v>0</v>
      </c>
      <c r="V226" s="108">
        <v>0</v>
      </c>
      <c r="W226" s="108">
        <v>0</v>
      </c>
      <c r="X226" s="108">
        <v>0</v>
      </c>
      <c r="Y226" s="108">
        <v>0</v>
      </c>
      <c r="Z226" s="108">
        <v>0</v>
      </c>
      <c r="AA226" s="108">
        <v>0</v>
      </c>
      <c r="AB226" s="108">
        <v>0</v>
      </c>
      <c r="AC226" s="108">
        <v>0</v>
      </c>
      <c r="AD226" s="108">
        <v>0</v>
      </c>
      <c r="AE226" s="108">
        <v>0</v>
      </c>
      <c r="AF226" s="108">
        <v>0</v>
      </c>
      <c r="AG226" s="108">
        <v>0</v>
      </c>
      <c r="AH226" s="108">
        <v>0</v>
      </c>
      <c r="AI226" s="108">
        <v>0</v>
      </c>
      <c r="AJ226" s="108">
        <v>0</v>
      </c>
      <c r="AK226" s="108">
        <v>0</v>
      </c>
      <c r="AM226" s="14"/>
      <c r="AN226" s="14"/>
      <c r="AO226" s="14"/>
      <c r="AP226" s="14"/>
      <c r="AQ226" s="14"/>
      <c r="AR226" s="14"/>
    </row>
    <row r="227" spans="5:44" x14ac:dyDescent="0.2">
      <c r="E227" s="3" t="s">
        <v>28</v>
      </c>
      <c r="F227" s="3">
        <v>0</v>
      </c>
      <c r="G227" s="3">
        <v>0</v>
      </c>
      <c r="I227" s="3">
        <v>0</v>
      </c>
      <c r="J227" s="3" t="s">
        <v>527</v>
      </c>
      <c r="K227" s="130" t="s">
        <v>602</v>
      </c>
      <c r="L227" s="3" t="s">
        <v>108</v>
      </c>
      <c r="R227" s="14"/>
      <c r="T227" s="108">
        <v>0</v>
      </c>
      <c r="U227" s="108">
        <v>0</v>
      </c>
      <c r="V227" s="108">
        <v>0</v>
      </c>
      <c r="W227" s="108">
        <v>0</v>
      </c>
      <c r="X227" s="108">
        <v>0</v>
      </c>
      <c r="Y227" s="108">
        <v>0</v>
      </c>
      <c r="Z227" s="108">
        <v>0</v>
      </c>
      <c r="AA227" s="108">
        <v>0</v>
      </c>
      <c r="AB227" s="108">
        <v>0</v>
      </c>
      <c r="AC227" s="108">
        <v>0</v>
      </c>
      <c r="AD227" s="108">
        <v>0</v>
      </c>
      <c r="AE227" s="108">
        <v>0</v>
      </c>
      <c r="AF227" s="108">
        <v>0</v>
      </c>
      <c r="AG227" s="108">
        <v>0</v>
      </c>
      <c r="AH227" s="108">
        <v>0</v>
      </c>
      <c r="AI227" s="108">
        <v>0</v>
      </c>
      <c r="AJ227" s="108">
        <v>0</v>
      </c>
      <c r="AK227" s="108">
        <v>0</v>
      </c>
      <c r="AM227" s="14"/>
      <c r="AN227" s="14"/>
      <c r="AO227" s="14"/>
      <c r="AP227" s="14"/>
      <c r="AQ227" s="14"/>
      <c r="AR227" s="14"/>
    </row>
    <row r="228" spans="5:44" x14ac:dyDescent="0.2">
      <c r="E228" s="3" t="s">
        <v>28</v>
      </c>
      <c r="F228" s="3">
        <v>0</v>
      </c>
      <c r="G228" s="3">
        <v>0</v>
      </c>
      <c r="I228" s="3">
        <v>0</v>
      </c>
      <c r="J228" s="3" t="s">
        <v>527</v>
      </c>
      <c r="K228" s="130" t="s">
        <v>602</v>
      </c>
      <c r="L228" s="3" t="s">
        <v>108</v>
      </c>
      <c r="R228" s="14"/>
      <c r="T228" s="108">
        <v>0</v>
      </c>
      <c r="U228" s="108">
        <v>0</v>
      </c>
      <c r="V228" s="108">
        <v>0</v>
      </c>
      <c r="W228" s="108">
        <v>0</v>
      </c>
      <c r="X228" s="108">
        <v>0</v>
      </c>
      <c r="Y228" s="108">
        <v>0</v>
      </c>
      <c r="Z228" s="108">
        <v>0</v>
      </c>
      <c r="AA228" s="108">
        <v>0</v>
      </c>
      <c r="AB228" s="108">
        <v>0</v>
      </c>
      <c r="AC228" s="108">
        <v>0</v>
      </c>
      <c r="AD228" s="108">
        <v>0</v>
      </c>
      <c r="AE228" s="108">
        <v>0</v>
      </c>
      <c r="AF228" s="108">
        <v>0</v>
      </c>
      <c r="AG228" s="108">
        <v>0</v>
      </c>
      <c r="AH228" s="108">
        <v>0</v>
      </c>
      <c r="AI228" s="108">
        <v>0</v>
      </c>
      <c r="AJ228" s="108">
        <v>0</v>
      </c>
      <c r="AK228" s="108">
        <v>0</v>
      </c>
      <c r="AM228" s="14"/>
      <c r="AN228" s="14"/>
      <c r="AO228" s="14"/>
      <c r="AP228" s="14"/>
      <c r="AQ228" s="14"/>
      <c r="AR228" s="14"/>
    </row>
    <row r="229" spans="5:44" x14ac:dyDescent="0.2">
      <c r="E229" s="3" t="s">
        <v>28</v>
      </c>
      <c r="F229" s="3">
        <v>0</v>
      </c>
      <c r="G229" s="3">
        <v>0</v>
      </c>
      <c r="I229" s="3">
        <v>0</v>
      </c>
      <c r="J229" s="3" t="s">
        <v>527</v>
      </c>
      <c r="K229" s="130" t="s">
        <v>602</v>
      </c>
      <c r="L229" s="3" t="s">
        <v>108</v>
      </c>
      <c r="R229" s="14"/>
      <c r="T229" s="108">
        <v>0</v>
      </c>
      <c r="U229" s="108">
        <v>0</v>
      </c>
      <c r="V229" s="108">
        <v>0</v>
      </c>
      <c r="W229" s="108">
        <v>0</v>
      </c>
      <c r="X229" s="108">
        <v>0</v>
      </c>
      <c r="Y229" s="108">
        <v>0</v>
      </c>
      <c r="Z229" s="108">
        <v>0</v>
      </c>
      <c r="AA229" s="108">
        <v>0</v>
      </c>
      <c r="AB229" s="108">
        <v>0</v>
      </c>
      <c r="AC229" s="108">
        <v>0</v>
      </c>
      <c r="AD229" s="108">
        <v>0</v>
      </c>
      <c r="AE229" s="108">
        <v>0</v>
      </c>
      <c r="AF229" s="108">
        <v>0</v>
      </c>
      <c r="AG229" s="108">
        <v>0</v>
      </c>
      <c r="AH229" s="108">
        <v>0</v>
      </c>
      <c r="AI229" s="108">
        <v>0</v>
      </c>
      <c r="AJ229" s="108">
        <v>0</v>
      </c>
      <c r="AK229" s="108">
        <v>0</v>
      </c>
      <c r="AM229" s="14"/>
      <c r="AN229" s="14"/>
      <c r="AO229" s="14"/>
      <c r="AP229" s="14"/>
      <c r="AQ229" s="14"/>
      <c r="AR229" s="14"/>
    </row>
    <row r="230" spans="5:44" x14ac:dyDescent="0.2">
      <c r="E230" s="3" t="s">
        <v>28</v>
      </c>
      <c r="F230" s="3">
        <v>0</v>
      </c>
      <c r="G230" s="3">
        <v>0</v>
      </c>
      <c r="I230" s="3">
        <v>0</v>
      </c>
      <c r="J230" s="3" t="s">
        <v>527</v>
      </c>
      <c r="K230" s="130" t="s">
        <v>602</v>
      </c>
      <c r="L230" s="3" t="s">
        <v>108</v>
      </c>
      <c r="R230" s="14"/>
      <c r="T230" s="108">
        <v>0</v>
      </c>
      <c r="U230" s="108">
        <v>0</v>
      </c>
      <c r="V230" s="108">
        <v>0</v>
      </c>
      <c r="W230" s="108">
        <v>0</v>
      </c>
      <c r="X230" s="108">
        <v>0</v>
      </c>
      <c r="Y230" s="108">
        <v>0</v>
      </c>
      <c r="Z230" s="108">
        <v>0</v>
      </c>
      <c r="AA230" s="108">
        <v>0</v>
      </c>
      <c r="AB230" s="108">
        <v>0</v>
      </c>
      <c r="AC230" s="108">
        <v>0</v>
      </c>
      <c r="AD230" s="108">
        <v>0</v>
      </c>
      <c r="AE230" s="108">
        <v>0</v>
      </c>
      <c r="AF230" s="108">
        <v>0</v>
      </c>
      <c r="AG230" s="108">
        <v>0</v>
      </c>
      <c r="AH230" s="108">
        <v>0</v>
      </c>
      <c r="AI230" s="108">
        <v>0</v>
      </c>
      <c r="AJ230" s="108">
        <v>0</v>
      </c>
      <c r="AK230" s="108">
        <v>0</v>
      </c>
      <c r="AM230" s="14"/>
      <c r="AN230" s="119"/>
      <c r="AO230" s="119"/>
      <c r="AP230" s="14"/>
      <c r="AQ230" s="119"/>
      <c r="AR230" s="119"/>
    </row>
    <row r="231" spans="5:44" x14ac:dyDescent="0.2">
      <c r="E231" s="3" t="s">
        <v>28</v>
      </c>
      <c r="F231" s="3">
        <v>0</v>
      </c>
      <c r="G231" s="3">
        <v>0</v>
      </c>
      <c r="I231" s="3">
        <v>0</v>
      </c>
      <c r="J231" s="3" t="s">
        <v>527</v>
      </c>
      <c r="K231" s="130" t="s">
        <v>602</v>
      </c>
      <c r="L231" s="3" t="s">
        <v>108</v>
      </c>
      <c r="R231" s="14"/>
      <c r="T231" s="126">
        <v>0</v>
      </c>
      <c r="U231" s="126">
        <v>0</v>
      </c>
      <c r="V231" s="126">
        <v>0</v>
      </c>
      <c r="W231" s="126">
        <v>0</v>
      </c>
      <c r="X231" s="126">
        <v>0</v>
      </c>
      <c r="Y231" s="126">
        <v>0</v>
      </c>
      <c r="Z231" s="126">
        <v>0</v>
      </c>
      <c r="AA231" s="126">
        <v>0</v>
      </c>
      <c r="AB231" s="126">
        <v>0</v>
      </c>
      <c r="AC231" s="126">
        <v>0</v>
      </c>
      <c r="AD231" s="126">
        <v>0</v>
      </c>
      <c r="AE231" s="126">
        <v>0</v>
      </c>
      <c r="AF231" s="126">
        <v>0</v>
      </c>
      <c r="AG231" s="108">
        <v>0</v>
      </c>
      <c r="AH231" s="108">
        <v>0</v>
      </c>
      <c r="AI231" s="108">
        <v>0</v>
      </c>
      <c r="AJ231" s="108">
        <v>0</v>
      </c>
      <c r="AK231" s="108">
        <v>0</v>
      </c>
      <c r="AM231" s="14"/>
      <c r="AN231" s="14"/>
      <c r="AO231" s="14"/>
      <c r="AP231" s="14"/>
      <c r="AQ231" s="14"/>
      <c r="AR231" s="14"/>
    </row>
    <row r="232" spans="5:44" x14ac:dyDescent="0.2">
      <c r="E232" s="3" t="s">
        <v>28</v>
      </c>
      <c r="F232" s="3">
        <v>0</v>
      </c>
      <c r="G232" s="3">
        <v>0</v>
      </c>
      <c r="I232" s="3">
        <v>0</v>
      </c>
      <c r="J232" s="3" t="s">
        <v>527</v>
      </c>
      <c r="K232" s="130" t="s">
        <v>602</v>
      </c>
      <c r="L232" s="3" t="s">
        <v>108</v>
      </c>
      <c r="R232" s="14"/>
      <c r="T232" s="126">
        <v>0</v>
      </c>
      <c r="U232" s="126">
        <v>0</v>
      </c>
      <c r="V232" s="126">
        <v>0</v>
      </c>
      <c r="W232" s="126">
        <v>0</v>
      </c>
      <c r="X232" s="126">
        <v>0</v>
      </c>
      <c r="Y232" s="126">
        <v>0</v>
      </c>
      <c r="Z232" s="126">
        <v>0</v>
      </c>
      <c r="AA232" s="126">
        <v>0</v>
      </c>
      <c r="AB232" s="126">
        <v>0</v>
      </c>
      <c r="AC232" s="126">
        <v>0</v>
      </c>
      <c r="AD232" s="126">
        <v>0</v>
      </c>
      <c r="AE232" s="126">
        <v>0</v>
      </c>
      <c r="AF232" s="126">
        <v>0</v>
      </c>
      <c r="AG232" s="108">
        <v>0</v>
      </c>
      <c r="AH232" s="108">
        <v>0</v>
      </c>
      <c r="AI232" s="108">
        <v>0</v>
      </c>
      <c r="AJ232" s="108">
        <v>0</v>
      </c>
      <c r="AK232" s="108">
        <v>0</v>
      </c>
      <c r="AM232" s="14"/>
      <c r="AN232" s="14"/>
      <c r="AO232" s="14"/>
      <c r="AP232" s="14"/>
      <c r="AQ232" s="14"/>
      <c r="AR232" s="14"/>
    </row>
    <row r="233" spans="5:44" x14ac:dyDescent="0.2">
      <c r="E233" s="3" t="s">
        <v>28</v>
      </c>
      <c r="F233" s="3">
        <v>0</v>
      </c>
      <c r="G233" s="3">
        <v>0</v>
      </c>
      <c r="I233" s="3">
        <v>0</v>
      </c>
      <c r="J233" s="3" t="s">
        <v>527</v>
      </c>
      <c r="K233" s="130" t="s">
        <v>602</v>
      </c>
      <c r="L233" s="3" t="s">
        <v>108</v>
      </c>
      <c r="R233" s="14"/>
      <c r="T233" s="126">
        <v>0</v>
      </c>
      <c r="U233" s="126">
        <v>0</v>
      </c>
      <c r="V233" s="126">
        <v>0</v>
      </c>
      <c r="W233" s="126">
        <v>0</v>
      </c>
      <c r="X233" s="126">
        <v>0</v>
      </c>
      <c r="Y233" s="126">
        <v>0</v>
      </c>
      <c r="Z233" s="126">
        <v>0</v>
      </c>
      <c r="AA233" s="126">
        <v>0</v>
      </c>
      <c r="AB233" s="126">
        <v>0</v>
      </c>
      <c r="AC233" s="126">
        <v>0</v>
      </c>
      <c r="AD233" s="126">
        <v>0</v>
      </c>
      <c r="AE233" s="126">
        <v>0</v>
      </c>
      <c r="AF233" s="126">
        <v>0</v>
      </c>
      <c r="AG233" s="108">
        <v>0</v>
      </c>
      <c r="AH233" s="108">
        <v>0</v>
      </c>
      <c r="AI233" s="108">
        <v>0</v>
      </c>
      <c r="AJ233" s="108">
        <v>0</v>
      </c>
      <c r="AK233" s="108">
        <v>0</v>
      </c>
      <c r="AM233" s="14"/>
      <c r="AN233" s="14"/>
      <c r="AO233" s="14"/>
      <c r="AP233" s="14"/>
      <c r="AQ233" s="14"/>
      <c r="AR233" s="14"/>
    </row>
    <row r="234" spans="5:44" x14ac:dyDescent="0.2">
      <c r="E234" s="3" t="s">
        <v>28</v>
      </c>
      <c r="F234" s="3">
        <v>0</v>
      </c>
      <c r="G234" s="3">
        <v>0</v>
      </c>
      <c r="I234" s="3">
        <v>0</v>
      </c>
      <c r="J234" s="3" t="s">
        <v>527</v>
      </c>
      <c r="K234" s="130" t="s">
        <v>602</v>
      </c>
      <c r="L234" s="3" t="s">
        <v>108</v>
      </c>
      <c r="R234" s="14"/>
      <c r="T234" s="126">
        <v>0</v>
      </c>
      <c r="U234" s="126">
        <v>0</v>
      </c>
      <c r="V234" s="126">
        <v>0</v>
      </c>
      <c r="W234" s="126">
        <v>0</v>
      </c>
      <c r="X234" s="126">
        <v>0</v>
      </c>
      <c r="Y234" s="126">
        <v>0</v>
      </c>
      <c r="Z234" s="126">
        <v>0</v>
      </c>
      <c r="AA234" s="126">
        <v>0</v>
      </c>
      <c r="AB234" s="126">
        <v>0</v>
      </c>
      <c r="AC234" s="126">
        <v>0</v>
      </c>
      <c r="AD234" s="126">
        <v>0</v>
      </c>
      <c r="AE234" s="126">
        <v>0</v>
      </c>
      <c r="AF234" s="126">
        <v>0</v>
      </c>
      <c r="AG234" s="108">
        <v>0</v>
      </c>
      <c r="AH234" s="108">
        <v>0</v>
      </c>
      <c r="AI234" s="108">
        <v>0</v>
      </c>
      <c r="AJ234" s="108">
        <v>0</v>
      </c>
      <c r="AK234" s="108">
        <v>0</v>
      </c>
      <c r="AM234" s="14"/>
      <c r="AN234" s="14"/>
      <c r="AO234" s="14"/>
      <c r="AP234" s="14"/>
      <c r="AQ234" s="14"/>
      <c r="AR234" s="14"/>
    </row>
    <row r="235" spans="5:44" x14ac:dyDescent="0.2">
      <c r="E235" s="3" t="s">
        <v>28</v>
      </c>
      <c r="F235" s="3">
        <v>0</v>
      </c>
      <c r="G235" s="3">
        <v>0</v>
      </c>
      <c r="I235" s="3">
        <v>0</v>
      </c>
      <c r="J235" s="3" t="s">
        <v>527</v>
      </c>
      <c r="K235" s="130" t="s">
        <v>602</v>
      </c>
      <c r="L235" s="3" t="s">
        <v>108</v>
      </c>
      <c r="R235" s="14"/>
      <c r="T235" s="126">
        <v>0</v>
      </c>
      <c r="U235" s="126">
        <v>0</v>
      </c>
      <c r="V235" s="126">
        <v>0</v>
      </c>
      <c r="W235" s="126">
        <v>0</v>
      </c>
      <c r="X235" s="126">
        <v>0</v>
      </c>
      <c r="Y235" s="126">
        <v>0</v>
      </c>
      <c r="Z235" s="126">
        <v>0</v>
      </c>
      <c r="AA235" s="126">
        <v>0</v>
      </c>
      <c r="AB235" s="126">
        <v>0</v>
      </c>
      <c r="AC235" s="126">
        <v>0</v>
      </c>
      <c r="AD235" s="126">
        <v>0</v>
      </c>
      <c r="AE235" s="126">
        <v>0</v>
      </c>
      <c r="AF235" s="126">
        <v>0</v>
      </c>
      <c r="AG235" s="108">
        <v>0</v>
      </c>
      <c r="AH235" s="108">
        <v>0</v>
      </c>
      <c r="AI235" s="108">
        <v>0</v>
      </c>
      <c r="AJ235" s="108">
        <v>0</v>
      </c>
      <c r="AK235" s="108">
        <v>0</v>
      </c>
      <c r="AM235" s="14"/>
      <c r="AN235" s="14"/>
      <c r="AO235" s="14"/>
      <c r="AP235" s="14"/>
      <c r="AQ235" s="14"/>
      <c r="AR235" s="14"/>
    </row>
    <row r="236" spans="5:44" x14ac:dyDescent="0.2">
      <c r="E236" s="3" t="s">
        <v>28</v>
      </c>
      <c r="F236" s="3">
        <v>0</v>
      </c>
      <c r="G236" s="3">
        <v>0</v>
      </c>
      <c r="I236" s="3">
        <v>0</v>
      </c>
      <c r="J236" s="3" t="s">
        <v>527</v>
      </c>
      <c r="K236" s="130" t="s">
        <v>602</v>
      </c>
      <c r="L236" s="3" t="s">
        <v>108</v>
      </c>
      <c r="R236" s="14"/>
      <c r="T236" s="126">
        <v>0</v>
      </c>
      <c r="U236" s="126">
        <v>0</v>
      </c>
      <c r="V236" s="126">
        <v>0</v>
      </c>
      <c r="W236" s="126">
        <v>0</v>
      </c>
      <c r="X236" s="126">
        <v>0</v>
      </c>
      <c r="Y236" s="126">
        <v>0</v>
      </c>
      <c r="Z236" s="126">
        <v>0</v>
      </c>
      <c r="AA236" s="126">
        <v>0</v>
      </c>
      <c r="AB236" s="126">
        <v>0</v>
      </c>
      <c r="AC236" s="126">
        <v>0</v>
      </c>
      <c r="AD236" s="126">
        <v>0</v>
      </c>
      <c r="AE236" s="126">
        <v>0</v>
      </c>
      <c r="AF236" s="126">
        <v>0</v>
      </c>
      <c r="AG236" s="108">
        <v>0</v>
      </c>
      <c r="AH236" s="108">
        <v>0</v>
      </c>
      <c r="AI236" s="108">
        <v>0</v>
      </c>
      <c r="AJ236" s="108">
        <v>0</v>
      </c>
      <c r="AK236" s="108">
        <v>0</v>
      </c>
      <c r="AM236" s="14"/>
      <c r="AN236" s="14"/>
      <c r="AO236" s="14"/>
      <c r="AP236" s="14"/>
      <c r="AQ236" s="14"/>
      <c r="AR236" s="14"/>
    </row>
    <row r="237" spans="5:44" x14ac:dyDescent="0.2">
      <c r="E237" s="3" t="s">
        <v>28</v>
      </c>
      <c r="F237" s="3">
        <v>0</v>
      </c>
      <c r="G237" s="3">
        <v>0</v>
      </c>
      <c r="I237" s="3">
        <v>0</v>
      </c>
      <c r="J237" s="3" t="s">
        <v>527</v>
      </c>
      <c r="K237" s="130" t="s">
        <v>602</v>
      </c>
      <c r="L237" s="3" t="s">
        <v>108</v>
      </c>
      <c r="R237" s="14"/>
      <c r="T237" s="126">
        <v>0</v>
      </c>
      <c r="U237" s="126">
        <v>0</v>
      </c>
      <c r="V237" s="126">
        <v>0</v>
      </c>
      <c r="W237" s="126">
        <v>0</v>
      </c>
      <c r="X237" s="126">
        <v>0</v>
      </c>
      <c r="Y237" s="126">
        <v>0</v>
      </c>
      <c r="Z237" s="126">
        <v>0</v>
      </c>
      <c r="AA237" s="126">
        <v>0</v>
      </c>
      <c r="AB237" s="126">
        <v>0</v>
      </c>
      <c r="AC237" s="126">
        <v>0</v>
      </c>
      <c r="AD237" s="126">
        <v>0</v>
      </c>
      <c r="AE237" s="126">
        <v>0</v>
      </c>
      <c r="AF237" s="126">
        <v>0</v>
      </c>
      <c r="AG237" s="108">
        <v>0</v>
      </c>
      <c r="AH237" s="108">
        <v>0</v>
      </c>
      <c r="AI237" s="108">
        <v>0</v>
      </c>
      <c r="AJ237" s="108">
        <v>0</v>
      </c>
      <c r="AK237" s="108">
        <v>0</v>
      </c>
      <c r="AM237" s="14"/>
      <c r="AN237" s="14"/>
      <c r="AO237" s="14"/>
      <c r="AP237" s="14"/>
      <c r="AQ237" s="14"/>
      <c r="AR237" s="14"/>
    </row>
    <row r="238" spans="5:44" x14ac:dyDescent="0.2">
      <c r="E238" s="3" t="s">
        <v>28</v>
      </c>
      <c r="F238" s="3">
        <v>0</v>
      </c>
      <c r="G238" s="3">
        <v>0</v>
      </c>
      <c r="I238" s="3">
        <v>0</v>
      </c>
      <c r="J238" s="3" t="s">
        <v>527</v>
      </c>
      <c r="K238" s="130" t="s">
        <v>602</v>
      </c>
      <c r="L238" s="3" t="s">
        <v>108</v>
      </c>
      <c r="R238" s="14"/>
      <c r="T238" s="126">
        <v>0</v>
      </c>
      <c r="U238" s="126">
        <v>0</v>
      </c>
      <c r="V238" s="126">
        <v>0</v>
      </c>
      <c r="W238" s="126">
        <v>0</v>
      </c>
      <c r="X238" s="126">
        <v>0</v>
      </c>
      <c r="Y238" s="126">
        <v>0</v>
      </c>
      <c r="Z238" s="126">
        <v>0</v>
      </c>
      <c r="AA238" s="126">
        <v>0</v>
      </c>
      <c r="AB238" s="126">
        <v>0</v>
      </c>
      <c r="AC238" s="126">
        <v>0</v>
      </c>
      <c r="AD238" s="126">
        <v>0</v>
      </c>
      <c r="AE238" s="126">
        <v>0</v>
      </c>
      <c r="AF238" s="126">
        <v>0</v>
      </c>
      <c r="AG238" s="108">
        <v>0</v>
      </c>
      <c r="AH238" s="108">
        <v>0</v>
      </c>
      <c r="AI238" s="108">
        <v>0</v>
      </c>
      <c r="AJ238" s="108">
        <v>0</v>
      </c>
      <c r="AK238" s="108">
        <v>0</v>
      </c>
      <c r="AM238" s="14"/>
      <c r="AN238" s="121"/>
      <c r="AO238" s="121"/>
      <c r="AP238" s="14"/>
      <c r="AQ238" s="121"/>
      <c r="AR238" s="121"/>
    </row>
    <row r="239" spans="5:44" x14ac:dyDescent="0.2">
      <c r="E239" s="3" t="s">
        <v>28</v>
      </c>
      <c r="F239" s="3">
        <v>0</v>
      </c>
      <c r="G239" s="3">
        <v>0</v>
      </c>
      <c r="I239" s="3">
        <v>0</v>
      </c>
      <c r="J239" s="3" t="s">
        <v>527</v>
      </c>
      <c r="K239" s="130" t="s">
        <v>602</v>
      </c>
      <c r="L239" s="3" t="s">
        <v>108</v>
      </c>
      <c r="R239" s="14"/>
      <c r="T239" s="126">
        <v>0</v>
      </c>
      <c r="U239" s="126">
        <v>0</v>
      </c>
      <c r="V239" s="126">
        <v>0</v>
      </c>
      <c r="W239" s="126">
        <v>0</v>
      </c>
      <c r="X239" s="126">
        <v>0</v>
      </c>
      <c r="Y239" s="126">
        <v>0</v>
      </c>
      <c r="Z239" s="126">
        <v>0</v>
      </c>
      <c r="AA239" s="126">
        <v>0</v>
      </c>
      <c r="AB239" s="126">
        <v>0</v>
      </c>
      <c r="AC239" s="126">
        <v>0</v>
      </c>
      <c r="AD239" s="126">
        <v>0</v>
      </c>
      <c r="AE239" s="126">
        <v>0</v>
      </c>
      <c r="AF239" s="126">
        <v>0</v>
      </c>
      <c r="AG239" s="108">
        <v>0</v>
      </c>
      <c r="AH239" s="108">
        <v>0</v>
      </c>
      <c r="AI239" s="108">
        <v>0</v>
      </c>
      <c r="AJ239" s="108">
        <v>0</v>
      </c>
      <c r="AK239" s="108">
        <v>0</v>
      </c>
      <c r="AM239" s="14"/>
      <c r="AN239" s="14"/>
      <c r="AO239" s="14"/>
      <c r="AP239" s="14"/>
      <c r="AQ239" s="14"/>
      <c r="AR239" s="14"/>
    </row>
    <row r="240" spans="5:44" x14ac:dyDescent="0.2">
      <c r="E240" s="3" t="s">
        <v>28</v>
      </c>
      <c r="F240" s="3">
        <v>0</v>
      </c>
      <c r="G240" s="3">
        <v>0</v>
      </c>
      <c r="I240" s="3">
        <v>0</v>
      </c>
      <c r="J240" s="3" t="s">
        <v>527</v>
      </c>
      <c r="K240" s="130" t="s">
        <v>602</v>
      </c>
      <c r="L240" s="3" t="s">
        <v>108</v>
      </c>
      <c r="R240" s="14"/>
      <c r="T240" s="126">
        <v>0</v>
      </c>
      <c r="U240" s="126">
        <v>0</v>
      </c>
      <c r="V240" s="126">
        <v>0</v>
      </c>
      <c r="W240" s="126">
        <v>0</v>
      </c>
      <c r="X240" s="126">
        <v>0</v>
      </c>
      <c r="Y240" s="126">
        <v>0</v>
      </c>
      <c r="Z240" s="126">
        <v>0</v>
      </c>
      <c r="AA240" s="126">
        <v>0</v>
      </c>
      <c r="AB240" s="126">
        <v>0</v>
      </c>
      <c r="AC240" s="126">
        <v>0</v>
      </c>
      <c r="AD240" s="126">
        <v>0</v>
      </c>
      <c r="AE240" s="126">
        <v>0</v>
      </c>
      <c r="AF240" s="126">
        <v>0</v>
      </c>
      <c r="AG240" s="108">
        <v>0</v>
      </c>
      <c r="AH240" s="108">
        <v>0</v>
      </c>
      <c r="AI240" s="108">
        <v>0</v>
      </c>
      <c r="AJ240" s="108">
        <v>0</v>
      </c>
      <c r="AK240" s="108">
        <v>0</v>
      </c>
      <c r="AM240" s="14"/>
      <c r="AN240" s="14"/>
      <c r="AO240" s="14"/>
      <c r="AP240" s="14"/>
      <c r="AQ240" s="14"/>
      <c r="AR240" s="14"/>
    </row>
    <row r="241" spans="5:44" x14ac:dyDescent="0.2">
      <c r="E241" s="3" t="s">
        <v>28</v>
      </c>
      <c r="F241" s="3">
        <v>0</v>
      </c>
      <c r="G241" s="3">
        <v>0</v>
      </c>
      <c r="I241" s="3">
        <v>0</v>
      </c>
      <c r="J241" s="3" t="s">
        <v>527</v>
      </c>
      <c r="K241" s="130" t="s">
        <v>602</v>
      </c>
      <c r="L241" s="3" t="s">
        <v>108</v>
      </c>
      <c r="R241" s="14"/>
      <c r="T241" s="126">
        <v>0</v>
      </c>
      <c r="U241" s="126">
        <v>0</v>
      </c>
      <c r="V241" s="126">
        <v>0</v>
      </c>
      <c r="W241" s="126">
        <v>0</v>
      </c>
      <c r="X241" s="126">
        <v>0</v>
      </c>
      <c r="Y241" s="126">
        <v>0</v>
      </c>
      <c r="Z241" s="126">
        <v>0</v>
      </c>
      <c r="AA241" s="126">
        <v>0</v>
      </c>
      <c r="AB241" s="126">
        <v>0</v>
      </c>
      <c r="AC241" s="126">
        <v>0</v>
      </c>
      <c r="AD241" s="126">
        <v>0</v>
      </c>
      <c r="AE241" s="126">
        <v>0</v>
      </c>
      <c r="AF241" s="126">
        <v>0</v>
      </c>
      <c r="AG241" s="108">
        <v>0</v>
      </c>
      <c r="AH241" s="108">
        <v>0</v>
      </c>
      <c r="AI241" s="108">
        <v>0</v>
      </c>
      <c r="AJ241" s="108">
        <v>0</v>
      </c>
      <c r="AK241" s="108">
        <v>0</v>
      </c>
      <c r="AM241" s="14"/>
      <c r="AN241" s="14"/>
      <c r="AO241" s="14"/>
      <c r="AP241" s="14"/>
      <c r="AQ241" s="14"/>
      <c r="AR241" s="14"/>
    </row>
    <row r="242" spans="5:44" x14ac:dyDescent="0.2">
      <c r="E242" s="3" t="s">
        <v>28</v>
      </c>
      <c r="F242" s="3">
        <v>0</v>
      </c>
      <c r="G242" s="3">
        <v>0</v>
      </c>
      <c r="I242" s="3">
        <v>0</v>
      </c>
      <c r="J242" s="3" t="s">
        <v>527</v>
      </c>
      <c r="K242" s="130" t="s">
        <v>602</v>
      </c>
      <c r="L242" s="3" t="s">
        <v>108</v>
      </c>
      <c r="R242" s="14"/>
      <c r="T242" s="126">
        <v>0</v>
      </c>
      <c r="U242" s="126">
        <v>0</v>
      </c>
      <c r="V242" s="126">
        <v>0</v>
      </c>
      <c r="W242" s="126">
        <v>0</v>
      </c>
      <c r="X242" s="126">
        <v>0</v>
      </c>
      <c r="Y242" s="126">
        <v>0</v>
      </c>
      <c r="Z242" s="126">
        <v>0</v>
      </c>
      <c r="AA242" s="126">
        <v>0</v>
      </c>
      <c r="AB242" s="126">
        <v>0</v>
      </c>
      <c r="AC242" s="126">
        <v>0</v>
      </c>
      <c r="AD242" s="126">
        <v>0</v>
      </c>
      <c r="AE242" s="126">
        <v>0</v>
      </c>
      <c r="AF242" s="126">
        <v>0</v>
      </c>
      <c r="AG242" s="108">
        <v>0</v>
      </c>
      <c r="AH242" s="108">
        <v>0</v>
      </c>
      <c r="AI242" s="108">
        <v>0</v>
      </c>
      <c r="AJ242" s="108">
        <v>0</v>
      </c>
      <c r="AK242" s="108">
        <v>0</v>
      </c>
      <c r="AM242" s="14"/>
      <c r="AN242" s="14"/>
      <c r="AO242" s="14"/>
      <c r="AP242" s="14"/>
      <c r="AQ242" s="14"/>
      <c r="AR242" s="14"/>
    </row>
    <row r="243" spans="5:44" x14ac:dyDescent="0.2">
      <c r="E243" s="3" t="s">
        <v>28</v>
      </c>
      <c r="F243" s="3">
        <v>0</v>
      </c>
      <c r="G243" s="3">
        <v>0</v>
      </c>
      <c r="I243" s="3">
        <v>0</v>
      </c>
      <c r="J243" s="3" t="s">
        <v>527</v>
      </c>
      <c r="K243" s="130" t="s">
        <v>602</v>
      </c>
      <c r="L243" s="3" t="s">
        <v>108</v>
      </c>
      <c r="R243" s="14"/>
      <c r="T243" s="126">
        <v>0</v>
      </c>
      <c r="U243" s="126">
        <v>0</v>
      </c>
      <c r="V243" s="126">
        <v>0</v>
      </c>
      <c r="W243" s="126">
        <v>0</v>
      </c>
      <c r="X243" s="126">
        <v>0</v>
      </c>
      <c r="Y243" s="126">
        <v>0</v>
      </c>
      <c r="Z243" s="126">
        <v>0</v>
      </c>
      <c r="AA243" s="126">
        <v>0</v>
      </c>
      <c r="AB243" s="126">
        <v>0</v>
      </c>
      <c r="AC243" s="126">
        <v>0</v>
      </c>
      <c r="AD243" s="126">
        <v>0</v>
      </c>
      <c r="AE243" s="126">
        <v>0</v>
      </c>
      <c r="AF243" s="126">
        <v>0</v>
      </c>
      <c r="AG243" s="108">
        <v>0</v>
      </c>
      <c r="AH243" s="108">
        <v>0</v>
      </c>
      <c r="AI243" s="108">
        <v>0</v>
      </c>
      <c r="AJ243" s="108">
        <v>0</v>
      </c>
      <c r="AK243" s="108">
        <v>0</v>
      </c>
      <c r="AM243" s="14"/>
      <c r="AN243" s="14"/>
      <c r="AO243" s="14"/>
      <c r="AP243" s="14"/>
      <c r="AQ243" s="14"/>
      <c r="AR243" s="14"/>
    </row>
    <row r="244" spans="5:44" x14ac:dyDescent="0.2">
      <c r="E244" s="3" t="s">
        <v>28</v>
      </c>
      <c r="F244" s="3">
        <v>0</v>
      </c>
      <c r="G244" s="3">
        <v>0</v>
      </c>
      <c r="I244" s="3">
        <v>0</v>
      </c>
      <c r="J244" s="3" t="s">
        <v>527</v>
      </c>
      <c r="K244" s="130" t="s">
        <v>602</v>
      </c>
      <c r="L244" s="3" t="s">
        <v>108</v>
      </c>
      <c r="R244" s="14"/>
      <c r="T244" s="126">
        <v>0</v>
      </c>
      <c r="U244" s="126">
        <v>0</v>
      </c>
      <c r="V244" s="126">
        <v>0</v>
      </c>
      <c r="W244" s="126">
        <v>0</v>
      </c>
      <c r="X244" s="126">
        <v>0</v>
      </c>
      <c r="Y244" s="126">
        <v>0</v>
      </c>
      <c r="Z244" s="126">
        <v>0</v>
      </c>
      <c r="AA244" s="126">
        <v>0</v>
      </c>
      <c r="AB244" s="126">
        <v>0</v>
      </c>
      <c r="AC244" s="126">
        <v>0</v>
      </c>
      <c r="AD244" s="126">
        <v>0</v>
      </c>
      <c r="AE244" s="126">
        <v>0</v>
      </c>
      <c r="AF244" s="126">
        <v>0</v>
      </c>
      <c r="AG244" s="108">
        <v>0</v>
      </c>
      <c r="AH244" s="108">
        <v>0</v>
      </c>
      <c r="AI244" s="108">
        <v>0</v>
      </c>
      <c r="AJ244" s="108">
        <v>0</v>
      </c>
      <c r="AK244" s="108">
        <v>0</v>
      </c>
      <c r="AM244" s="14"/>
      <c r="AN244" s="14"/>
      <c r="AO244" s="14"/>
      <c r="AP244" s="14"/>
      <c r="AQ244" s="14"/>
      <c r="AR244" s="14"/>
    </row>
    <row r="245" spans="5:44" x14ac:dyDescent="0.2">
      <c r="E245" s="3" t="s">
        <v>28</v>
      </c>
      <c r="F245" s="3">
        <v>0</v>
      </c>
      <c r="G245" s="3">
        <v>0</v>
      </c>
      <c r="I245" s="3">
        <v>0</v>
      </c>
      <c r="J245" s="3" t="s">
        <v>527</v>
      </c>
      <c r="K245" s="130" t="s">
        <v>602</v>
      </c>
      <c r="L245" s="3" t="s">
        <v>108</v>
      </c>
      <c r="R245" s="14"/>
      <c r="T245" s="126">
        <v>0</v>
      </c>
      <c r="U245" s="126">
        <v>0</v>
      </c>
      <c r="V245" s="126">
        <v>0</v>
      </c>
      <c r="W245" s="126">
        <v>0</v>
      </c>
      <c r="X245" s="126">
        <v>0</v>
      </c>
      <c r="Y245" s="126">
        <v>0</v>
      </c>
      <c r="Z245" s="126">
        <v>0</v>
      </c>
      <c r="AA245" s="126">
        <v>0</v>
      </c>
      <c r="AB245" s="126">
        <v>0</v>
      </c>
      <c r="AC245" s="126">
        <v>0</v>
      </c>
      <c r="AD245" s="126">
        <v>0</v>
      </c>
      <c r="AE245" s="126">
        <v>0</v>
      </c>
      <c r="AF245" s="126">
        <v>0</v>
      </c>
      <c r="AG245" s="108">
        <v>0</v>
      </c>
      <c r="AH245" s="108">
        <v>0</v>
      </c>
      <c r="AI245" s="108">
        <v>0</v>
      </c>
      <c r="AJ245" s="108">
        <v>0</v>
      </c>
      <c r="AK245" s="108">
        <v>0</v>
      </c>
      <c r="AM245" s="14"/>
      <c r="AN245" s="14"/>
      <c r="AO245" s="14"/>
      <c r="AP245" s="14"/>
      <c r="AQ245" s="14"/>
      <c r="AR245" s="14"/>
    </row>
    <row r="246" spans="5:44" x14ac:dyDescent="0.2">
      <c r="E246" s="3" t="s">
        <v>28</v>
      </c>
      <c r="F246" s="3">
        <v>0</v>
      </c>
      <c r="G246" s="3">
        <v>0</v>
      </c>
      <c r="I246" s="3">
        <v>0</v>
      </c>
      <c r="J246" s="3" t="s">
        <v>527</v>
      </c>
      <c r="K246" s="130" t="s">
        <v>602</v>
      </c>
      <c r="L246" s="3" t="s">
        <v>108</v>
      </c>
      <c r="R246" s="14"/>
      <c r="T246" s="126">
        <v>0</v>
      </c>
      <c r="U246" s="126">
        <v>0</v>
      </c>
      <c r="V246" s="126">
        <v>0</v>
      </c>
      <c r="W246" s="126">
        <v>0</v>
      </c>
      <c r="X246" s="126">
        <v>0</v>
      </c>
      <c r="Y246" s="126">
        <v>0</v>
      </c>
      <c r="Z246" s="126">
        <v>0</v>
      </c>
      <c r="AA246" s="126">
        <v>0</v>
      </c>
      <c r="AB246" s="126">
        <v>0</v>
      </c>
      <c r="AC246" s="126">
        <v>0</v>
      </c>
      <c r="AD246" s="126">
        <v>0</v>
      </c>
      <c r="AE246" s="126">
        <v>0</v>
      </c>
      <c r="AF246" s="126">
        <v>0</v>
      </c>
      <c r="AG246" s="108">
        <v>0</v>
      </c>
      <c r="AH246" s="108">
        <v>0</v>
      </c>
      <c r="AI246" s="108">
        <v>0</v>
      </c>
      <c r="AJ246" s="108">
        <v>0</v>
      </c>
      <c r="AK246" s="108">
        <v>0</v>
      </c>
      <c r="AM246" s="14"/>
      <c r="AN246" s="121"/>
      <c r="AO246" s="121"/>
      <c r="AP246" s="14"/>
      <c r="AQ246" s="121"/>
      <c r="AR246" s="121"/>
    </row>
    <row r="247" spans="5:44" x14ac:dyDescent="0.2">
      <c r="E247" s="3" t="s">
        <v>28</v>
      </c>
      <c r="F247" s="3">
        <v>0</v>
      </c>
      <c r="G247" s="3">
        <v>0</v>
      </c>
      <c r="I247" s="3">
        <v>0</v>
      </c>
      <c r="J247" s="3" t="s">
        <v>527</v>
      </c>
      <c r="K247" s="130" t="s">
        <v>602</v>
      </c>
      <c r="L247" s="3" t="s">
        <v>108</v>
      </c>
      <c r="R247" s="14"/>
      <c r="T247" s="136">
        <v>0</v>
      </c>
      <c r="U247" s="136">
        <v>0</v>
      </c>
      <c r="V247" s="136">
        <v>0</v>
      </c>
      <c r="W247" s="136">
        <v>0</v>
      </c>
      <c r="X247" s="136">
        <v>0</v>
      </c>
      <c r="Y247" s="136">
        <v>0</v>
      </c>
      <c r="Z247" s="136">
        <v>0</v>
      </c>
      <c r="AA247" s="136">
        <v>0</v>
      </c>
      <c r="AB247" s="136">
        <v>0</v>
      </c>
      <c r="AC247" s="136">
        <v>0</v>
      </c>
      <c r="AD247" s="136">
        <v>0</v>
      </c>
      <c r="AE247" s="136">
        <v>0</v>
      </c>
      <c r="AF247" s="136">
        <v>0</v>
      </c>
      <c r="AG247" s="108">
        <v>0</v>
      </c>
      <c r="AH247" s="108">
        <v>0</v>
      </c>
      <c r="AI247" s="108">
        <v>0</v>
      </c>
      <c r="AJ247" s="108">
        <v>0</v>
      </c>
      <c r="AK247" s="108">
        <v>0</v>
      </c>
      <c r="AM247" s="14"/>
      <c r="AN247" s="121"/>
      <c r="AO247" s="121"/>
      <c r="AP247" s="14"/>
      <c r="AQ247" s="121"/>
      <c r="AR247" s="121"/>
    </row>
    <row r="248" spans="5:44" x14ac:dyDescent="0.2">
      <c r="E248" s="3" t="s">
        <v>28</v>
      </c>
      <c r="F248" s="3">
        <v>0</v>
      </c>
      <c r="G248" s="3">
        <v>0</v>
      </c>
      <c r="I248" s="3">
        <v>0</v>
      </c>
      <c r="J248" s="3" t="s">
        <v>527</v>
      </c>
      <c r="K248" s="130" t="s">
        <v>602</v>
      </c>
      <c r="L248" s="3" t="s">
        <v>108</v>
      </c>
      <c r="R248" s="14"/>
      <c r="T248" s="136">
        <v>0</v>
      </c>
      <c r="U248" s="136">
        <v>0</v>
      </c>
      <c r="V248" s="136">
        <v>0</v>
      </c>
      <c r="W248" s="136">
        <v>0</v>
      </c>
      <c r="X248" s="136">
        <v>0</v>
      </c>
      <c r="Y248" s="136">
        <v>0</v>
      </c>
      <c r="Z248" s="136">
        <v>0</v>
      </c>
      <c r="AA248" s="136">
        <v>0</v>
      </c>
      <c r="AB248" s="136">
        <v>0</v>
      </c>
      <c r="AC248" s="136">
        <v>0</v>
      </c>
      <c r="AD248" s="136">
        <v>0</v>
      </c>
      <c r="AE248" s="136">
        <v>0</v>
      </c>
      <c r="AF248" s="136">
        <v>0</v>
      </c>
      <c r="AG248" s="108">
        <v>0</v>
      </c>
      <c r="AH248" s="108">
        <v>0</v>
      </c>
      <c r="AI248" s="108">
        <v>0</v>
      </c>
      <c r="AJ248" s="108">
        <v>0</v>
      </c>
      <c r="AK248" s="108">
        <v>0</v>
      </c>
      <c r="AM248" s="14"/>
      <c r="AN248" s="121"/>
      <c r="AO248" s="121"/>
      <c r="AP248" s="14"/>
      <c r="AQ248" s="121"/>
      <c r="AR248" s="121"/>
    </row>
    <row r="249" spans="5:44" x14ac:dyDescent="0.2">
      <c r="E249" s="3" t="s">
        <v>28</v>
      </c>
      <c r="F249" s="3">
        <v>0</v>
      </c>
      <c r="G249" s="3">
        <v>0</v>
      </c>
      <c r="I249" s="3">
        <v>0</v>
      </c>
      <c r="J249" s="3" t="s">
        <v>527</v>
      </c>
      <c r="K249" s="130" t="s">
        <v>602</v>
      </c>
      <c r="L249" s="3" t="s">
        <v>108</v>
      </c>
      <c r="R249" s="14"/>
      <c r="T249" s="136">
        <v>0</v>
      </c>
      <c r="U249" s="136">
        <v>0</v>
      </c>
      <c r="V249" s="136">
        <v>0</v>
      </c>
      <c r="W249" s="136">
        <v>0</v>
      </c>
      <c r="X249" s="136">
        <v>0</v>
      </c>
      <c r="Y249" s="136">
        <v>0</v>
      </c>
      <c r="Z249" s="136">
        <v>0</v>
      </c>
      <c r="AA249" s="136">
        <v>0</v>
      </c>
      <c r="AB249" s="136">
        <v>0</v>
      </c>
      <c r="AC249" s="136">
        <v>0</v>
      </c>
      <c r="AD249" s="136">
        <v>0</v>
      </c>
      <c r="AE249" s="136">
        <v>0</v>
      </c>
      <c r="AF249" s="136">
        <v>0</v>
      </c>
      <c r="AG249" s="108">
        <v>0</v>
      </c>
      <c r="AH249" s="108">
        <v>0</v>
      </c>
      <c r="AI249" s="108">
        <v>0</v>
      </c>
      <c r="AJ249" s="108">
        <v>0</v>
      </c>
      <c r="AK249" s="108">
        <v>0</v>
      </c>
      <c r="AM249" s="14"/>
      <c r="AN249" s="121"/>
      <c r="AO249" s="121"/>
      <c r="AP249" s="14"/>
      <c r="AQ249" s="121"/>
      <c r="AR249" s="121"/>
    </row>
    <row r="250" spans="5:44" x14ac:dyDescent="0.2">
      <c r="E250" s="3" t="s">
        <v>28</v>
      </c>
      <c r="F250" s="3">
        <v>0</v>
      </c>
      <c r="G250" s="3">
        <v>0</v>
      </c>
      <c r="I250" s="3">
        <v>0</v>
      </c>
      <c r="J250" s="3" t="s">
        <v>527</v>
      </c>
      <c r="K250" s="130" t="s">
        <v>602</v>
      </c>
      <c r="L250" s="3" t="s">
        <v>108</v>
      </c>
      <c r="R250" s="14"/>
      <c r="T250" s="136">
        <v>0</v>
      </c>
      <c r="U250" s="136">
        <v>0</v>
      </c>
      <c r="V250" s="136">
        <v>0</v>
      </c>
      <c r="W250" s="136">
        <v>0</v>
      </c>
      <c r="X250" s="136">
        <v>0</v>
      </c>
      <c r="Y250" s="136">
        <v>0</v>
      </c>
      <c r="Z250" s="136">
        <v>0</v>
      </c>
      <c r="AA250" s="136">
        <v>0</v>
      </c>
      <c r="AB250" s="136">
        <v>0</v>
      </c>
      <c r="AC250" s="136">
        <v>0</v>
      </c>
      <c r="AD250" s="136">
        <v>0</v>
      </c>
      <c r="AE250" s="136">
        <v>0</v>
      </c>
      <c r="AF250" s="136">
        <v>0</v>
      </c>
      <c r="AG250" s="108">
        <v>0</v>
      </c>
      <c r="AH250" s="108">
        <v>0</v>
      </c>
      <c r="AI250" s="108">
        <v>0</v>
      </c>
      <c r="AJ250" s="108">
        <v>0</v>
      </c>
      <c r="AK250" s="108">
        <v>0</v>
      </c>
      <c r="AM250" s="14"/>
      <c r="AN250" s="121"/>
      <c r="AO250" s="121"/>
      <c r="AP250" s="14"/>
      <c r="AQ250" s="121"/>
      <c r="AR250" s="121"/>
    </row>
    <row r="251" spans="5:44" x14ac:dyDescent="0.2">
      <c r="E251" s="3" t="s">
        <v>30</v>
      </c>
      <c r="F251" s="3" t="s">
        <v>172</v>
      </c>
      <c r="G251" s="3" t="s">
        <v>553</v>
      </c>
      <c r="I251" s="3" t="s">
        <v>176</v>
      </c>
      <c r="J251" s="3" t="s">
        <v>526</v>
      </c>
      <c r="K251" s="130" t="s">
        <v>344</v>
      </c>
      <c r="L251" s="3" t="s">
        <v>108</v>
      </c>
      <c r="R251" s="14"/>
      <c r="T251" s="108">
        <v>0</v>
      </c>
      <c r="U251" s="108">
        <v>0</v>
      </c>
      <c r="V251" s="108">
        <v>0</v>
      </c>
      <c r="W251" s="108">
        <v>0</v>
      </c>
      <c r="X251" s="108">
        <v>0</v>
      </c>
      <c r="Y251" s="108">
        <v>0</v>
      </c>
      <c r="Z251" s="108">
        <v>0</v>
      </c>
      <c r="AA251" s="108">
        <v>0</v>
      </c>
      <c r="AB251" s="108">
        <v>0</v>
      </c>
      <c r="AC251" s="108">
        <v>0</v>
      </c>
      <c r="AD251" s="108">
        <v>0</v>
      </c>
      <c r="AE251" s="108">
        <v>0</v>
      </c>
      <c r="AF251" s="108">
        <v>0</v>
      </c>
      <c r="AG251" s="108">
        <v>2.2669882073684741E-4</v>
      </c>
      <c r="AH251" s="108">
        <v>3.4090333742397075E-4</v>
      </c>
      <c r="AI251" s="108">
        <v>4.5568174615474161E-4</v>
      </c>
      <c r="AJ251" s="108">
        <v>5.7103693080878468E-4</v>
      </c>
      <c r="AK251" s="108">
        <v>6.8697178975757334E-4</v>
      </c>
      <c r="AM251" s="14"/>
      <c r="AN251" s="14"/>
      <c r="AO251" s="14"/>
      <c r="AP251" s="14"/>
      <c r="AQ251" s="14"/>
      <c r="AR251" s="14"/>
    </row>
    <row r="252" spans="5:44" x14ac:dyDescent="0.2">
      <c r="E252" s="3" t="s">
        <v>30</v>
      </c>
      <c r="F252" s="3" t="s">
        <v>172</v>
      </c>
      <c r="G252" s="3" t="s">
        <v>554</v>
      </c>
      <c r="I252" s="3" t="s">
        <v>176</v>
      </c>
      <c r="J252" s="3" t="s">
        <v>526</v>
      </c>
      <c r="K252" s="130" t="s">
        <v>344</v>
      </c>
      <c r="L252" s="3" t="s">
        <v>108</v>
      </c>
      <c r="R252" s="14"/>
      <c r="T252" s="108">
        <v>0</v>
      </c>
      <c r="U252" s="108">
        <v>0</v>
      </c>
      <c r="V252" s="108">
        <v>0</v>
      </c>
      <c r="W252" s="108">
        <v>0</v>
      </c>
      <c r="X252" s="108">
        <v>0</v>
      </c>
      <c r="Y252" s="108">
        <v>0</v>
      </c>
      <c r="Z252" s="108">
        <v>0</v>
      </c>
      <c r="AA252" s="108">
        <v>0</v>
      </c>
      <c r="AB252" s="108">
        <v>0</v>
      </c>
      <c r="AC252" s="108">
        <v>0</v>
      </c>
      <c r="AD252" s="108">
        <v>0</v>
      </c>
      <c r="AE252" s="108">
        <v>0</v>
      </c>
      <c r="AF252" s="108">
        <v>0</v>
      </c>
      <c r="AG252" s="108">
        <v>3.4256710689124087E-4</v>
      </c>
      <c r="AH252" s="108">
        <v>5.1514282099621861E-4</v>
      </c>
      <c r="AI252" s="108">
        <v>6.8858574974494519E-4</v>
      </c>
      <c r="AJ252" s="108">
        <v>8.6290025099994283E-4</v>
      </c>
      <c r="AK252" s="108">
        <v>1.0380907045225568E-3</v>
      </c>
      <c r="AM252" s="14"/>
      <c r="AN252" s="14"/>
      <c r="AO252" s="14"/>
      <c r="AP252" s="14"/>
      <c r="AQ252" s="14"/>
      <c r="AR252" s="14"/>
    </row>
    <row r="253" spans="5:44" x14ac:dyDescent="0.2">
      <c r="E253" s="3" t="s">
        <v>30</v>
      </c>
      <c r="F253" s="3" t="s">
        <v>172</v>
      </c>
      <c r="G253" s="3" t="s">
        <v>555</v>
      </c>
      <c r="I253" s="3" t="s">
        <v>176</v>
      </c>
      <c r="J253" s="3" t="s">
        <v>526</v>
      </c>
      <c r="K253" s="130" t="s">
        <v>344</v>
      </c>
      <c r="L253" s="3" t="s">
        <v>108</v>
      </c>
      <c r="R253" s="14"/>
      <c r="T253" s="108">
        <v>0</v>
      </c>
      <c r="U253" s="108">
        <v>0</v>
      </c>
      <c r="V253" s="108">
        <v>0</v>
      </c>
      <c r="W253" s="108">
        <v>0</v>
      </c>
      <c r="X253" s="108">
        <v>0</v>
      </c>
      <c r="Y253" s="108">
        <v>0</v>
      </c>
      <c r="Z253" s="108">
        <v>0</v>
      </c>
      <c r="AA253" s="108">
        <v>0</v>
      </c>
      <c r="AB253" s="108">
        <v>0</v>
      </c>
      <c r="AC253" s="108">
        <v>0</v>
      </c>
      <c r="AD253" s="108">
        <v>0</v>
      </c>
      <c r="AE253" s="108">
        <v>0</v>
      </c>
      <c r="AF253" s="108">
        <v>0</v>
      </c>
      <c r="AG253" s="108">
        <v>1.4105704401403893E-4</v>
      </c>
      <c r="AH253" s="108">
        <v>2.1211763217491436E-4</v>
      </c>
      <c r="AI253" s="108">
        <v>2.8353530871850705E-4</v>
      </c>
      <c r="AJ253" s="108">
        <v>3.553118680588007E-4</v>
      </c>
      <c r="AK253" s="108">
        <v>4.2744911362693414E-4</v>
      </c>
      <c r="AM253" s="14"/>
      <c r="AN253" s="14"/>
      <c r="AO253" s="14"/>
      <c r="AP253" s="14"/>
      <c r="AQ253" s="14"/>
      <c r="AR253" s="14"/>
    </row>
    <row r="254" spans="5:44" x14ac:dyDescent="0.2">
      <c r="E254" s="3" t="s">
        <v>30</v>
      </c>
      <c r="F254" s="3" t="s">
        <v>172</v>
      </c>
      <c r="G254" s="3" t="s">
        <v>556</v>
      </c>
      <c r="I254" s="3" t="s">
        <v>176</v>
      </c>
      <c r="J254" s="3" t="s">
        <v>526</v>
      </c>
      <c r="K254" s="130" t="s">
        <v>344</v>
      </c>
      <c r="L254" s="3" t="s">
        <v>108</v>
      </c>
      <c r="R254" s="14"/>
      <c r="T254" s="108">
        <v>0</v>
      </c>
      <c r="U254" s="108">
        <v>0</v>
      </c>
      <c r="V254" s="108">
        <v>0</v>
      </c>
      <c r="W254" s="108">
        <v>0</v>
      </c>
      <c r="X254" s="108">
        <v>0</v>
      </c>
      <c r="Y254" s="108">
        <v>0</v>
      </c>
      <c r="Z254" s="108">
        <v>0</v>
      </c>
      <c r="AA254" s="108">
        <v>0</v>
      </c>
      <c r="AB254" s="108">
        <v>0</v>
      </c>
      <c r="AC254" s="108">
        <v>0</v>
      </c>
      <c r="AD254" s="108">
        <v>0</v>
      </c>
      <c r="AE254" s="108">
        <v>0</v>
      </c>
      <c r="AF254" s="108">
        <v>0</v>
      </c>
      <c r="AG254" s="108">
        <v>8.7153102194387905E-5</v>
      </c>
      <c r="AH254" s="108">
        <v>1.3105839416521423E-4</v>
      </c>
      <c r="AI254" s="108">
        <v>1.7518431574393457E-4</v>
      </c>
      <c r="AJ254" s="108">
        <v>2.1953197562204346E-4</v>
      </c>
      <c r="AK254" s="108">
        <v>2.6410248806235659E-4</v>
      </c>
      <c r="AM254" s="14"/>
      <c r="AN254" s="14"/>
      <c r="AO254" s="14"/>
      <c r="AP254" s="14"/>
      <c r="AQ254" s="14"/>
      <c r="AR254" s="14"/>
    </row>
    <row r="255" spans="5:44" x14ac:dyDescent="0.2">
      <c r="E255" s="3" t="s">
        <v>30</v>
      </c>
      <c r="F255" s="3" t="s">
        <v>172</v>
      </c>
      <c r="G255" s="3" t="s">
        <v>557</v>
      </c>
      <c r="I255" s="3" t="s">
        <v>176</v>
      </c>
      <c r="J255" s="3" t="s">
        <v>526</v>
      </c>
      <c r="K255" s="130" t="s">
        <v>344</v>
      </c>
      <c r="L255" s="3" t="s">
        <v>108</v>
      </c>
      <c r="R255" s="14"/>
      <c r="T255" s="108">
        <v>0</v>
      </c>
      <c r="U255" s="108">
        <v>0</v>
      </c>
      <c r="V255" s="108">
        <v>0</v>
      </c>
      <c r="W255" s="108">
        <v>0</v>
      </c>
      <c r="X255" s="108">
        <v>0</v>
      </c>
      <c r="Y255" s="108">
        <v>0</v>
      </c>
      <c r="Z255" s="108">
        <v>0</v>
      </c>
      <c r="AA255" s="108">
        <v>0</v>
      </c>
      <c r="AB255" s="108">
        <v>0</v>
      </c>
      <c r="AC255" s="108">
        <v>0</v>
      </c>
      <c r="AD255" s="108">
        <v>0</v>
      </c>
      <c r="AE255" s="108">
        <v>0</v>
      </c>
      <c r="AF255" s="108">
        <v>0</v>
      </c>
      <c r="AG255" s="108">
        <v>2.0201510062877199E-2</v>
      </c>
      <c r="AH255" s="108">
        <v>2.0303025188821308E-2</v>
      </c>
      <c r="AI255" s="108">
        <v>2.0405050441026439E-2</v>
      </c>
      <c r="AJ255" s="108">
        <v>2.0507588382941144E-2</v>
      </c>
      <c r="AK255" s="108">
        <v>2.061064159089562E-2</v>
      </c>
      <c r="AM255" s="14"/>
      <c r="AN255" s="14"/>
      <c r="AO255" s="14"/>
      <c r="AP255" s="14"/>
      <c r="AQ255" s="14"/>
      <c r="AR255" s="14"/>
    </row>
    <row r="256" spans="5:44" x14ac:dyDescent="0.2">
      <c r="E256" s="3" t="s">
        <v>30</v>
      </c>
      <c r="F256" s="3" t="s">
        <v>172</v>
      </c>
      <c r="G256" s="3" t="s">
        <v>558</v>
      </c>
      <c r="I256" s="3" t="s">
        <v>191</v>
      </c>
      <c r="J256" s="3" t="s">
        <v>526</v>
      </c>
      <c r="K256" s="130" t="s">
        <v>424</v>
      </c>
      <c r="L256" s="3" t="s">
        <v>108</v>
      </c>
      <c r="R256" s="14"/>
      <c r="T256" s="108">
        <v>0</v>
      </c>
      <c r="U256" s="108">
        <v>0</v>
      </c>
      <c r="V256" s="108">
        <v>0</v>
      </c>
      <c r="W256" s="108">
        <v>0</v>
      </c>
      <c r="X256" s="108">
        <v>0</v>
      </c>
      <c r="Y256" s="108">
        <v>0</v>
      </c>
      <c r="Z256" s="108">
        <v>0</v>
      </c>
      <c r="AA256" s="108">
        <v>0</v>
      </c>
      <c r="AB256" s="108">
        <v>0</v>
      </c>
      <c r="AC256" s="108">
        <v>0</v>
      </c>
      <c r="AD256" s="108">
        <v>0</v>
      </c>
      <c r="AE256" s="108">
        <v>0</v>
      </c>
      <c r="AF256" s="108">
        <v>0</v>
      </c>
      <c r="AG256" s="108">
        <v>9.0679528294739312E-5</v>
      </c>
      <c r="AH256" s="108">
        <v>1.363613349695883E-4</v>
      </c>
      <c r="AI256" s="108">
        <v>1.8227269846189664E-4</v>
      </c>
      <c r="AJ256" s="108">
        <v>2.2841477232351387E-4</v>
      </c>
      <c r="AK256" s="108">
        <v>2.7478871590302933E-4</v>
      </c>
      <c r="AM256" s="14"/>
      <c r="AN256" s="14"/>
      <c r="AO256" s="14"/>
      <c r="AP256" s="14"/>
      <c r="AQ256" s="14"/>
      <c r="AR256" s="14"/>
    </row>
    <row r="257" spans="5:44" x14ac:dyDescent="0.2">
      <c r="E257" s="3" t="s">
        <v>30</v>
      </c>
      <c r="F257" s="3" t="s">
        <v>172</v>
      </c>
      <c r="G257" s="3" t="s">
        <v>559</v>
      </c>
      <c r="I257" s="3" t="s">
        <v>191</v>
      </c>
      <c r="J257" s="3" t="s">
        <v>526</v>
      </c>
      <c r="K257" s="130" t="s">
        <v>424</v>
      </c>
      <c r="L257" s="3" t="s">
        <v>108</v>
      </c>
      <c r="R257" s="14"/>
      <c r="T257" s="108">
        <v>0</v>
      </c>
      <c r="U257" s="108">
        <v>0</v>
      </c>
      <c r="V257" s="108">
        <v>0</v>
      </c>
      <c r="W257" s="108">
        <v>0</v>
      </c>
      <c r="X257" s="108">
        <v>0</v>
      </c>
      <c r="Y257" s="108">
        <v>0</v>
      </c>
      <c r="Z257" s="108">
        <v>0</v>
      </c>
      <c r="AA257" s="108">
        <v>0</v>
      </c>
      <c r="AB257" s="108">
        <v>0</v>
      </c>
      <c r="AC257" s="108">
        <v>0</v>
      </c>
      <c r="AD257" s="108">
        <v>0</v>
      </c>
      <c r="AE257" s="108">
        <v>0</v>
      </c>
      <c r="AF257" s="108">
        <v>0</v>
      </c>
      <c r="AG257" s="108">
        <v>2.0151006287719847E-4</v>
      </c>
      <c r="AH257" s="108">
        <v>3.0302518882130772E-4</v>
      </c>
      <c r="AI257" s="108">
        <v>4.0505044102643814E-4</v>
      </c>
      <c r="AJ257" s="108">
        <v>5.0758838294114386E-4</v>
      </c>
      <c r="AK257" s="108">
        <v>6.106415908956192E-4</v>
      </c>
      <c r="AM257" s="14"/>
      <c r="AN257" s="14"/>
      <c r="AO257" s="14"/>
      <c r="AP257" s="14"/>
      <c r="AQ257" s="14"/>
      <c r="AR257" s="14"/>
    </row>
    <row r="258" spans="5:44" x14ac:dyDescent="0.2">
      <c r="E258" s="3" t="s">
        <v>30</v>
      </c>
      <c r="F258" s="3" t="s">
        <v>207</v>
      </c>
      <c r="G258" s="3" t="s">
        <v>686</v>
      </c>
      <c r="I258" s="3" t="s">
        <v>253</v>
      </c>
      <c r="J258" s="3" t="s">
        <v>526</v>
      </c>
      <c r="K258" s="130" t="s">
        <v>439</v>
      </c>
      <c r="L258" s="3" t="s">
        <v>108</v>
      </c>
      <c r="R258" s="14"/>
      <c r="T258" s="108">
        <v>0</v>
      </c>
      <c r="U258" s="108">
        <v>0</v>
      </c>
      <c r="V258" s="108">
        <v>0</v>
      </c>
      <c r="W258" s="108">
        <v>0</v>
      </c>
      <c r="X258" s="108">
        <v>0</v>
      </c>
      <c r="Y258" s="108">
        <v>0</v>
      </c>
      <c r="Z258" s="108">
        <v>0</v>
      </c>
      <c r="AA258" s="108">
        <v>0</v>
      </c>
      <c r="AB258" s="108">
        <v>0</v>
      </c>
      <c r="AC258" s="108">
        <v>0</v>
      </c>
      <c r="AD258" s="108">
        <v>0</v>
      </c>
      <c r="AE258" s="108">
        <v>0</v>
      </c>
      <c r="AF258" s="108">
        <v>0</v>
      </c>
      <c r="AG258" s="108">
        <v>2.4198361677735409</v>
      </c>
      <c r="AH258" s="108">
        <v>5.5733245069315167</v>
      </c>
      <c r="AI258" s="108">
        <v>7.0271245494774481</v>
      </c>
      <c r="AJ258" s="108">
        <v>3.8894579109766592</v>
      </c>
      <c r="AK258" s="108">
        <v>0.92581648216310231</v>
      </c>
      <c r="AM258" s="14"/>
      <c r="AN258" s="14"/>
      <c r="AO258" s="14"/>
      <c r="AP258" s="14"/>
      <c r="AQ258" s="14"/>
      <c r="AR258" s="14"/>
    </row>
    <row r="259" spans="5:44" x14ac:dyDescent="0.2">
      <c r="E259" s="3" t="s">
        <v>30</v>
      </c>
      <c r="F259" s="3">
        <v>0</v>
      </c>
      <c r="G259" s="3">
        <v>0</v>
      </c>
      <c r="I259" s="3">
        <v>0</v>
      </c>
      <c r="J259" s="3" t="s">
        <v>526</v>
      </c>
      <c r="K259" s="130" t="s">
        <v>603</v>
      </c>
      <c r="L259" s="3" t="s">
        <v>108</v>
      </c>
      <c r="R259" s="14"/>
      <c r="T259" s="108">
        <v>0</v>
      </c>
      <c r="U259" s="108">
        <v>0</v>
      </c>
      <c r="V259" s="108">
        <v>0</v>
      </c>
      <c r="W259" s="108">
        <v>0</v>
      </c>
      <c r="X259" s="108">
        <v>0</v>
      </c>
      <c r="Y259" s="108">
        <v>0</v>
      </c>
      <c r="Z259" s="108">
        <v>0</v>
      </c>
      <c r="AA259" s="108">
        <v>0</v>
      </c>
      <c r="AB259" s="108">
        <v>0</v>
      </c>
      <c r="AC259" s="108">
        <v>0</v>
      </c>
      <c r="AD259" s="108">
        <v>0</v>
      </c>
      <c r="AE259" s="108">
        <v>0</v>
      </c>
      <c r="AF259" s="108">
        <v>0</v>
      </c>
      <c r="AG259" s="108">
        <v>0</v>
      </c>
      <c r="AH259" s="108">
        <v>0</v>
      </c>
      <c r="AI259" s="108">
        <v>0</v>
      </c>
      <c r="AJ259" s="108">
        <v>0</v>
      </c>
      <c r="AK259" s="108">
        <v>0</v>
      </c>
      <c r="AM259" s="14"/>
      <c r="AN259" s="14"/>
      <c r="AO259" s="14"/>
      <c r="AP259" s="14"/>
      <c r="AQ259" s="14"/>
      <c r="AR259" s="14"/>
    </row>
    <row r="260" spans="5:44" x14ac:dyDescent="0.2">
      <c r="E260" s="3" t="s">
        <v>30</v>
      </c>
      <c r="F260" s="3">
        <v>0</v>
      </c>
      <c r="G260" s="3">
        <v>0</v>
      </c>
      <c r="I260" s="3">
        <v>0</v>
      </c>
      <c r="J260" s="3" t="s">
        <v>526</v>
      </c>
      <c r="K260" s="130" t="s">
        <v>603</v>
      </c>
      <c r="L260" s="3" t="s">
        <v>108</v>
      </c>
      <c r="R260" s="14"/>
      <c r="T260" s="108">
        <v>0</v>
      </c>
      <c r="U260" s="108">
        <v>0</v>
      </c>
      <c r="V260" s="108">
        <v>0</v>
      </c>
      <c r="W260" s="108">
        <v>0</v>
      </c>
      <c r="X260" s="108">
        <v>0</v>
      </c>
      <c r="Y260" s="108">
        <v>0</v>
      </c>
      <c r="Z260" s="108">
        <v>0</v>
      </c>
      <c r="AA260" s="108">
        <v>0</v>
      </c>
      <c r="AB260" s="108">
        <v>0</v>
      </c>
      <c r="AC260" s="108">
        <v>0</v>
      </c>
      <c r="AD260" s="108">
        <v>0</v>
      </c>
      <c r="AE260" s="108">
        <v>0</v>
      </c>
      <c r="AF260" s="108">
        <v>0</v>
      </c>
      <c r="AG260" s="108">
        <v>0</v>
      </c>
      <c r="AH260" s="108">
        <v>0</v>
      </c>
      <c r="AI260" s="108">
        <v>0</v>
      </c>
      <c r="AJ260" s="108">
        <v>0</v>
      </c>
      <c r="AK260" s="108">
        <v>0</v>
      </c>
      <c r="AM260" s="14"/>
      <c r="AN260" s="14"/>
      <c r="AO260" s="14"/>
      <c r="AP260" s="14"/>
      <c r="AQ260" s="14"/>
      <c r="AR260" s="14"/>
    </row>
    <row r="261" spans="5:44" x14ac:dyDescent="0.2">
      <c r="E261" s="3" t="s">
        <v>30</v>
      </c>
      <c r="F261" s="3">
        <v>0</v>
      </c>
      <c r="G261" s="3">
        <v>0</v>
      </c>
      <c r="I261" s="3">
        <v>0</v>
      </c>
      <c r="J261" s="3" t="s">
        <v>526</v>
      </c>
      <c r="K261" s="130" t="s">
        <v>603</v>
      </c>
      <c r="L261" s="3" t="s">
        <v>108</v>
      </c>
      <c r="R261" s="14"/>
      <c r="T261" s="108">
        <v>0</v>
      </c>
      <c r="U261" s="108">
        <v>0</v>
      </c>
      <c r="V261" s="108">
        <v>0</v>
      </c>
      <c r="W261" s="108">
        <v>0</v>
      </c>
      <c r="X261" s="108">
        <v>0</v>
      </c>
      <c r="Y261" s="108">
        <v>0</v>
      </c>
      <c r="Z261" s="108">
        <v>0</v>
      </c>
      <c r="AA261" s="108">
        <v>0</v>
      </c>
      <c r="AB261" s="108">
        <v>0</v>
      </c>
      <c r="AC261" s="108">
        <v>0</v>
      </c>
      <c r="AD261" s="108">
        <v>0</v>
      </c>
      <c r="AE261" s="108">
        <v>0</v>
      </c>
      <c r="AF261" s="108">
        <v>0</v>
      </c>
      <c r="AG261" s="108">
        <v>0</v>
      </c>
      <c r="AH261" s="108">
        <v>0</v>
      </c>
      <c r="AI261" s="108">
        <v>0</v>
      </c>
      <c r="AJ261" s="108">
        <v>0</v>
      </c>
      <c r="AK261" s="108">
        <v>0</v>
      </c>
      <c r="AM261" s="14"/>
      <c r="AN261" s="14"/>
      <c r="AO261" s="14"/>
      <c r="AP261" s="14"/>
      <c r="AQ261" s="14"/>
      <c r="AR261" s="14"/>
    </row>
    <row r="262" spans="5:44" x14ac:dyDescent="0.2">
      <c r="E262" s="3" t="s">
        <v>30</v>
      </c>
      <c r="F262" s="3">
        <v>0</v>
      </c>
      <c r="G262" s="3">
        <v>0</v>
      </c>
      <c r="I262" s="3">
        <v>0</v>
      </c>
      <c r="J262" s="3" t="s">
        <v>526</v>
      </c>
      <c r="K262" s="130" t="s">
        <v>603</v>
      </c>
      <c r="L262" s="3" t="s">
        <v>108</v>
      </c>
      <c r="R262" s="14"/>
      <c r="T262" s="108">
        <v>0</v>
      </c>
      <c r="U262" s="108">
        <v>0</v>
      </c>
      <c r="V262" s="108">
        <v>0</v>
      </c>
      <c r="W262" s="108">
        <v>0</v>
      </c>
      <c r="X262" s="108">
        <v>0</v>
      </c>
      <c r="Y262" s="108">
        <v>0</v>
      </c>
      <c r="Z262" s="108">
        <v>0</v>
      </c>
      <c r="AA262" s="108">
        <v>0</v>
      </c>
      <c r="AB262" s="108">
        <v>0</v>
      </c>
      <c r="AC262" s="108">
        <v>0</v>
      </c>
      <c r="AD262" s="108">
        <v>0</v>
      </c>
      <c r="AE262" s="108">
        <v>0</v>
      </c>
      <c r="AF262" s="108">
        <v>0</v>
      </c>
      <c r="AG262" s="108">
        <v>0</v>
      </c>
      <c r="AH262" s="108">
        <v>0</v>
      </c>
      <c r="AI262" s="108">
        <v>0</v>
      </c>
      <c r="AJ262" s="108">
        <v>0</v>
      </c>
      <c r="AK262" s="108">
        <v>0</v>
      </c>
      <c r="AM262" s="14"/>
      <c r="AN262" s="14"/>
      <c r="AO262" s="14"/>
      <c r="AP262" s="14"/>
      <c r="AQ262" s="14"/>
      <c r="AR262" s="14"/>
    </row>
    <row r="263" spans="5:44" x14ac:dyDescent="0.2">
      <c r="E263" s="3" t="s">
        <v>30</v>
      </c>
      <c r="F263" s="3">
        <v>0</v>
      </c>
      <c r="G263" s="3">
        <v>0</v>
      </c>
      <c r="I263" s="3">
        <v>0</v>
      </c>
      <c r="J263" s="3" t="s">
        <v>526</v>
      </c>
      <c r="K263" s="130" t="s">
        <v>603</v>
      </c>
      <c r="L263" s="3" t="s">
        <v>108</v>
      </c>
      <c r="R263" s="14"/>
      <c r="T263" s="108">
        <v>0</v>
      </c>
      <c r="U263" s="108">
        <v>0</v>
      </c>
      <c r="V263" s="108">
        <v>0</v>
      </c>
      <c r="W263" s="108">
        <v>0</v>
      </c>
      <c r="X263" s="108">
        <v>0</v>
      </c>
      <c r="Y263" s="108">
        <v>0</v>
      </c>
      <c r="Z263" s="108">
        <v>0</v>
      </c>
      <c r="AA263" s="108">
        <v>0</v>
      </c>
      <c r="AB263" s="108">
        <v>0</v>
      </c>
      <c r="AC263" s="108">
        <v>0</v>
      </c>
      <c r="AD263" s="108">
        <v>0</v>
      </c>
      <c r="AE263" s="108">
        <v>0</v>
      </c>
      <c r="AF263" s="108">
        <v>0</v>
      </c>
      <c r="AG263" s="108">
        <v>0</v>
      </c>
      <c r="AH263" s="108">
        <v>0</v>
      </c>
      <c r="AI263" s="108">
        <v>0</v>
      </c>
      <c r="AJ263" s="108">
        <v>0</v>
      </c>
      <c r="AK263" s="108">
        <v>0</v>
      </c>
      <c r="AM263" s="14"/>
      <c r="AN263" s="14"/>
      <c r="AO263" s="14"/>
      <c r="AP263" s="14"/>
      <c r="AQ263" s="14"/>
      <c r="AR263" s="14"/>
    </row>
    <row r="264" spans="5:44" x14ac:dyDescent="0.2">
      <c r="E264" s="3" t="s">
        <v>30</v>
      </c>
      <c r="F264" s="3">
        <v>0</v>
      </c>
      <c r="G264" s="3">
        <v>0</v>
      </c>
      <c r="I264" s="3">
        <v>0</v>
      </c>
      <c r="J264" s="3" t="s">
        <v>526</v>
      </c>
      <c r="K264" s="130" t="s">
        <v>603</v>
      </c>
      <c r="L264" s="3" t="s">
        <v>108</v>
      </c>
      <c r="R264" s="14"/>
      <c r="T264" s="108">
        <v>0</v>
      </c>
      <c r="U264" s="108">
        <v>0</v>
      </c>
      <c r="V264" s="108">
        <v>0</v>
      </c>
      <c r="W264" s="108">
        <v>0</v>
      </c>
      <c r="X264" s="108">
        <v>0</v>
      </c>
      <c r="Y264" s="108">
        <v>0</v>
      </c>
      <c r="Z264" s="108">
        <v>0</v>
      </c>
      <c r="AA264" s="108">
        <v>0</v>
      </c>
      <c r="AB264" s="108">
        <v>0</v>
      </c>
      <c r="AC264" s="108">
        <v>0</v>
      </c>
      <c r="AD264" s="108">
        <v>0</v>
      </c>
      <c r="AE264" s="108">
        <v>0</v>
      </c>
      <c r="AF264" s="108">
        <v>0</v>
      </c>
      <c r="AG264" s="108">
        <v>0</v>
      </c>
      <c r="AH264" s="108">
        <v>0</v>
      </c>
      <c r="AI264" s="108">
        <v>0</v>
      </c>
      <c r="AJ264" s="108">
        <v>0</v>
      </c>
      <c r="AK264" s="108">
        <v>0</v>
      </c>
      <c r="AM264" s="14"/>
      <c r="AN264" s="14"/>
      <c r="AO264" s="14"/>
      <c r="AP264" s="14"/>
      <c r="AQ264" s="14"/>
      <c r="AR264" s="14"/>
    </row>
    <row r="265" spans="5:44" x14ac:dyDescent="0.2">
      <c r="E265" s="3" t="s">
        <v>30</v>
      </c>
      <c r="F265" s="3">
        <v>0</v>
      </c>
      <c r="G265" s="3">
        <v>0</v>
      </c>
      <c r="I265" s="3">
        <v>0</v>
      </c>
      <c r="J265" s="3" t="s">
        <v>526</v>
      </c>
      <c r="K265" s="130" t="s">
        <v>603</v>
      </c>
      <c r="L265" s="3" t="s">
        <v>108</v>
      </c>
      <c r="R265" s="14"/>
      <c r="T265" s="108">
        <v>0</v>
      </c>
      <c r="U265" s="108">
        <v>0</v>
      </c>
      <c r="V265" s="108">
        <v>0</v>
      </c>
      <c r="W265" s="108">
        <v>0</v>
      </c>
      <c r="X265" s="108">
        <v>0</v>
      </c>
      <c r="Y265" s="108">
        <v>0</v>
      </c>
      <c r="Z265" s="108">
        <v>0</v>
      </c>
      <c r="AA265" s="108">
        <v>0</v>
      </c>
      <c r="AB265" s="108">
        <v>0</v>
      </c>
      <c r="AC265" s="108">
        <v>0</v>
      </c>
      <c r="AD265" s="108">
        <v>0</v>
      </c>
      <c r="AE265" s="108">
        <v>0</v>
      </c>
      <c r="AF265" s="108">
        <v>0</v>
      </c>
      <c r="AG265" s="108">
        <v>0</v>
      </c>
      <c r="AH265" s="108">
        <v>0</v>
      </c>
      <c r="AI265" s="108">
        <v>0</v>
      </c>
      <c r="AJ265" s="108">
        <v>0</v>
      </c>
      <c r="AK265" s="108">
        <v>0</v>
      </c>
      <c r="AM265" s="14"/>
      <c r="AN265" s="14"/>
      <c r="AO265" s="14"/>
      <c r="AP265" s="14"/>
      <c r="AQ265" s="14"/>
      <c r="AR265" s="14"/>
    </row>
    <row r="266" spans="5:44" x14ac:dyDescent="0.2">
      <c r="E266" s="3" t="s">
        <v>30</v>
      </c>
      <c r="F266" s="3">
        <v>0</v>
      </c>
      <c r="G266" s="3">
        <v>0</v>
      </c>
      <c r="I266" s="3">
        <v>0</v>
      </c>
      <c r="J266" s="3" t="s">
        <v>526</v>
      </c>
      <c r="K266" s="130" t="s">
        <v>603</v>
      </c>
      <c r="L266" s="3" t="s">
        <v>108</v>
      </c>
      <c r="R266" s="14"/>
      <c r="T266" s="108">
        <v>0</v>
      </c>
      <c r="U266" s="108">
        <v>0</v>
      </c>
      <c r="V266" s="108">
        <v>0</v>
      </c>
      <c r="W266" s="108">
        <v>0</v>
      </c>
      <c r="X266" s="108">
        <v>0</v>
      </c>
      <c r="Y266" s="108">
        <v>0</v>
      </c>
      <c r="Z266" s="108">
        <v>0</v>
      </c>
      <c r="AA266" s="108">
        <v>0</v>
      </c>
      <c r="AB266" s="108">
        <v>0</v>
      </c>
      <c r="AC266" s="108">
        <v>0</v>
      </c>
      <c r="AD266" s="108">
        <v>0</v>
      </c>
      <c r="AE266" s="108">
        <v>0</v>
      </c>
      <c r="AF266" s="108">
        <v>0</v>
      </c>
      <c r="AG266" s="108">
        <v>0</v>
      </c>
      <c r="AH266" s="108">
        <v>0</v>
      </c>
      <c r="AI266" s="108">
        <v>0</v>
      </c>
      <c r="AJ266" s="108">
        <v>0</v>
      </c>
      <c r="AK266" s="108">
        <v>0</v>
      </c>
      <c r="AM266" s="14"/>
      <c r="AN266" s="14"/>
      <c r="AO266" s="14"/>
      <c r="AP266" s="14"/>
      <c r="AQ266" s="14"/>
      <c r="AR266" s="14"/>
    </row>
    <row r="267" spans="5:44" x14ac:dyDescent="0.2">
      <c r="E267" s="3" t="s">
        <v>30</v>
      </c>
      <c r="F267" s="3">
        <v>0</v>
      </c>
      <c r="G267" s="3">
        <v>0</v>
      </c>
      <c r="I267" s="3">
        <v>0</v>
      </c>
      <c r="J267" s="3" t="s">
        <v>526</v>
      </c>
      <c r="K267" s="130" t="s">
        <v>603</v>
      </c>
      <c r="L267" s="3" t="s">
        <v>108</v>
      </c>
      <c r="R267" s="14"/>
      <c r="T267" s="108">
        <v>0</v>
      </c>
      <c r="U267" s="108">
        <v>0</v>
      </c>
      <c r="V267" s="108">
        <v>0</v>
      </c>
      <c r="W267" s="108">
        <v>0</v>
      </c>
      <c r="X267" s="108">
        <v>0</v>
      </c>
      <c r="Y267" s="108">
        <v>0</v>
      </c>
      <c r="Z267" s="108">
        <v>0</v>
      </c>
      <c r="AA267" s="108">
        <v>0</v>
      </c>
      <c r="AB267" s="108">
        <v>0</v>
      </c>
      <c r="AC267" s="108">
        <v>0</v>
      </c>
      <c r="AD267" s="108">
        <v>0</v>
      </c>
      <c r="AE267" s="108">
        <v>0</v>
      </c>
      <c r="AF267" s="108">
        <v>0</v>
      </c>
      <c r="AG267" s="108">
        <v>0</v>
      </c>
      <c r="AH267" s="108">
        <v>0</v>
      </c>
      <c r="AI267" s="108">
        <v>0</v>
      </c>
      <c r="AJ267" s="108">
        <v>0</v>
      </c>
      <c r="AK267" s="108">
        <v>0</v>
      </c>
      <c r="AM267" s="14"/>
      <c r="AN267" s="14"/>
      <c r="AO267" s="14"/>
      <c r="AP267" s="14"/>
      <c r="AQ267" s="14"/>
      <c r="AR267" s="14"/>
    </row>
    <row r="268" spans="5:44" x14ac:dyDescent="0.2">
      <c r="E268" s="3" t="s">
        <v>30</v>
      </c>
      <c r="F268" s="3">
        <v>0</v>
      </c>
      <c r="G268" s="3">
        <v>0</v>
      </c>
      <c r="I268" s="3">
        <v>0</v>
      </c>
      <c r="J268" s="3" t="s">
        <v>526</v>
      </c>
      <c r="K268" s="130" t="s">
        <v>603</v>
      </c>
      <c r="L268" s="3" t="s">
        <v>108</v>
      </c>
      <c r="R268" s="14"/>
      <c r="T268" s="108">
        <v>0</v>
      </c>
      <c r="U268" s="108">
        <v>0</v>
      </c>
      <c r="V268" s="108">
        <v>0</v>
      </c>
      <c r="W268" s="108">
        <v>0</v>
      </c>
      <c r="X268" s="108">
        <v>0</v>
      </c>
      <c r="Y268" s="108">
        <v>0</v>
      </c>
      <c r="Z268" s="108">
        <v>0</v>
      </c>
      <c r="AA268" s="108">
        <v>0</v>
      </c>
      <c r="AB268" s="108">
        <v>0</v>
      </c>
      <c r="AC268" s="108">
        <v>0</v>
      </c>
      <c r="AD268" s="108">
        <v>0</v>
      </c>
      <c r="AE268" s="108">
        <v>0</v>
      </c>
      <c r="AF268" s="108">
        <v>0</v>
      </c>
      <c r="AG268" s="108">
        <v>0</v>
      </c>
      <c r="AH268" s="108">
        <v>0</v>
      </c>
      <c r="AI268" s="108">
        <v>0</v>
      </c>
      <c r="AJ268" s="108">
        <v>0</v>
      </c>
      <c r="AK268" s="108">
        <v>0</v>
      </c>
      <c r="AM268" s="14"/>
      <c r="AN268" s="14"/>
      <c r="AO268" s="14"/>
      <c r="AP268" s="14"/>
      <c r="AQ268" s="14"/>
      <c r="AR268" s="14"/>
    </row>
    <row r="269" spans="5:44" x14ac:dyDescent="0.2">
      <c r="E269" s="3" t="s">
        <v>30</v>
      </c>
      <c r="F269" s="3">
        <v>0</v>
      </c>
      <c r="G269" s="3">
        <v>0</v>
      </c>
      <c r="I269" s="3">
        <v>0</v>
      </c>
      <c r="J269" s="3" t="s">
        <v>526</v>
      </c>
      <c r="K269" s="130" t="s">
        <v>603</v>
      </c>
      <c r="L269" s="3" t="s">
        <v>108</v>
      </c>
      <c r="R269" s="14"/>
      <c r="T269" s="108">
        <v>0</v>
      </c>
      <c r="U269" s="108">
        <v>0</v>
      </c>
      <c r="V269" s="108">
        <v>0</v>
      </c>
      <c r="W269" s="108">
        <v>0</v>
      </c>
      <c r="X269" s="108">
        <v>0</v>
      </c>
      <c r="Y269" s="108">
        <v>0</v>
      </c>
      <c r="Z269" s="108">
        <v>0</v>
      </c>
      <c r="AA269" s="108">
        <v>0</v>
      </c>
      <c r="AB269" s="108">
        <v>0</v>
      </c>
      <c r="AC269" s="108">
        <v>0</v>
      </c>
      <c r="AD269" s="108">
        <v>0</v>
      </c>
      <c r="AE269" s="108">
        <v>0</v>
      </c>
      <c r="AF269" s="108">
        <v>0</v>
      </c>
      <c r="AG269" s="108">
        <v>0</v>
      </c>
      <c r="AH269" s="108">
        <v>0</v>
      </c>
      <c r="AI269" s="108">
        <v>0</v>
      </c>
      <c r="AJ269" s="108">
        <v>0</v>
      </c>
      <c r="AK269" s="108">
        <v>0</v>
      </c>
      <c r="AM269" s="14"/>
      <c r="AN269" s="14"/>
      <c r="AO269" s="14"/>
      <c r="AP269" s="14"/>
      <c r="AQ269" s="14"/>
      <c r="AR269" s="14"/>
    </row>
    <row r="270" spans="5:44" x14ac:dyDescent="0.2">
      <c r="E270" s="3" t="s">
        <v>30</v>
      </c>
      <c r="F270" s="3">
        <v>0</v>
      </c>
      <c r="G270" s="3">
        <v>0</v>
      </c>
      <c r="I270" s="3">
        <v>0</v>
      </c>
      <c r="J270" s="3" t="s">
        <v>526</v>
      </c>
      <c r="K270" s="130" t="s">
        <v>603</v>
      </c>
      <c r="L270" s="3" t="s">
        <v>108</v>
      </c>
      <c r="R270" s="14"/>
      <c r="T270" s="108">
        <v>0</v>
      </c>
      <c r="U270" s="108">
        <v>0</v>
      </c>
      <c r="V270" s="108">
        <v>0</v>
      </c>
      <c r="W270" s="108">
        <v>0</v>
      </c>
      <c r="X270" s="108">
        <v>0</v>
      </c>
      <c r="Y270" s="108">
        <v>0</v>
      </c>
      <c r="Z270" s="108">
        <v>0</v>
      </c>
      <c r="AA270" s="108">
        <v>0</v>
      </c>
      <c r="AB270" s="108">
        <v>0</v>
      </c>
      <c r="AC270" s="108">
        <v>0</v>
      </c>
      <c r="AD270" s="108">
        <v>0</v>
      </c>
      <c r="AE270" s="108">
        <v>0</v>
      </c>
      <c r="AF270" s="108">
        <v>0</v>
      </c>
      <c r="AG270" s="108">
        <v>0</v>
      </c>
      <c r="AH270" s="108">
        <v>0</v>
      </c>
      <c r="AI270" s="108">
        <v>0</v>
      </c>
      <c r="AJ270" s="108">
        <v>0</v>
      </c>
      <c r="AK270" s="108">
        <v>0</v>
      </c>
      <c r="AM270" s="14"/>
      <c r="AN270" s="14"/>
      <c r="AO270" s="14"/>
      <c r="AP270" s="14"/>
      <c r="AQ270" s="14"/>
      <c r="AR270" s="14"/>
    </row>
    <row r="271" spans="5:44" x14ac:dyDescent="0.2">
      <c r="E271" s="3" t="s">
        <v>30</v>
      </c>
      <c r="F271" s="3">
        <v>0</v>
      </c>
      <c r="G271" s="3">
        <v>0</v>
      </c>
      <c r="I271" s="3">
        <v>0</v>
      </c>
      <c r="J271" s="3" t="s">
        <v>526</v>
      </c>
      <c r="K271" s="130" t="s">
        <v>603</v>
      </c>
      <c r="L271" s="3" t="s">
        <v>108</v>
      </c>
      <c r="R271" s="14"/>
      <c r="T271" s="108">
        <v>0</v>
      </c>
      <c r="U271" s="108">
        <v>0</v>
      </c>
      <c r="V271" s="108">
        <v>0</v>
      </c>
      <c r="W271" s="108">
        <v>0</v>
      </c>
      <c r="X271" s="108">
        <v>0</v>
      </c>
      <c r="Y271" s="108">
        <v>0</v>
      </c>
      <c r="Z271" s="108">
        <v>0</v>
      </c>
      <c r="AA271" s="108">
        <v>0</v>
      </c>
      <c r="AB271" s="108">
        <v>0</v>
      </c>
      <c r="AC271" s="108">
        <v>0</v>
      </c>
      <c r="AD271" s="108">
        <v>0</v>
      </c>
      <c r="AE271" s="108">
        <v>0</v>
      </c>
      <c r="AF271" s="108">
        <v>0</v>
      </c>
      <c r="AG271" s="108">
        <v>0</v>
      </c>
      <c r="AH271" s="108">
        <v>0</v>
      </c>
      <c r="AI271" s="108">
        <v>0</v>
      </c>
      <c r="AJ271" s="108">
        <v>0</v>
      </c>
      <c r="AK271" s="108">
        <v>0</v>
      </c>
      <c r="AM271" s="14"/>
      <c r="AN271" s="14"/>
      <c r="AO271" s="14"/>
      <c r="AP271" s="14"/>
      <c r="AQ271" s="14"/>
      <c r="AR271" s="14"/>
    </row>
    <row r="272" spans="5:44" x14ac:dyDescent="0.2">
      <c r="E272" s="3" t="s">
        <v>30</v>
      </c>
      <c r="F272" s="3">
        <v>0</v>
      </c>
      <c r="G272" s="3">
        <v>0</v>
      </c>
      <c r="I272" s="3">
        <v>0</v>
      </c>
      <c r="J272" s="3" t="s">
        <v>526</v>
      </c>
      <c r="K272" s="130" t="s">
        <v>603</v>
      </c>
      <c r="L272" s="3" t="s">
        <v>108</v>
      </c>
      <c r="R272" s="14"/>
      <c r="T272" s="108">
        <v>0</v>
      </c>
      <c r="U272" s="108">
        <v>0</v>
      </c>
      <c r="V272" s="108">
        <v>0</v>
      </c>
      <c r="W272" s="108">
        <v>0</v>
      </c>
      <c r="X272" s="108">
        <v>0</v>
      </c>
      <c r="Y272" s="108">
        <v>0</v>
      </c>
      <c r="Z272" s="108">
        <v>0</v>
      </c>
      <c r="AA272" s="108">
        <v>0</v>
      </c>
      <c r="AB272" s="108">
        <v>0</v>
      </c>
      <c r="AC272" s="108">
        <v>0</v>
      </c>
      <c r="AD272" s="108">
        <v>0</v>
      </c>
      <c r="AE272" s="108">
        <v>0</v>
      </c>
      <c r="AF272" s="108">
        <v>0</v>
      </c>
      <c r="AG272" s="108">
        <v>0</v>
      </c>
      <c r="AH272" s="108">
        <v>0</v>
      </c>
      <c r="AI272" s="108">
        <v>0</v>
      </c>
      <c r="AJ272" s="108">
        <v>0</v>
      </c>
      <c r="AK272" s="108">
        <v>0</v>
      </c>
      <c r="AM272" s="14"/>
      <c r="AN272" s="14"/>
      <c r="AO272" s="14"/>
      <c r="AP272" s="14"/>
      <c r="AQ272" s="14"/>
      <c r="AR272" s="14"/>
    </row>
    <row r="273" spans="5:44" x14ac:dyDescent="0.2">
      <c r="E273" s="3" t="s">
        <v>30</v>
      </c>
      <c r="F273" s="3">
        <v>0</v>
      </c>
      <c r="G273" s="3">
        <v>0</v>
      </c>
      <c r="I273" s="3">
        <v>0</v>
      </c>
      <c r="J273" s="3" t="s">
        <v>526</v>
      </c>
      <c r="K273" s="130" t="s">
        <v>603</v>
      </c>
      <c r="L273" s="3" t="s">
        <v>108</v>
      </c>
      <c r="R273" s="14"/>
      <c r="T273" s="108">
        <v>0</v>
      </c>
      <c r="U273" s="108">
        <v>0</v>
      </c>
      <c r="V273" s="108">
        <v>0</v>
      </c>
      <c r="W273" s="108">
        <v>0</v>
      </c>
      <c r="X273" s="108">
        <v>0</v>
      </c>
      <c r="Y273" s="108">
        <v>0</v>
      </c>
      <c r="Z273" s="108">
        <v>0</v>
      </c>
      <c r="AA273" s="108">
        <v>0</v>
      </c>
      <c r="AB273" s="108">
        <v>0</v>
      </c>
      <c r="AC273" s="108">
        <v>0</v>
      </c>
      <c r="AD273" s="108">
        <v>0</v>
      </c>
      <c r="AE273" s="108">
        <v>0</v>
      </c>
      <c r="AF273" s="108">
        <v>0</v>
      </c>
      <c r="AG273" s="108">
        <v>0</v>
      </c>
      <c r="AH273" s="108">
        <v>0</v>
      </c>
      <c r="AI273" s="108">
        <v>0</v>
      </c>
      <c r="AJ273" s="108">
        <v>0</v>
      </c>
      <c r="AK273" s="108">
        <v>0</v>
      </c>
      <c r="AM273" s="14"/>
      <c r="AN273" s="14"/>
      <c r="AO273" s="14"/>
      <c r="AP273" s="14"/>
      <c r="AQ273" s="14"/>
      <c r="AR273" s="14"/>
    </row>
    <row r="274" spans="5:44" x14ac:dyDescent="0.2">
      <c r="E274" s="3" t="s">
        <v>30</v>
      </c>
      <c r="F274" s="3">
        <v>0</v>
      </c>
      <c r="G274" s="3">
        <v>0</v>
      </c>
      <c r="I274" s="3">
        <v>0</v>
      </c>
      <c r="J274" s="3" t="s">
        <v>526</v>
      </c>
      <c r="K274" s="130" t="s">
        <v>603</v>
      </c>
      <c r="L274" s="3" t="s">
        <v>108</v>
      </c>
      <c r="R274" s="14"/>
      <c r="T274" s="108">
        <v>0</v>
      </c>
      <c r="U274" s="108">
        <v>0</v>
      </c>
      <c r="V274" s="108">
        <v>0</v>
      </c>
      <c r="W274" s="108">
        <v>0</v>
      </c>
      <c r="X274" s="108">
        <v>0</v>
      </c>
      <c r="Y274" s="108">
        <v>0</v>
      </c>
      <c r="Z274" s="108">
        <v>0</v>
      </c>
      <c r="AA274" s="108">
        <v>0</v>
      </c>
      <c r="AB274" s="108">
        <v>0</v>
      </c>
      <c r="AC274" s="108">
        <v>0</v>
      </c>
      <c r="AD274" s="108">
        <v>0</v>
      </c>
      <c r="AE274" s="108">
        <v>0</v>
      </c>
      <c r="AF274" s="108">
        <v>0</v>
      </c>
      <c r="AG274" s="108">
        <v>0</v>
      </c>
      <c r="AH274" s="108">
        <v>0</v>
      </c>
      <c r="AI274" s="108">
        <v>0</v>
      </c>
      <c r="AJ274" s="108">
        <v>0</v>
      </c>
      <c r="AK274" s="108">
        <v>0</v>
      </c>
      <c r="AM274" s="14"/>
      <c r="AN274" s="14"/>
      <c r="AO274" s="14"/>
      <c r="AP274" s="14"/>
      <c r="AQ274" s="14"/>
      <c r="AR274" s="14"/>
    </row>
    <row r="275" spans="5:44" x14ac:dyDescent="0.2">
      <c r="E275" s="3" t="s">
        <v>30</v>
      </c>
      <c r="F275" s="3">
        <v>0</v>
      </c>
      <c r="G275" s="3">
        <v>0</v>
      </c>
      <c r="I275" s="3">
        <v>0</v>
      </c>
      <c r="J275" s="3" t="s">
        <v>526</v>
      </c>
      <c r="K275" s="130" t="s">
        <v>603</v>
      </c>
      <c r="L275" s="3" t="s">
        <v>108</v>
      </c>
      <c r="R275" s="14"/>
      <c r="T275" s="108">
        <v>0</v>
      </c>
      <c r="U275" s="108">
        <v>0</v>
      </c>
      <c r="V275" s="108">
        <v>0</v>
      </c>
      <c r="W275" s="108">
        <v>0</v>
      </c>
      <c r="X275" s="108">
        <v>0</v>
      </c>
      <c r="Y275" s="108">
        <v>0</v>
      </c>
      <c r="Z275" s="108">
        <v>0</v>
      </c>
      <c r="AA275" s="108">
        <v>0</v>
      </c>
      <c r="AB275" s="108">
        <v>0</v>
      </c>
      <c r="AC275" s="108">
        <v>0</v>
      </c>
      <c r="AD275" s="108">
        <v>0</v>
      </c>
      <c r="AE275" s="108">
        <v>0</v>
      </c>
      <c r="AF275" s="108">
        <v>0</v>
      </c>
      <c r="AG275" s="108">
        <v>0</v>
      </c>
      <c r="AH275" s="108">
        <v>0</v>
      </c>
      <c r="AI275" s="108">
        <v>0</v>
      </c>
      <c r="AJ275" s="108">
        <v>0</v>
      </c>
      <c r="AK275" s="108">
        <v>0</v>
      </c>
      <c r="AM275" s="14"/>
      <c r="AN275" s="14"/>
      <c r="AO275" s="14"/>
      <c r="AP275" s="14"/>
      <c r="AQ275" s="14"/>
      <c r="AR275" s="14"/>
    </row>
    <row r="276" spans="5:44" x14ac:dyDescent="0.2">
      <c r="E276" s="3" t="s">
        <v>30</v>
      </c>
      <c r="F276" s="3">
        <v>0</v>
      </c>
      <c r="G276" s="3">
        <v>0</v>
      </c>
      <c r="I276" s="3">
        <v>0</v>
      </c>
      <c r="J276" s="3" t="s">
        <v>526</v>
      </c>
      <c r="K276" s="130" t="s">
        <v>603</v>
      </c>
      <c r="L276" s="3" t="s">
        <v>108</v>
      </c>
      <c r="R276" s="14"/>
      <c r="T276" s="108">
        <v>0</v>
      </c>
      <c r="U276" s="108">
        <v>0</v>
      </c>
      <c r="V276" s="108">
        <v>0</v>
      </c>
      <c r="W276" s="108">
        <v>0</v>
      </c>
      <c r="X276" s="108">
        <v>0</v>
      </c>
      <c r="Y276" s="108">
        <v>0</v>
      </c>
      <c r="Z276" s="108">
        <v>0</v>
      </c>
      <c r="AA276" s="108">
        <v>0</v>
      </c>
      <c r="AB276" s="108">
        <v>0</v>
      </c>
      <c r="AC276" s="108">
        <v>0</v>
      </c>
      <c r="AD276" s="108">
        <v>0</v>
      </c>
      <c r="AE276" s="108">
        <v>0</v>
      </c>
      <c r="AF276" s="108">
        <v>0</v>
      </c>
      <c r="AG276" s="108">
        <v>0</v>
      </c>
      <c r="AH276" s="108">
        <v>0</v>
      </c>
      <c r="AI276" s="108">
        <v>0</v>
      </c>
      <c r="AJ276" s="108">
        <v>0</v>
      </c>
      <c r="AK276" s="108">
        <v>0</v>
      </c>
      <c r="AM276" s="14"/>
      <c r="AN276" s="14"/>
      <c r="AO276" s="14"/>
      <c r="AP276" s="14"/>
      <c r="AQ276" s="14"/>
      <c r="AR276" s="14"/>
    </row>
    <row r="277" spans="5:44" x14ac:dyDescent="0.2">
      <c r="E277" s="3" t="s">
        <v>30</v>
      </c>
      <c r="F277" s="3">
        <v>0</v>
      </c>
      <c r="G277" s="3">
        <v>0</v>
      </c>
      <c r="I277" s="3">
        <v>0</v>
      </c>
      <c r="J277" s="3" t="s">
        <v>526</v>
      </c>
      <c r="K277" s="130" t="s">
        <v>603</v>
      </c>
      <c r="L277" s="3" t="s">
        <v>108</v>
      </c>
      <c r="R277" s="14"/>
      <c r="T277" s="108">
        <v>0</v>
      </c>
      <c r="U277" s="108">
        <v>0</v>
      </c>
      <c r="V277" s="108">
        <v>0</v>
      </c>
      <c r="W277" s="108">
        <v>0</v>
      </c>
      <c r="X277" s="108">
        <v>0</v>
      </c>
      <c r="Y277" s="108">
        <v>0</v>
      </c>
      <c r="Z277" s="108">
        <v>0</v>
      </c>
      <c r="AA277" s="108">
        <v>0</v>
      </c>
      <c r="AB277" s="108">
        <v>0</v>
      </c>
      <c r="AC277" s="108">
        <v>0</v>
      </c>
      <c r="AD277" s="108">
        <v>0</v>
      </c>
      <c r="AE277" s="108">
        <v>0</v>
      </c>
      <c r="AF277" s="108">
        <v>0</v>
      </c>
      <c r="AG277" s="108">
        <v>0</v>
      </c>
      <c r="AH277" s="108">
        <v>0</v>
      </c>
      <c r="AI277" s="108">
        <v>0</v>
      </c>
      <c r="AJ277" s="108">
        <v>0</v>
      </c>
      <c r="AK277" s="108">
        <v>0</v>
      </c>
      <c r="AM277" s="14"/>
      <c r="AN277" s="14"/>
      <c r="AO277" s="14"/>
      <c r="AP277" s="14"/>
      <c r="AQ277" s="14"/>
      <c r="AR277" s="14"/>
    </row>
    <row r="278" spans="5:44" x14ac:dyDescent="0.2">
      <c r="E278" s="3" t="s">
        <v>30</v>
      </c>
      <c r="F278" s="3">
        <v>0</v>
      </c>
      <c r="G278" s="3">
        <v>0</v>
      </c>
      <c r="I278" s="3">
        <v>0</v>
      </c>
      <c r="J278" s="3" t="s">
        <v>526</v>
      </c>
      <c r="K278" s="130" t="s">
        <v>603</v>
      </c>
      <c r="L278" s="3" t="s">
        <v>108</v>
      </c>
      <c r="R278" s="14"/>
      <c r="T278" s="108">
        <v>0</v>
      </c>
      <c r="U278" s="108">
        <v>0</v>
      </c>
      <c r="V278" s="108">
        <v>0</v>
      </c>
      <c r="W278" s="108">
        <v>0</v>
      </c>
      <c r="X278" s="108">
        <v>0</v>
      </c>
      <c r="Y278" s="108">
        <v>0</v>
      </c>
      <c r="Z278" s="108">
        <v>0</v>
      </c>
      <c r="AA278" s="108">
        <v>0</v>
      </c>
      <c r="AB278" s="108">
        <v>0</v>
      </c>
      <c r="AC278" s="108">
        <v>0</v>
      </c>
      <c r="AD278" s="108">
        <v>0</v>
      </c>
      <c r="AE278" s="108">
        <v>0</v>
      </c>
      <c r="AF278" s="108">
        <v>0</v>
      </c>
      <c r="AG278" s="108">
        <v>0</v>
      </c>
      <c r="AH278" s="108">
        <v>0</v>
      </c>
      <c r="AI278" s="108">
        <v>0</v>
      </c>
      <c r="AJ278" s="108">
        <v>0</v>
      </c>
      <c r="AK278" s="108">
        <v>0</v>
      </c>
      <c r="AM278" s="14"/>
      <c r="AN278" s="14"/>
      <c r="AO278" s="14"/>
      <c r="AP278" s="14"/>
      <c r="AQ278" s="14"/>
      <c r="AR278" s="14"/>
    </row>
    <row r="279" spans="5:44" x14ac:dyDescent="0.2">
      <c r="E279" s="3" t="s">
        <v>30</v>
      </c>
      <c r="F279" s="3">
        <v>0</v>
      </c>
      <c r="G279" s="3">
        <v>0</v>
      </c>
      <c r="I279" s="3">
        <v>0</v>
      </c>
      <c r="J279" s="3" t="s">
        <v>526</v>
      </c>
      <c r="K279" s="130" t="s">
        <v>603</v>
      </c>
      <c r="L279" s="3" t="s">
        <v>108</v>
      </c>
      <c r="R279" s="14"/>
      <c r="T279" s="108">
        <v>0</v>
      </c>
      <c r="U279" s="108">
        <v>0</v>
      </c>
      <c r="V279" s="108">
        <v>0</v>
      </c>
      <c r="W279" s="108">
        <v>0</v>
      </c>
      <c r="X279" s="108">
        <v>0</v>
      </c>
      <c r="Y279" s="108">
        <v>0</v>
      </c>
      <c r="Z279" s="108">
        <v>0</v>
      </c>
      <c r="AA279" s="108">
        <v>0</v>
      </c>
      <c r="AB279" s="108">
        <v>0</v>
      </c>
      <c r="AC279" s="108">
        <v>0</v>
      </c>
      <c r="AD279" s="108">
        <v>0</v>
      </c>
      <c r="AE279" s="108">
        <v>0</v>
      </c>
      <c r="AF279" s="108">
        <v>0</v>
      </c>
      <c r="AG279" s="108">
        <v>0</v>
      </c>
      <c r="AH279" s="108">
        <v>0</v>
      </c>
      <c r="AI279" s="108">
        <v>0</v>
      </c>
      <c r="AJ279" s="108">
        <v>0</v>
      </c>
      <c r="AK279" s="108">
        <v>0</v>
      </c>
      <c r="AM279" s="14"/>
      <c r="AN279" s="14"/>
      <c r="AO279" s="14"/>
      <c r="AP279" s="14"/>
      <c r="AQ279" s="14"/>
      <c r="AR279" s="14"/>
    </row>
    <row r="280" spans="5:44" x14ac:dyDescent="0.2">
      <c r="E280" s="3" t="s">
        <v>30</v>
      </c>
      <c r="F280" s="3">
        <v>0</v>
      </c>
      <c r="G280" s="3">
        <v>0</v>
      </c>
      <c r="I280" s="3">
        <v>0</v>
      </c>
      <c r="J280" s="3" t="s">
        <v>526</v>
      </c>
      <c r="K280" s="130" t="s">
        <v>603</v>
      </c>
      <c r="L280" s="3" t="s">
        <v>108</v>
      </c>
      <c r="R280" s="14"/>
      <c r="T280" s="108">
        <v>0</v>
      </c>
      <c r="U280" s="108">
        <v>0</v>
      </c>
      <c r="V280" s="108">
        <v>0</v>
      </c>
      <c r="W280" s="108">
        <v>0</v>
      </c>
      <c r="X280" s="108">
        <v>0</v>
      </c>
      <c r="Y280" s="108">
        <v>0</v>
      </c>
      <c r="Z280" s="108">
        <v>0</v>
      </c>
      <c r="AA280" s="108">
        <v>0</v>
      </c>
      <c r="AB280" s="108">
        <v>0</v>
      </c>
      <c r="AC280" s="108">
        <v>0</v>
      </c>
      <c r="AD280" s="108">
        <v>0</v>
      </c>
      <c r="AE280" s="108">
        <v>0</v>
      </c>
      <c r="AF280" s="108">
        <v>0</v>
      </c>
      <c r="AG280" s="108">
        <v>0</v>
      </c>
      <c r="AH280" s="108">
        <v>0</v>
      </c>
      <c r="AI280" s="108">
        <v>0</v>
      </c>
      <c r="AJ280" s="108">
        <v>0</v>
      </c>
      <c r="AK280" s="108">
        <v>0</v>
      </c>
      <c r="AM280" s="14"/>
      <c r="AN280" s="14"/>
      <c r="AO280" s="14"/>
      <c r="AP280" s="14"/>
      <c r="AQ280" s="14"/>
      <c r="AR280" s="14"/>
    </row>
    <row r="281" spans="5:44" x14ac:dyDescent="0.2">
      <c r="E281" s="3" t="s">
        <v>30</v>
      </c>
      <c r="F281" s="3" t="s">
        <v>172</v>
      </c>
      <c r="G281" s="3" t="s">
        <v>610</v>
      </c>
      <c r="I281" s="3" t="s">
        <v>176</v>
      </c>
      <c r="J281" s="3" t="s">
        <v>527</v>
      </c>
      <c r="K281" s="130" t="s">
        <v>344</v>
      </c>
      <c r="L281" s="3" t="s">
        <v>108</v>
      </c>
      <c r="R281" s="14"/>
      <c r="T281" s="108">
        <v>0</v>
      </c>
      <c r="U281" s="108">
        <v>0</v>
      </c>
      <c r="V281" s="108">
        <v>0</v>
      </c>
      <c r="W281" s="108">
        <v>0</v>
      </c>
      <c r="X281" s="108">
        <v>0</v>
      </c>
      <c r="Y281" s="108">
        <v>0</v>
      </c>
      <c r="Z281" s="108">
        <v>0</v>
      </c>
      <c r="AA281" s="108">
        <v>0</v>
      </c>
      <c r="AB281" s="108">
        <v>0</v>
      </c>
      <c r="AC281" s="108">
        <v>0</v>
      </c>
      <c r="AD281" s="108">
        <v>0</v>
      </c>
      <c r="AE281" s="108">
        <v>0</v>
      </c>
      <c r="AF281" s="108">
        <v>0</v>
      </c>
      <c r="AG281" s="108">
        <v>3.3131520391343861</v>
      </c>
      <c r="AH281" s="108">
        <v>3.3301367000244593</v>
      </c>
      <c r="AI281" s="108">
        <v>3.3496983490049668</v>
      </c>
      <c r="AJ281" s="108">
        <v>3.3766841079827179</v>
      </c>
      <c r="AK281" s="108">
        <v>2.7104395922077189</v>
      </c>
      <c r="AM281" s="14"/>
      <c r="AN281" s="14"/>
      <c r="AO281" s="14"/>
      <c r="AP281" s="14"/>
      <c r="AQ281" s="14"/>
      <c r="AR281" s="14"/>
    </row>
    <row r="282" spans="5:44" x14ac:dyDescent="0.2">
      <c r="E282" s="3" t="s">
        <v>30</v>
      </c>
      <c r="F282" s="3" t="s">
        <v>172</v>
      </c>
      <c r="G282" s="3" t="s">
        <v>683</v>
      </c>
      <c r="I282" s="3" t="s">
        <v>417</v>
      </c>
      <c r="J282" s="3" t="s">
        <v>527</v>
      </c>
      <c r="K282" s="130" t="s">
        <v>418</v>
      </c>
      <c r="L282" s="3" t="s">
        <v>108</v>
      </c>
      <c r="R282" s="14"/>
      <c r="T282" s="108">
        <v>0</v>
      </c>
      <c r="U282" s="108">
        <v>0</v>
      </c>
      <c r="V282" s="108">
        <v>0</v>
      </c>
      <c r="W282" s="108">
        <v>0</v>
      </c>
      <c r="X282" s="108">
        <v>0</v>
      </c>
      <c r="Y282" s="108">
        <v>0</v>
      </c>
      <c r="Z282" s="108">
        <v>0</v>
      </c>
      <c r="AA282" s="108">
        <v>0</v>
      </c>
      <c r="AB282" s="108">
        <v>0</v>
      </c>
      <c r="AC282" s="108">
        <v>0</v>
      </c>
      <c r="AD282" s="108">
        <v>0</v>
      </c>
      <c r="AE282" s="108">
        <v>0</v>
      </c>
      <c r="AF282" s="108">
        <v>0</v>
      </c>
      <c r="AG282" s="108">
        <v>0.28783407491317736</v>
      </c>
      <c r="AH282" s="108">
        <v>0.31359082657312376</v>
      </c>
      <c r="AI282" s="108">
        <v>0.3282673790150259</v>
      </c>
      <c r="AJ282" s="108">
        <v>5.9439693733061016E-2</v>
      </c>
      <c r="AK282" s="108">
        <v>8.7842109068908769E-2</v>
      </c>
      <c r="AM282" s="14"/>
      <c r="AN282" s="119"/>
      <c r="AO282" s="119"/>
      <c r="AP282" s="14"/>
      <c r="AQ282" s="119"/>
      <c r="AR282" s="119"/>
    </row>
    <row r="283" spans="5:44" x14ac:dyDescent="0.2">
      <c r="E283" s="3" t="s">
        <v>30</v>
      </c>
      <c r="F283" s="3" t="s">
        <v>207</v>
      </c>
      <c r="G283" s="3" t="s">
        <v>669</v>
      </c>
      <c r="I283" s="3" t="s">
        <v>212</v>
      </c>
      <c r="J283" s="3" t="s">
        <v>527</v>
      </c>
      <c r="K283" s="130" t="s">
        <v>444</v>
      </c>
      <c r="L283" s="3" t="s">
        <v>108</v>
      </c>
      <c r="R283" s="14"/>
      <c r="T283" s="108">
        <v>0</v>
      </c>
      <c r="U283" s="108">
        <v>0</v>
      </c>
      <c r="V283" s="108">
        <v>0</v>
      </c>
      <c r="W283" s="108">
        <v>0</v>
      </c>
      <c r="X283" s="108">
        <v>0</v>
      </c>
      <c r="Y283" s="108">
        <v>0</v>
      </c>
      <c r="Z283" s="108">
        <v>0</v>
      </c>
      <c r="AA283" s="108">
        <v>0</v>
      </c>
      <c r="AB283" s="108">
        <v>0</v>
      </c>
      <c r="AC283" s="108">
        <v>0</v>
      </c>
      <c r="AD283" s="108">
        <v>0</v>
      </c>
      <c r="AE283" s="108">
        <v>0</v>
      </c>
      <c r="AF283" s="108">
        <v>0</v>
      </c>
      <c r="AG283" s="108">
        <v>0.96691000000000005</v>
      </c>
      <c r="AH283" s="108">
        <v>0.85605799999999999</v>
      </c>
      <c r="AI283" s="108">
        <v>0.30161100000000002</v>
      </c>
      <c r="AJ283" s="108">
        <v>7.8256000000000006E-2</v>
      </c>
      <c r="AK283" s="108">
        <v>8.6406999999999998E-2</v>
      </c>
      <c r="AM283" s="14"/>
      <c r="AN283" s="14"/>
      <c r="AO283" s="14"/>
      <c r="AP283" s="14"/>
      <c r="AQ283" s="14"/>
      <c r="AR283" s="14"/>
    </row>
    <row r="284" spans="5:44" x14ac:dyDescent="0.2">
      <c r="E284" s="3" t="s">
        <v>30</v>
      </c>
      <c r="F284" s="3" t="s">
        <v>207</v>
      </c>
      <c r="G284" s="3" t="s">
        <v>684</v>
      </c>
      <c r="I284" s="3" t="s">
        <v>213</v>
      </c>
      <c r="J284" s="3" t="s">
        <v>527</v>
      </c>
      <c r="K284" s="130" t="s">
        <v>445</v>
      </c>
      <c r="L284" s="3" t="s">
        <v>108</v>
      </c>
      <c r="R284" s="14"/>
      <c r="T284" s="108">
        <v>0</v>
      </c>
      <c r="U284" s="108">
        <v>0</v>
      </c>
      <c r="V284" s="108">
        <v>0</v>
      </c>
      <c r="W284" s="108">
        <v>0</v>
      </c>
      <c r="X284" s="108">
        <v>0</v>
      </c>
      <c r="Y284" s="108">
        <v>0</v>
      </c>
      <c r="Z284" s="108">
        <v>0</v>
      </c>
      <c r="AA284" s="108">
        <v>0</v>
      </c>
      <c r="AB284" s="108">
        <v>0</v>
      </c>
      <c r="AC284" s="108">
        <v>0</v>
      </c>
      <c r="AD284" s="108">
        <v>0</v>
      </c>
      <c r="AE284" s="108">
        <v>0</v>
      </c>
      <c r="AF284" s="108">
        <v>0</v>
      </c>
      <c r="AG284" s="108">
        <v>3.3226029598165701</v>
      </c>
      <c r="AH284" s="108">
        <v>3.0473497346649392E-2</v>
      </c>
      <c r="AI284" s="108">
        <v>4.6360257018318141E-2</v>
      </c>
      <c r="AJ284" s="108">
        <v>4.692413772085402E-2</v>
      </c>
      <c r="AK284" s="108">
        <v>4.7374298873443133E-2</v>
      </c>
      <c r="AM284" s="14"/>
      <c r="AN284" s="14"/>
      <c r="AO284" s="14"/>
      <c r="AP284" s="14"/>
      <c r="AQ284" s="14"/>
      <c r="AR284" s="14"/>
    </row>
    <row r="285" spans="5:44" x14ac:dyDescent="0.2">
      <c r="E285" s="3" t="s">
        <v>30</v>
      </c>
      <c r="F285" s="3" t="s">
        <v>207</v>
      </c>
      <c r="G285" s="3" t="s">
        <v>570</v>
      </c>
      <c r="I285" s="3" t="s">
        <v>213</v>
      </c>
      <c r="J285" s="3" t="s">
        <v>527</v>
      </c>
      <c r="K285" s="130" t="s">
        <v>445</v>
      </c>
      <c r="L285" s="3" t="s">
        <v>108</v>
      </c>
      <c r="R285" s="14"/>
      <c r="T285" s="108">
        <v>0</v>
      </c>
      <c r="U285" s="108">
        <v>0</v>
      </c>
      <c r="V285" s="108">
        <v>0</v>
      </c>
      <c r="W285" s="108">
        <v>0</v>
      </c>
      <c r="X285" s="108">
        <v>0</v>
      </c>
      <c r="Y285" s="108">
        <v>0</v>
      </c>
      <c r="Z285" s="108">
        <v>0</v>
      </c>
      <c r="AA285" s="108">
        <v>0</v>
      </c>
      <c r="AB285" s="108">
        <v>0</v>
      </c>
      <c r="AC285" s="108">
        <v>0</v>
      </c>
      <c r="AD285" s="108">
        <v>0</v>
      </c>
      <c r="AE285" s="108">
        <v>0</v>
      </c>
      <c r="AF285" s="108">
        <v>0</v>
      </c>
      <c r="AG285" s="108">
        <v>0</v>
      </c>
      <c r="AH285" s="108">
        <v>0</v>
      </c>
      <c r="AI285" s="108">
        <v>0</v>
      </c>
      <c r="AJ285" s="108">
        <v>0</v>
      </c>
      <c r="AK285" s="108">
        <v>0</v>
      </c>
      <c r="AM285" s="14"/>
      <c r="AN285" s="14"/>
      <c r="AO285" s="14"/>
      <c r="AP285" s="14"/>
      <c r="AQ285" s="14"/>
      <c r="AR285" s="14"/>
    </row>
    <row r="286" spans="5:44" x14ac:dyDescent="0.2">
      <c r="E286" s="3" t="s">
        <v>30</v>
      </c>
      <c r="F286" s="3" t="s">
        <v>207</v>
      </c>
      <c r="G286" s="3" t="s">
        <v>568</v>
      </c>
      <c r="I286" s="3" t="s">
        <v>213</v>
      </c>
      <c r="J286" s="3" t="s">
        <v>527</v>
      </c>
      <c r="K286" s="130" t="s">
        <v>445</v>
      </c>
      <c r="L286" s="3" t="s">
        <v>108</v>
      </c>
      <c r="R286" s="14"/>
      <c r="T286" s="108">
        <v>0</v>
      </c>
      <c r="U286" s="108">
        <v>0</v>
      </c>
      <c r="V286" s="108">
        <v>0</v>
      </c>
      <c r="W286" s="108">
        <v>0</v>
      </c>
      <c r="X286" s="108">
        <v>0</v>
      </c>
      <c r="Y286" s="108">
        <v>0</v>
      </c>
      <c r="Z286" s="108">
        <v>0</v>
      </c>
      <c r="AA286" s="108">
        <v>0</v>
      </c>
      <c r="AB286" s="108">
        <v>0</v>
      </c>
      <c r="AC286" s="108">
        <v>0</v>
      </c>
      <c r="AD286" s="108">
        <v>0</v>
      </c>
      <c r="AE286" s="108">
        <v>0</v>
      </c>
      <c r="AF286" s="108">
        <v>0</v>
      </c>
      <c r="AG286" s="108">
        <v>1.2720593259285302</v>
      </c>
      <c r="AH286" s="108">
        <v>1.3203581560573352</v>
      </c>
      <c r="AI286" s="108">
        <v>1.141666304676463</v>
      </c>
      <c r="AJ286" s="108">
        <v>1.4675073978150204</v>
      </c>
      <c r="AK286" s="108">
        <v>1.4145320924617337</v>
      </c>
      <c r="AM286" s="14"/>
      <c r="AN286" s="14"/>
      <c r="AO286" s="14"/>
      <c r="AP286" s="14"/>
      <c r="AQ286" s="14"/>
      <c r="AR286" s="14"/>
    </row>
    <row r="287" spans="5:44" x14ac:dyDescent="0.2">
      <c r="E287" s="3" t="s">
        <v>30</v>
      </c>
      <c r="F287" s="3" t="s">
        <v>214</v>
      </c>
      <c r="G287" s="3" t="s">
        <v>646</v>
      </c>
      <c r="I287" s="3" t="s">
        <v>214</v>
      </c>
      <c r="J287" s="3" t="s">
        <v>527</v>
      </c>
      <c r="K287" s="130" t="s">
        <v>446</v>
      </c>
      <c r="L287" s="3" t="s">
        <v>108</v>
      </c>
      <c r="R287" s="14"/>
      <c r="T287" s="108">
        <v>0</v>
      </c>
      <c r="U287" s="108">
        <v>0</v>
      </c>
      <c r="V287" s="108">
        <v>0</v>
      </c>
      <c r="W287" s="108">
        <v>0</v>
      </c>
      <c r="X287" s="108">
        <v>0</v>
      </c>
      <c r="Y287" s="108">
        <v>0</v>
      </c>
      <c r="Z287" s="108">
        <v>0</v>
      </c>
      <c r="AA287" s="108">
        <v>0</v>
      </c>
      <c r="AB287" s="108">
        <v>0</v>
      </c>
      <c r="AC287" s="108">
        <v>0</v>
      </c>
      <c r="AD287" s="108">
        <v>0</v>
      </c>
      <c r="AE287" s="108">
        <v>0</v>
      </c>
      <c r="AF287" s="108">
        <v>0</v>
      </c>
      <c r="AG287" s="108">
        <v>5.5225352361496256</v>
      </c>
      <c r="AH287" s="108">
        <v>5.5668668641638233</v>
      </c>
      <c r="AI287" s="108">
        <v>0.15594441979517804</v>
      </c>
      <c r="AJ287" s="108">
        <v>0.19542152743234009</v>
      </c>
      <c r="AK287" s="108">
        <v>0.23509701249481374</v>
      </c>
      <c r="AM287" s="14"/>
      <c r="AN287" s="14"/>
      <c r="AO287" s="14"/>
      <c r="AP287" s="14"/>
      <c r="AQ287" s="14"/>
      <c r="AR287" s="14"/>
    </row>
    <row r="288" spans="5:44" x14ac:dyDescent="0.2">
      <c r="E288" s="3" t="s">
        <v>30</v>
      </c>
      <c r="F288" s="3">
        <v>0</v>
      </c>
      <c r="G288" s="3">
        <v>0</v>
      </c>
      <c r="I288" s="3">
        <v>0</v>
      </c>
      <c r="J288" s="3" t="s">
        <v>527</v>
      </c>
      <c r="K288" s="130" t="s">
        <v>603</v>
      </c>
      <c r="L288" s="3" t="s">
        <v>108</v>
      </c>
      <c r="R288" s="14"/>
      <c r="T288" s="108">
        <v>0</v>
      </c>
      <c r="U288" s="108">
        <v>0</v>
      </c>
      <c r="V288" s="108">
        <v>0</v>
      </c>
      <c r="W288" s="108">
        <v>0</v>
      </c>
      <c r="X288" s="108">
        <v>0</v>
      </c>
      <c r="Y288" s="108">
        <v>0</v>
      </c>
      <c r="Z288" s="108">
        <v>0</v>
      </c>
      <c r="AA288" s="108">
        <v>0</v>
      </c>
      <c r="AB288" s="108">
        <v>0</v>
      </c>
      <c r="AC288" s="108">
        <v>0</v>
      </c>
      <c r="AD288" s="108">
        <v>0</v>
      </c>
      <c r="AE288" s="108">
        <v>0</v>
      </c>
      <c r="AF288" s="108">
        <v>0</v>
      </c>
      <c r="AG288" s="108">
        <v>0</v>
      </c>
      <c r="AH288" s="108">
        <v>0</v>
      </c>
      <c r="AI288" s="108">
        <v>0</v>
      </c>
      <c r="AJ288" s="108">
        <v>0</v>
      </c>
      <c r="AK288" s="108">
        <v>0</v>
      </c>
      <c r="AM288" s="14"/>
      <c r="AN288" s="14"/>
      <c r="AO288" s="14"/>
      <c r="AP288" s="14"/>
      <c r="AQ288" s="14"/>
      <c r="AR288" s="14"/>
    </row>
    <row r="289" spans="5:44" x14ac:dyDescent="0.2">
      <c r="E289" s="3" t="s">
        <v>30</v>
      </c>
      <c r="F289" s="3">
        <v>0</v>
      </c>
      <c r="G289" s="3">
        <v>0</v>
      </c>
      <c r="I289" s="3">
        <v>0</v>
      </c>
      <c r="J289" s="3" t="s">
        <v>527</v>
      </c>
      <c r="K289" s="130" t="s">
        <v>603</v>
      </c>
      <c r="L289" s="3" t="s">
        <v>108</v>
      </c>
      <c r="R289" s="14"/>
      <c r="T289" s="108">
        <v>0</v>
      </c>
      <c r="U289" s="108">
        <v>0</v>
      </c>
      <c r="V289" s="108">
        <v>0</v>
      </c>
      <c r="W289" s="108">
        <v>0</v>
      </c>
      <c r="X289" s="108">
        <v>0</v>
      </c>
      <c r="Y289" s="108">
        <v>0</v>
      </c>
      <c r="Z289" s="108">
        <v>0</v>
      </c>
      <c r="AA289" s="108">
        <v>0</v>
      </c>
      <c r="AB289" s="108">
        <v>0</v>
      </c>
      <c r="AC289" s="108">
        <v>0</v>
      </c>
      <c r="AD289" s="108">
        <v>0</v>
      </c>
      <c r="AE289" s="108">
        <v>0</v>
      </c>
      <c r="AF289" s="108">
        <v>0</v>
      </c>
      <c r="AG289" s="108">
        <v>0</v>
      </c>
      <c r="AH289" s="108">
        <v>0</v>
      </c>
      <c r="AI289" s="108">
        <v>0</v>
      </c>
      <c r="AJ289" s="108">
        <v>0</v>
      </c>
      <c r="AK289" s="108">
        <v>0</v>
      </c>
      <c r="AM289" s="14"/>
      <c r="AN289" s="14"/>
      <c r="AO289" s="14"/>
      <c r="AP289" s="14"/>
      <c r="AQ289" s="14"/>
      <c r="AR289" s="14"/>
    </row>
    <row r="290" spans="5:44" x14ac:dyDescent="0.2">
      <c r="E290" s="3" t="s">
        <v>30</v>
      </c>
      <c r="F290" s="3">
        <v>0</v>
      </c>
      <c r="G290" s="3">
        <v>0</v>
      </c>
      <c r="I290" s="3">
        <v>0</v>
      </c>
      <c r="J290" s="3" t="s">
        <v>527</v>
      </c>
      <c r="K290" s="130" t="s">
        <v>603</v>
      </c>
      <c r="L290" s="3" t="s">
        <v>108</v>
      </c>
      <c r="R290" s="14"/>
      <c r="T290" s="108">
        <v>0</v>
      </c>
      <c r="U290" s="108">
        <v>0</v>
      </c>
      <c r="V290" s="108">
        <v>0</v>
      </c>
      <c r="W290" s="108">
        <v>0</v>
      </c>
      <c r="X290" s="108">
        <v>0</v>
      </c>
      <c r="Y290" s="108">
        <v>0</v>
      </c>
      <c r="Z290" s="108">
        <v>0</v>
      </c>
      <c r="AA290" s="108">
        <v>0</v>
      </c>
      <c r="AB290" s="108">
        <v>0</v>
      </c>
      <c r="AC290" s="108">
        <v>0</v>
      </c>
      <c r="AD290" s="108">
        <v>0</v>
      </c>
      <c r="AE290" s="108">
        <v>0</v>
      </c>
      <c r="AF290" s="108">
        <v>0</v>
      </c>
      <c r="AG290" s="108">
        <v>0</v>
      </c>
      <c r="AH290" s="108">
        <v>0</v>
      </c>
      <c r="AI290" s="108">
        <v>0</v>
      </c>
      <c r="AJ290" s="108">
        <v>0</v>
      </c>
      <c r="AK290" s="108">
        <v>0</v>
      </c>
      <c r="AM290" s="14"/>
      <c r="AN290" s="119"/>
      <c r="AO290" s="119"/>
      <c r="AP290" s="14"/>
      <c r="AQ290" s="119"/>
      <c r="AR290" s="119"/>
    </row>
    <row r="291" spans="5:44" x14ac:dyDescent="0.2">
      <c r="E291" s="3" t="s">
        <v>30</v>
      </c>
      <c r="F291" s="3">
        <v>0</v>
      </c>
      <c r="G291" s="3">
        <v>0</v>
      </c>
      <c r="I291" s="3">
        <v>0</v>
      </c>
      <c r="J291" s="3" t="s">
        <v>527</v>
      </c>
      <c r="K291" s="130" t="s">
        <v>603</v>
      </c>
      <c r="L291" s="3" t="s">
        <v>108</v>
      </c>
      <c r="R291" s="14"/>
      <c r="T291" s="126">
        <v>0</v>
      </c>
      <c r="U291" s="126">
        <v>0</v>
      </c>
      <c r="V291" s="126">
        <v>0</v>
      </c>
      <c r="W291" s="126">
        <v>0</v>
      </c>
      <c r="X291" s="126">
        <v>0</v>
      </c>
      <c r="Y291" s="126">
        <v>0</v>
      </c>
      <c r="Z291" s="126">
        <v>0</v>
      </c>
      <c r="AA291" s="126">
        <v>0</v>
      </c>
      <c r="AB291" s="126">
        <v>0</v>
      </c>
      <c r="AC291" s="126">
        <v>0</v>
      </c>
      <c r="AD291" s="126">
        <v>0</v>
      </c>
      <c r="AE291" s="126">
        <v>0</v>
      </c>
      <c r="AF291" s="126">
        <v>0</v>
      </c>
      <c r="AG291" s="108">
        <v>0</v>
      </c>
      <c r="AH291" s="108">
        <v>0</v>
      </c>
      <c r="AI291" s="108">
        <v>0</v>
      </c>
      <c r="AJ291" s="108">
        <v>0</v>
      </c>
      <c r="AK291" s="108">
        <v>0</v>
      </c>
      <c r="AM291" s="14"/>
      <c r="AN291" s="14"/>
      <c r="AO291" s="14"/>
      <c r="AP291" s="14"/>
      <c r="AQ291" s="14"/>
      <c r="AR291" s="14"/>
    </row>
    <row r="292" spans="5:44" x14ac:dyDescent="0.2">
      <c r="E292" s="3" t="s">
        <v>30</v>
      </c>
      <c r="F292" s="3">
        <v>0</v>
      </c>
      <c r="G292" s="3">
        <v>0</v>
      </c>
      <c r="I292" s="3">
        <v>0</v>
      </c>
      <c r="J292" s="3" t="s">
        <v>527</v>
      </c>
      <c r="K292" s="130" t="s">
        <v>603</v>
      </c>
      <c r="L292" s="3" t="s">
        <v>108</v>
      </c>
      <c r="R292" s="14"/>
      <c r="T292" s="126">
        <v>0</v>
      </c>
      <c r="U292" s="126">
        <v>0</v>
      </c>
      <c r="V292" s="126">
        <v>0</v>
      </c>
      <c r="W292" s="126">
        <v>0</v>
      </c>
      <c r="X292" s="126">
        <v>0</v>
      </c>
      <c r="Y292" s="126">
        <v>0</v>
      </c>
      <c r="Z292" s="126">
        <v>0</v>
      </c>
      <c r="AA292" s="126">
        <v>0</v>
      </c>
      <c r="AB292" s="126">
        <v>0</v>
      </c>
      <c r="AC292" s="126">
        <v>0</v>
      </c>
      <c r="AD292" s="126">
        <v>0</v>
      </c>
      <c r="AE292" s="126">
        <v>0</v>
      </c>
      <c r="AF292" s="126">
        <v>0</v>
      </c>
      <c r="AG292" s="108">
        <v>0</v>
      </c>
      <c r="AH292" s="108">
        <v>0</v>
      </c>
      <c r="AI292" s="108">
        <v>0</v>
      </c>
      <c r="AJ292" s="108">
        <v>0</v>
      </c>
      <c r="AK292" s="108">
        <v>0</v>
      </c>
      <c r="AM292" s="14"/>
      <c r="AN292" s="14"/>
      <c r="AO292" s="14"/>
      <c r="AP292" s="14"/>
      <c r="AQ292" s="14"/>
      <c r="AR292" s="14"/>
    </row>
    <row r="293" spans="5:44" x14ac:dyDescent="0.2">
      <c r="E293" s="3" t="s">
        <v>30</v>
      </c>
      <c r="F293" s="3">
        <v>0</v>
      </c>
      <c r="G293" s="3">
        <v>0</v>
      </c>
      <c r="I293" s="3">
        <v>0</v>
      </c>
      <c r="J293" s="3" t="s">
        <v>527</v>
      </c>
      <c r="K293" s="130" t="s">
        <v>603</v>
      </c>
      <c r="L293" s="3" t="s">
        <v>108</v>
      </c>
      <c r="R293" s="14"/>
      <c r="T293" s="126">
        <v>0</v>
      </c>
      <c r="U293" s="126">
        <v>0</v>
      </c>
      <c r="V293" s="126">
        <v>0</v>
      </c>
      <c r="W293" s="126">
        <v>0</v>
      </c>
      <c r="X293" s="126">
        <v>0</v>
      </c>
      <c r="Y293" s="126">
        <v>0</v>
      </c>
      <c r="Z293" s="126">
        <v>0</v>
      </c>
      <c r="AA293" s="126">
        <v>0</v>
      </c>
      <c r="AB293" s="126">
        <v>0</v>
      </c>
      <c r="AC293" s="126">
        <v>0</v>
      </c>
      <c r="AD293" s="126">
        <v>0</v>
      </c>
      <c r="AE293" s="126">
        <v>0</v>
      </c>
      <c r="AF293" s="126">
        <v>0</v>
      </c>
      <c r="AG293" s="108">
        <v>0</v>
      </c>
      <c r="AH293" s="108">
        <v>0</v>
      </c>
      <c r="AI293" s="108">
        <v>0</v>
      </c>
      <c r="AJ293" s="108">
        <v>0</v>
      </c>
      <c r="AK293" s="108">
        <v>0</v>
      </c>
      <c r="AM293" s="14"/>
      <c r="AN293" s="14"/>
      <c r="AO293" s="14"/>
      <c r="AP293" s="14"/>
      <c r="AQ293" s="14"/>
      <c r="AR293" s="14"/>
    </row>
    <row r="294" spans="5:44" x14ac:dyDescent="0.2">
      <c r="E294" s="3" t="s">
        <v>30</v>
      </c>
      <c r="F294" s="3">
        <v>0</v>
      </c>
      <c r="G294" s="3">
        <v>0</v>
      </c>
      <c r="I294" s="3">
        <v>0</v>
      </c>
      <c r="J294" s="3" t="s">
        <v>527</v>
      </c>
      <c r="K294" s="130" t="s">
        <v>603</v>
      </c>
      <c r="L294" s="3" t="s">
        <v>108</v>
      </c>
      <c r="R294" s="14"/>
      <c r="T294" s="126">
        <v>0</v>
      </c>
      <c r="U294" s="126">
        <v>0</v>
      </c>
      <c r="V294" s="126">
        <v>0</v>
      </c>
      <c r="W294" s="126">
        <v>0</v>
      </c>
      <c r="X294" s="126">
        <v>0</v>
      </c>
      <c r="Y294" s="126">
        <v>0</v>
      </c>
      <c r="Z294" s="126">
        <v>0</v>
      </c>
      <c r="AA294" s="126">
        <v>0</v>
      </c>
      <c r="AB294" s="126">
        <v>0</v>
      </c>
      <c r="AC294" s="126">
        <v>0</v>
      </c>
      <c r="AD294" s="126">
        <v>0</v>
      </c>
      <c r="AE294" s="126">
        <v>0</v>
      </c>
      <c r="AF294" s="126">
        <v>0</v>
      </c>
      <c r="AG294" s="108">
        <v>0</v>
      </c>
      <c r="AH294" s="108">
        <v>0</v>
      </c>
      <c r="AI294" s="108">
        <v>0</v>
      </c>
      <c r="AJ294" s="108">
        <v>0</v>
      </c>
      <c r="AK294" s="108">
        <v>0</v>
      </c>
      <c r="AM294" s="14"/>
      <c r="AN294" s="14"/>
      <c r="AO294" s="14"/>
      <c r="AP294" s="14"/>
      <c r="AQ294" s="14"/>
      <c r="AR294" s="14"/>
    </row>
    <row r="295" spans="5:44" x14ac:dyDescent="0.2">
      <c r="E295" s="3" t="s">
        <v>30</v>
      </c>
      <c r="F295" s="3">
        <v>0</v>
      </c>
      <c r="G295" s="3">
        <v>0</v>
      </c>
      <c r="I295" s="3">
        <v>0</v>
      </c>
      <c r="J295" s="3" t="s">
        <v>527</v>
      </c>
      <c r="K295" s="130" t="s">
        <v>603</v>
      </c>
      <c r="L295" s="3" t="s">
        <v>108</v>
      </c>
      <c r="R295" s="14"/>
      <c r="T295" s="126">
        <v>0</v>
      </c>
      <c r="U295" s="126">
        <v>0</v>
      </c>
      <c r="V295" s="126">
        <v>0</v>
      </c>
      <c r="W295" s="126">
        <v>0</v>
      </c>
      <c r="X295" s="126">
        <v>0</v>
      </c>
      <c r="Y295" s="126">
        <v>0</v>
      </c>
      <c r="Z295" s="126">
        <v>0</v>
      </c>
      <c r="AA295" s="126">
        <v>0</v>
      </c>
      <c r="AB295" s="126">
        <v>0</v>
      </c>
      <c r="AC295" s="126">
        <v>0</v>
      </c>
      <c r="AD295" s="126">
        <v>0</v>
      </c>
      <c r="AE295" s="126">
        <v>0</v>
      </c>
      <c r="AF295" s="126">
        <v>0</v>
      </c>
      <c r="AG295" s="108">
        <v>0</v>
      </c>
      <c r="AH295" s="108">
        <v>0</v>
      </c>
      <c r="AI295" s="108">
        <v>0</v>
      </c>
      <c r="AJ295" s="108">
        <v>0</v>
      </c>
      <c r="AK295" s="108">
        <v>0</v>
      </c>
      <c r="AM295" s="14"/>
      <c r="AN295" s="14"/>
      <c r="AO295" s="14"/>
      <c r="AP295" s="14"/>
      <c r="AQ295" s="14"/>
      <c r="AR295" s="14"/>
    </row>
    <row r="296" spans="5:44" x14ac:dyDescent="0.2">
      <c r="E296" s="3" t="s">
        <v>30</v>
      </c>
      <c r="F296" s="3">
        <v>0</v>
      </c>
      <c r="G296" s="3">
        <v>0</v>
      </c>
      <c r="I296" s="3">
        <v>0</v>
      </c>
      <c r="J296" s="3" t="s">
        <v>527</v>
      </c>
      <c r="K296" s="130" t="s">
        <v>603</v>
      </c>
      <c r="L296" s="3" t="s">
        <v>108</v>
      </c>
      <c r="R296" s="14"/>
      <c r="T296" s="126">
        <v>0</v>
      </c>
      <c r="U296" s="126">
        <v>0</v>
      </c>
      <c r="V296" s="126">
        <v>0</v>
      </c>
      <c r="W296" s="126">
        <v>0</v>
      </c>
      <c r="X296" s="126">
        <v>0</v>
      </c>
      <c r="Y296" s="126">
        <v>0</v>
      </c>
      <c r="Z296" s="126">
        <v>0</v>
      </c>
      <c r="AA296" s="126">
        <v>0</v>
      </c>
      <c r="AB296" s="126">
        <v>0</v>
      </c>
      <c r="AC296" s="126">
        <v>0</v>
      </c>
      <c r="AD296" s="126">
        <v>0</v>
      </c>
      <c r="AE296" s="126">
        <v>0</v>
      </c>
      <c r="AF296" s="126">
        <v>0</v>
      </c>
      <c r="AG296" s="108">
        <v>0</v>
      </c>
      <c r="AH296" s="108">
        <v>0</v>
      </c>
      <c r="AI296" s="108">
        <v>0</v>
      </c>
      <c r="AJ296" s="108">
        <v>0</v>
      </c>
      <c r="AK296" s="108">
        <v>0</v>
      </c>
      <c r="AM296" s="14"/>
      <c r="AN296" s="14"/>
      <c r="AO296" s="14"/>
      <c r="AP296" s="14"/>
      <c r="AQ296" s="14"/>
      <c r="AR296" s="14"/>
    </row>
    <row r="297" spans="5:44" x14ac:dyDescent="0.2">
      <c r="E297" s="3" t="s">
        <v>30</v>
      </c>
      <c r="F297" s="3">
        <v>0</v>
      </c>
      <c r="G297" s="3">
        <v>0</v>
      </c>
      <c r="I297" s="3">
        <v>0</v>
      </c>
      <c r="J297" s="3" t="s">
        <v>527</v>
      </c>
      <c r="K297" s="130" t="s">
        <v>603</v>
      </c>
      <c r="L297" s="3" t="s">
        <v>108</v>
      </c>
      <c r="R297" s="14"/>
      <c r="T297" s="126">
        <v>0</v>
      </c>
      <c r="U297" s="126">
        <v>0</v>
      </c>
      <c r="V297" s="126">
        <v>0</v>
      </c>
      <c r="W297" s="126">
        <v>0</v>
      </c>
      <c r="X297" s="126">
        <v>0</v>
      </c>
      <c r="Y297" s="126">
        <v>0</v>
      </c>
      <c r="Z297" s="126">
        <v>0</v>
      </c>
      <c r="AA297" s="126">
        <v>0</v>
      </c>
      <c r="AB297" s="126">
        <v>0</v>
      </c>
      <c r="AC297" s="126">
        <v>0</v>
      </c>
      <c r="AD297" s="126">
        <v>0</v>
      </c>
      <c r="AE297" s="126">
        <v>0</v>
      </c>
      <c r="AF297" s="126">
        <v>0</v>
      </c>
      <c r="AG297" s="108">
        <v>0</v>
      </c>
      <c r="AH297" s="108">
        <v>0</v>
      </c>
      <c r="AI297" s="108">
        <v>0</v>
      </c>
      <c r="AJ297" s="108">
        <v>0</v>
      </c>
      <c r="AK297" s="108">
        <v>0</v>
      </c>
      <c r="AM297" s="14"/>
      <c r="AN297" s="14"/>
      <c r="AO297" s="14"/>
      <c r="AP297" s="14"/>
      <c r="AQ297" s="14"/>
      <c r="AR297" s="14"/>
    </row>
    <row r="298" spans="5:44" x14ac:dyDescent="0.2">
      <c r="E298" s="3" t="s">
        <v>30</v>
      </c>
      <c r="F298" s="3">
        <v>0</v>
      </c>
      <c r="G298" s="3">
        <v>0</v>
      </c>
      <c r="I298" s="3">
        <v>0</v>
      </c>
      <c r="J298" s="3" t="s">
        <v>527</v>
      </c>
      <c r="K298" s="130" t="s">
        <v>603</v>
      </c>
      <c r="L298" s="3" t="s">
        <v>108</v>
      </c>
      <c r="R298" s="14"/>
      <c r="T298" s="126">
        <v>0</v>
      </c>
      <c r="U298" s="126">
        <v>0</v>
      </c>
      <c r="V298" s="126">
        <v>0</v>
      </c>
      <c r="W298" s="126">
        <v>0</v>
      </c>
      <c r="X298" s="126">
        <v>0</v>
      </c>
      <c r="Y298" s="126">
        <v>0</v>
      </c>
      <c r="Z298" s="126">
        <v>0</v>
      </c>
      <c r="AA298" s="126">
        <v>0</v>
      </c>
      <c r="AB298" s="126">
        <v>0</v>
      </c>
      <c r="AC298" s="126">
        <v>0</v>
      </c>
      <c r="AD298" s="126">
        <v>0</v>
      </c>
      <c r="AE298" s="126">
        <v>0</v>
      </c>
      <c r="AF298" s="126">
        <v>0</v>
      </c>
      <c r="AG298" s="108">
        <v>0</v>
      </c>
      <c r="AH298" s="108">
        <v>0</v>
      </c>
      <c r="AI298" s="108">
        <v>0</v>
      </c>
      <c r="AJ298" s="108">
        <v>0</v>
      </c>
      <c r="AK298" s="108">
        <v>0</v>
      </c>
      <c r="AM298" s="14"/>
      <c r="AN298" s="121"/>
      <c r="AO298" s="121"/>
      <c r="AP298" s="14"/>
      <c r="AQ298" s="121"/>
      <c r="AR298" s="121"/>
    </row>
    <row r="299" spans="5:44" x14ac:dyDescent="0.2">
      <c r="E299" s="3" t="s">
        <v>30</v>
      </c>
      <c r="F299" s="3">
        <v>0</v>
      </c>
      <c r="G299" s="3">
        <v>0</v>
      </c>
      <c r="I299" s="3">
        <v>0</v>
      </c>
      <c r="J299" s="3" t="s">
        <v>527</v>
      </c>
      <c r="K299" s="130" t="s">
        <v>603</v>
      </c>
      <c r="L299" s="3" t="s">
        <v>108</v>
      </c>
      <c r="R299" s="14"/>
      <c r="T299" s="126">
        <v>0</v>
      </c>
      <c r="U299" s="126">
        <v>0</v>
      </c>
      <c r="V299" s="126">
        <v>0</v>
      </c>
      <c r="W299" s="126">
        <v>0</v>
      </c>
      <c r="X299" s="126">
        <v>0</v>
      </c>
      <c r="Y299" s="126">
        <v>0</v>
      </c>
      <c r="Z299" s="126">
        <v>0</v>
      </c>
      <c r="AA299" s="126">
        <v>0</v>
      </c>
      <c r="AB299" s="126">
        <v>0</v>
      </c>
      <c r="AC299" s="126">
        <v>0</v>
      </c>
      <c r="AD299" s="126">
        <v>0</v>
      </c>
      <c r="AE299" s="126">
        <v>0</v>
      </c>
      <c r="AF299" s="126">
        <v>0</v>
      </c>
      <c r="AG299" s="108">
        <v>0</v>
      </c>
      <c r="AH299" s="108">
        <v>0</v>
      </c>
      <c r="AI299" s="108">
        <v>0</v>
      </c>
      <c r="AJ299" s="108">
        <v>0</v>
      </c>
      <c r="AK299" s="108">
        <v>0</v>
      </c>
      <c r="AM299" s="14"/>
      <c r="AN299" s="14"/>
      <c r="AO299" s="14"/>
      <c r="AP299" s="14"/>
      <c r="AQ299" s="14"/>
      <c r="AR299" s="14"/>
    </row>
    <row r="300" spans="5:44" x14ac:dyDescent="0.2">
      <c r="E300" s="3" t="s">
        <v>30</v>
      </c>
      <c r="F300" s="3">
        <v>0</v>
      </c>
      <c r="G300" s="3">
        <v>0</v>
      </c>
      <c r="I300" s="3">
        <v>0</v>
      </c>
      <c r="J300" s="3" t="s">
        <v>527</v>
      </c>
      <c r="K300" s="130" t="s">
        <v>603</v>
      </c>
      <c r="L300" s="3" t="s">
        <v>108</v>
      </c>
      <c r="R300" s="14"/>
      <c r="T300" s="126">
        <v>0</v>
      </c>
      <c r="U300" s="126">
        <v>0</v>
      </c>
      <c r="V300" s="126">
        <v>0</v>
      </c>
      <c r="W300" s="126">
        <v>0</v>
      </c>
      <c r="X300" s="126">
        <v>0</v>
      </c>
      <c r="Y300" s="126">
        <v>0</v>
      </c>
      <c r="Z300" s="126">
        <v>0</v>
      </c>
      <c r="AA300" s="126">
        <v>0</v>
      </c>
      <c r="AB300" s="126">
        <v>0</v>
      </c>
      <c r="AC300" s="126">
        <v>0</v>
      </c>
      <c r="AD300" s="126">
        <v>0</v>
      </c>
      <c r="AE300" s="126">
        <v>0</v>
      </c>
      <c r="AF300" s="126">
        <v>0</v>
      </c>
      <c r="AG300" s="108">
        <v>0</v>
      </c>
      <c r="AH300" s="108">
        <v>0</v>
      </c>
      <c r="AI300" s="108">
        <v>0</v>
      </c>
      <c r="AJ300" s="108">
        <v>0</v>
      </c>
      <c r="AK300" s="108">
        <v>0</v>
      </c>
      <c r="AM300" s="14"/>
      <c r="AN300" s="14"/>
      <c r="AO300" s="14"/>
      <c r="AP300" s="14"/>
      <c r="AQ300" s="14"/>
      <c r="AR300" s="14"/>
    </row>
    <row r="301" spans="5:44" x14ac:dyDescent="0.2">
      <c r="E301" s="3" t="s">
        <v>30</v>
      </c>
      <c r="F301" s="3">
        <v>0</v>
      </c>
      <c r="G301" s="3">
        <v>0</v>
      </c>
      <c r="I301" s="3">
        <v>0</v>
      </c>
      <c r="J301" s="3" t="s">
        <v>527</v>
      </c>
      <c r="K301" s="130" t="s">
        <v>603</v>
      </c>
      <c r="L301" s="3" t="s">
        <v>108</v>
      </c>
      <c r="R301" s="14"/>
      <c r="T301" s="126">
        <v>0</v>
      </c>
      <c r="U301" s="126">
        <v>0</v>
      </c>
      <c r="V301" s="126">
        <v>0</v>
      </c>
      <c r="W301" s="126">
        <v>0</v>
      </c>
      <c r="X301" s="126">
        <v>0</v>
      </c>
      <c r="Y301" s="126">
        <v>0</v>
      </c>
      <c r="Z301" s="126">
        <v>0</v>
      </c>
      <c r="AA301" s="126">
        <v>0</v>
      </c>
      <c r="AB301" s="126">
        <v>0</v>
      </c>
      <c r="AC301" s="126">
        <v>0</v>
      </c>
      <c r="AD301" s="126">
        <v>0</v>
      </c>
      <c r="AE301" s="126">
        <v>0</v>
      </c>
      <c r="AF301" s="126">
        <v>0</v>
      </c>
      <c r="AG301" s="108">
        <v>0</v>
      </c>
      <c r="AH301" s="108">
        <v>0</v>
      </c>
      <c r="AI301" s="108">
        <v>0</v>
      </c>
      <c r="AJ301" s="108">
        <v>0</v>
      </c>
      <c r="AK301" s="108">
        <v>0</v>
      </c>
      <c r="AM301" s="14"/>
      <c r="AN301" s="14"/>
      <c r="AO301" s="14"/>
      <c r="AP301" s="14"/>
      <c r="AQ301" s="14"/>
      <c r="AR301" s="14"/>
    </row>
    <row r="302" spans="5:44" x14ac:dyDescent="0.2">
      <c r="E302" s="3" t="s">
        <v>30</v>
      </c>
      <c r="F302" s="3">
        <v>0</v>
      </c>
      <c r="G302" s="3">
        <v>0</v>
      </c>
      <c r="I302" s="3">
        <v>0</v>
      </c>
      <c r="J302" s="3" t="s">
        <v>527</v>
      </c>
      <c r="K302" s="130" t="s">
        <v>603</v>
      </c>
      <c r="L302" s="3" t="s">
        <v>108</v>
      </c>
      <c r="R302" s="14"/>
      <c r="T302" s="126">
        <v>0</v>
      </c>
      <c r="U302" s="126">
        <v>0</v>
      </c>
      <c r="V302" s="126">
        <v>0</v>
      </c>
      <c r="W302" s="126">
        <v>0</v>
      </c>
      <c r="X302" s="126">
        <v>0</v>
      </c>
      <c r="Y302" s="126">
        <v>0</v>
      </c>
      <c r="Z302" s="126">
        <v>0</v>
      </c>
      <c r="AA302" s="126">
        <v>0</v>
      </c>
      <c r="AB302" s="126">
        <v>0</v>
      </c>
      <c r="AC302" s="126">
        <v>0</v>
      </c>
      <c r="AD302" s="126">
        <v>0</v>
      </c>
      <c r="AE302" s="126">
        <v>0</v>
      </c>
      <c r="AF302" s="126">
        <v>0</v>
      </c>
      <c r="AG302" s="108">
        <v>0</v>
      </c>
      <c r="AH302" s="108">
        <v>0</v>
      </c>
      <c r="AI302" s="108">
        <v>0</v>
      </c>
      <c r="AJ302" s="108">
        <v>0</v>
      </c>
      <c r="AK302" s="108">
        <v>0</v>
      </c>
      <c r="AM302" s="14"/>
      <c r="AN302" s="14"/>
      <c r="AO302" s="14"/>
      <c r="AP302" s="14"/>
      <c r="AQ302" s="14"/>
      <c r="AR302" s="14"/>
    </row>
    <row r="303" spans="5:44" x14ac:dyDescent="0.2">
      <c r="E303" s="3" t="s">
        <v>30</v>
      </c>
      <c r="F303" s="3">
        <v>0</v>
      </c>
      <c r="G303" s="3">
        <v>0</v>
      </c>
      <c r="I303" s="3">
        <v>0</v>
      </c>
      <c r="J303" s="3" t="s">
        <v>527</v>
      </c>
      <c r="K303" s="130" t="s">
        <v>603</v>
      </c>
      <c r="L303" s="3" t="s">
        <v>108</v>
      </c>
      <c r="R303" s="14"/>
      <c r="T303" s="126">
        <v>0</v>
      </c>
      <c r="U303" s="126">
        <v>0</v>
      </c>
      <c r="V303" s="126">
        <v>0</v>
      </c>
      <c r="W303" s="126">
        <v>0</v>
      </c>
      <c r="X303" s="126">
        <v>0</v>
      </c>
      <c r="Y303" s="126">
        <v>0</v>
      </c>
      <c r="Z303" s="126">
        <v>0</v>
      </c>
      <c r="AA303" s="126">
        <v>0</v>
      </c>
      <c r="AB303" s="126">
        <v>0</v>
      </c>
      <c r="AC303" s="126">
        <v>0</v>
      </c>
      <c r="AD303" s="126">
        <v>0</v>
      </c>
      <c r="AE303" s="126">
        <v>0</v>
      </c>
      <c r="AF303" s="126">
        <v>0</v>
      </c>
      <c r="AG303" s="108">
        <v>0</v>
      </c>
      <c r="AH303" s="108">
        <v>0</v>
      </c>
      <c r="AI303" s="108">
        <v>0</v>
      </c>
      <c r="AJ303" s="108">
        <v>0</v>
      </c>
      <c r="AK303" s="108">
        <v>0</v>
      </c>
      <c r="AM303" s="14"/>
      <c r="AN303" s="14"/>
      <c r="AO303" s="14"/>
      <c r="AP303" s="14"/>
      <c r="AQ303" s="14"/>
      <c r="AR303" s="14"/>
    </row>
    <row r="304" spans="5:44" x14ac:dyDescent="0.2">
      <c r="E304" s="3" t="s">
        <v>30</v>
      </c>
      <c r="F304" s="3">
        <v>0</v>
      </c>
      <c r="G304" s="3">
        <v>0</v>
      </c>
      <c r="I304" s="3">
        <v>0</v>
      </c>
      <c r="J304" s="3" t="s">
        <v>527</v>
      </c>
      <c r="K304" s="130" t="s">
        <v>603</v>
      </c>
      <c r="L304" s="3" t="s">
        <v>108</v>
      </c>
      <c r="R304" s="14"/>
      <c r="T304" s="126">
        <v>0</v>
      </c>
      <c r="U304" s="126">
        <v>0</v>
      </c>
      <c r="V304" s="126">
        <v>0</v>
      </c>
      <c r="W304" s="126">
        <v>0</v>
      </c>
      <c r="X304" s="126">
        <v>0</v>
      </c>
      <c r="Y304" s="126">
        <v>0</v>
      </c>
      <c r="Z304" s="126">
        <v>0</v>
      </c>
      <c r="AA304" s="126">
        <v>0</v>
      </c>
      <c r="AB304" s="126">
        <v>0</v>
      </c>
      <c r="AC304" s="126">
        <v>0</v>
      </c>
      <c r="AD304" s="126">
        <v>0</v>
      </c>
      <c r="AE304" s="126">
        <v>0</v>
      </c>
      <c r="AF304" s="126">
        <v>0</v>
      </c>
      <c r="AG304" s="108">
        <v>0</v>
      </c>
      <c r="AH304" s="108">
        <v>0</v>
      </c>
      <c r="AI304" s="108">
        <v>0</v>
      </c>
      <c r="AJ304" s="108">
        <v>0</v>
      </c>
      <c r="AK304" s="108">
        <v>0</v>
      </c>
      <c r="AM304" s="14"/>
      <c r="AN304" s="14"/>
      <c r="AO304" s="14"/>
      <c r="AP304" s="14"/>
      <c r="AQ304" s="14"/>
      <c r="AR304" s="14"/>
    </row>
    <row r="305" spans="5:44" x14ac:dyDescent="0.2">
      <c r="E305" s="3" t="s">
        <v>30</v>
      </c>
      <c r="F305" s="3">
        <v>0</v>
      </c>
      <c r="G305" s="3">
        <v>0</v>
      </c>
      <c r="I305" s="3">
        <v>0</v>
      </c>
      <c r="J305" s="3" t="s">
        <v>527</v>
      </c>
      <c r="K305" s="130" t="s">
        <v>603</v>
      </c>
      <c r="L305" s="3" t="s">
        <v>108</v>
      </c>
      <c r="R305" s="14"/>
      <c r="T305" s="126">
        <v>0</v>
      </c>
      <c r="U305" s="126">
        <v>0</v>
      </c>
      <c r="V305" s="126">
        <v>0</v>
      </c>
      <c r="W305" s="126">
        <v>0</v>
      </c>
      <c r="X305" s="126">
        <v>0</v>
      </c>
      <c r="Y305" s="126">
        <v>0</v>
      </c>
      <c r="Z305" s="126">
        <v>0</v>
      </c>
      <c r="AA305" s="126">
        <v>0</v>
      </c>
      <c r="AB305" s="126">
        <v>0</v>
      </c>
      <c r="AC305" s="126">
        <v>0</v>
      </c>
      <c r="AD305" s="126">
        <v>0</v>
      </c>
      <c r="AE305" s="126">
        <v>0</v>
      </c>
      <c r="AF305" s="126">
        <v>0</v>
      </c>
      <c r="AG305" s="108">
        <v>0</v>
      </c>
      <c r="AH305" s="108">
        <v>0</v>
      </c>
      <c r="AI305" s="108">
        <v>0</v>
      </c>
      <c r="AJ305" s="108">
        <v>0</v>
      </c>
      <c r="AK305" s="108">
        <v>0</v>
      </c>
      <c r="AM305" s="14"/>
      <c r="AN305" s="14"/>
      <c r="AO305" s="14"/>
      <c r="AP305" s="14"/>
      <c r="AQ305" s="14"/>
      <c r="AR305" s="14"/>
    </row>
    <row r="306" spans="5:44" x14ac:dyDescent="0.2">
      <c r="E306" s="3" t="s">
        <v>30</v>
      </c>
      <c r="F306" s="3">
        <v>0</v>
      </c>
      <c r="G306" s="3">
        <v>0</v>
      </c>
      <c r="I306" s="3">
        <v>0</v>
      </c>
      <c r="J306" s="3" t="s">
        <v>527</v>
      </c>
      <c r="K306" s="130" t="s">
        <v>603</v>
      </c>
      <c r="L306" s="3" t="s">
        <v>108</v>
      </c>
      <c r="R306" s="14"/>
      <c r="T306" s="126">
        <v>0</v>
      </c>
      <c r="U306" s="126">
        <v>0</v>
      </c>
      <c r="V306" s="126">
        <v>0</v>
      </c>
      <c r="W306" s="126">
        <v>0</v>
      </c>
      <c r="X306" s="126">
        <v>0</v>
      </c>
      <c r="Y306" s="126">
        <v>0</v>
      </c>
      <c r="Z306" s="126">
        <v>0</v>
      </c>
      <c r="AA306" s="126">
        <v>0</v>
      </c>
      <c r="AB306" s="126">
        <v>0</v>
      </c>
      <c r="AC306" s="126">
        <v>0</v>
      </c>
      <c r="AD306" s="126">
        <v>0</v>
      </c>
      <c r="AE306" s="126">
        <v>0</v>
      </c>
      <c r="AF306" s="126">
        <v>0</v>
      </c>
      <c r="AG306" s="108">
        <v>0</v>
      </c>
      <c r="AH306" s="108">
        <v>0</v>
      </c>
      <c r="AI306" s="108">
        <v>0</v>
      </c>
      <c r="AJ306" s="108">
        <v>0</v>
      </c>
      <c r="AK306" s="108">
        <v>0</v>
      </c>
      <c r="AM306" s="14"/>
      <c r="AN306" s="121"/>
      <c r="AO306" s="121"/>
      <c r="AP306" s="14"/>
      <c r="AQ306" s="121"/>
      <c r="AR306" s="121"/>
    </row>
    <row r="307" spans="5:44" x14ac:dyDescent="0.2">
      <c r="E307" s="3" t="s">
        <v>30</v>
      </c>
      <c r="F307" s="3">
        <v>0</v>
      </c>
      <c r="G307" s="3">
        <v>0</v>
      </c>
      <c r="I307" s="3">
        <v>0</v>
      </c>
      <c r="J307" s="3" t="s">
        <v>527</v>
      </c>
      <c r="K307" s="130" t="s">
        <v>603</v>
      </c>
      <c r="L307" s="3" t="s">
        <v>108</v>
      </c>
      <c r="R307" s="14"/>
      <c r="T307" s="136">
        <v>0</v>
      </c>
      <c r="U307" s="136">
        <v>0</v>
      </c>
      <c r="V307" s="136">
        <v>0</v>
      </c>
      <c r="W307" s="136">
        <v>0</v>
      </c>
      <c r="X307" s="136">
        <v>0</v>
      </c>
      <c r="Y307" s="136">
        <v>0</v>
      </c>
      <c r="Z307" s="136">
        <v>0</v>
      </c>
      <c r="AA307" s="136">
        <v>0</v>
      </c>
      <c r="AB307" s="136">
        <v>0</v>
      </c>
      <c r="AC307" s="136">
        <v>0</v>
      </c>
      <c r="AD307" s="136">
        <v>0</v>
      </c>
      <c r="AE307" s="136">
        <v>0</v>
      </c>
      <c r="AF307" s="136">
        <v>0</v>
      </c>
      <c r="AG307" s="108">
        <v>0</v>
      </c>
      <c r="AH307" s="108">
        <v>0</v>
      </c>
      <c r="AI307" s="108">
        <v>0</v>
      </c>
      <c r="AJ307" s="108">
        <v>0</v>
      </c>
      <c r="AK307" s="108">
        <v>0</v>
      </c>
      <c r="AM307" s="14"/>
      <c r="AN307" s="121"/>
      <c r="AO307" s="121"/>
      <c r="AP307" s="14"/>
      <c r="AQ307" s="121"/>
      <c r="AR307" s="121"/>
    </row>
    <row r="308" spans="5:44" x14ac:dyDescent="0.2">
      <c r="E308" s="3" t="s">
        <v>30</v>
      </c>
      <c r="F308" s="3">
        <v>0</v>
      </c>
      <c r="G308" s="3">
        <v>0</v>
      </c>
      <c r="I308" s="3">
        <v>0</v>
      </c>
      <c r="J308" s="3" t="s">
        <v>527</v>
      </c>
      <c r="K308" s="130" t="s">
        <v>603</v>
      </c>
      <c r="L308" s="3" t="s">
        <v>108</v>
      </c>
      <c r="R308" s="14"/>
      <c r="T308" s="136">
        <v>0</v>
      </c>
      <c r="U308" s="136">
        <v>0</v>
      </c>
      <c r="V308" s="136">
        <v>0</v>
      </c>
      <c r="W308" s="136">
        <v>0</v>
      </c>
      <c r="X308" s="136">
        <v>0</v>
      </c>
      <c r="Y308" s="136">
        <v>0</v>
      </c>
      <c r="Z308" s="136">
        <v>0</v>
      </c>
      <c r="AA308" s="136">
        <v>0</v>
      </c>
      <c r="AB308" s="136">
        <v>0</v>
      </c>
      <c r="AC308" s="136">
        <v>0</v>
      </c>
      <c r="AD308" s="136">
        <v>0</v>
      </c>
      <c r="AE308" s="136">
        <v>0</v>
      </c>
      <c r="AF308" s="136">
        <v>0</v>
      </c>
      <c r="AG308" s="108">
        <v>0</v>
      </c>
      <c r="AH308" s="108">
        <v>0</v>
      </c>
      <c r="AI308" s="108">
        <v>0</v>
      </c>
      <c r="AJ308" s="108">
        <v>0</v>
      </c>
      <c r="AK308" s="108">
        <v>0</v>
      </c>
      <c r="AM308" s="14"/>
      <c r="AN308" s="121"/>
      <c r="AO308" s="121"/>
      <c r="AP308" s="14"/>
      <c r="AQ308" s="121"/>
      <c r="AR308" s="121"/>
    </row>
    <row r="309" spans="5:44" x14ac:dyDescent="0.2">
      <c r="E309" s="3" t="s">
        <v>30</v>
      </c>
      <c r="F309" s="3">
        <v>0</v>
      </c>
      <c r="G309" s="3">
        <v>0</v>
      </c>
      <c r="I309" s="3">
        <v>0</v>
      </c>
      <c r="J309" s="3" t="s">
        <v>527</v>
      </c>
      <c r="K309" s="130" t="s">
        <v>603</v>
      </c>
      <c r="L309" s="3" t="s">
        <v>108</v>
      </c>
      <c r="R309" s="14"/>
      <c r="T309" s="136">
        <v>0</v>
      </c>
      <c r="U309" s="136">
        <v>0</v>
      </c>
      <c r="V309" s="136">
        <v>0</v>
      </c>
      <c r="W309" s="136">
        <v>0</v>
      </c>
      <c r="X309" s="136">
        <v>0</v>
      </c>
      <c r="Y309" s="136">
        <v>0</v>
      </c>
      <c r="Z309" s="136">
        <v>0</v>
      </c>
      <c r="AA309" s="136">
        <v>0</v>
      </c>
      <c r="AB309" s="136">
        <v>0</v>
      </c>
      <c r="AC309" s="136">
        <v>0</v>
      </c>
      <c r="AD309" s="136">
        <v>0</v>
      </c>
      <c r="AE309" s="136">
        <v>0</v>
      </c>
      <c r="AF309" s="136">
        <v>0</v>
      </c>
      <c r="AG309" s="108">
        <v>0</v>
      </c>
      <c r="AH309" s="108">
        <v>0</v>
      </c>
      <c r="AI309" s="108">
        <v>0</v>
      </c>
      <c r="AJ309" s="108">
        <v>0</v>
      </c>
      <c r="AK309" s="108">
        <v>0</v>
      </c>
      <c r="AM309" s="14"/>
      <c r="AN309" s="121"/>
      <c r="AO309" s="121"/>
      <c r="AP309" s="14"/>
      <c r="AQ309" s="121"/>
      <c r="AR309" s="121"/>
    </row>
    <row r="310" spans="5:44" x14ac:dyDescent="0.2">
      <c r="E310" s="3" t="s">
        <v>30</v>
      </c>
      <c r="F310" s="3">
        <v>0</v>
      </c>
      <c r="G310" s="3">
        <v>0</v>
      </c>
      <c r="I310" s="3">
        <v>0</v>
      </c>
      <c r="J310" s="3" t="s">
        <v>527</v>
      </c>
      <c r="K310" s="130" t="s">
        <v>603</v>
      </c>
      <c r="L310" s="3" t="s">
        <v>108</v>
      </c>
      <c r="R310" s="14"/>
      <c r="T310" s="136">
        <v>0</v>
      </c>
      <c r="U310" s="136">
        <v>0</v>
      </c>
      <c r="V310" s="136">
        <v>0</v>
      </c>
      <c r="W310" s="136">
        <v>0</v>
      </c>
      <c r="X310" s="136">
        <v>0</v>
      </c>
      <c r="Y310" s="136">
        <v>0</v>
      </c>
      <c r="Z310" s="136">
        <v>0</v>
      </c>
      <c r="AA310" s="136">
        <v>0</v>
      </c>
      <c r="AB310" s="136">
        <v>0</v>
      </c>
      <c r="AC310" s="136">
        <v>0</v>
      </c>
      <c r="AD310" s="136">
        <v>0</v>
      </c>
      <c r="AE310" s="136">
        <v>0</v>
      </c>
      <c r="AF310" s="136">
        <v>0</v>
      </c>
      <c r="AG310" s="108">
        <v>0</v>
      </c>
      <c r="AH310" s="108">
        <v>0</v>
      </c>
      <c r="AI310" s="108">
        <v>0</v>
      </c>
      <c r="AJ310" s="108">
        <v>0</v>
      </c>
      <c r="AK310" s="108">
        <v>0</v>
      </c>
      <c r="AM310" s="14"/>
      <c r="AN310" s="121"/>
      <c r="AO310" s="121"/>
      <c r="AP310" s="14"/>
      <c r="AQ310" s="121"/>
      <c r="AR310" s="121"/>
    </row>
    <row r="311" spans="5:44" x14ac:dyDescent="0.2">
      <c r="E311" s="3" t="s">
        <v>32</v>
      </c>
      <c r="F311" s="3" t="s">
        <v>172</v>
      </c>
      <c r="G311" s="3" t="s">
        <v>534</v>
      </c>
      <c r="I311" s="3" t="s">
        <v>176</v>
      </c>
      <c r="J311" s="3" t="s">
        <v>526</v>
      </c>
      <c r="K311" s="130" t="s">
        <v>345</v>
      </c>
      <c r="L311" s="3" t="s">
        <v>108</v>
      </c>
      <c r="R311" s="14"/>
      <c r="T311" s="108">
        <v>0</v>
      </c>
      <c r="U311" s="108">
        <v>0</v>
      </c>
      <c r="V311" s="108">
        <v>0</v>
      </c>
      <c r="W311" s="108">
        <v>0</v>
      </c>
      <c r="X311" s="108">
        <v>0</v>
      </c>
      <c r="Y311" s="108">
        <v>0</v>
      </c>
      <c r="Z311" s="108">
        <v>0</v>
      </c>
      <c r="AA311" s="108">
        <v>0</v>
      </c>
      <c r="AB311" s="108">
        <v>0</v>
      </c>
      <c r="AC311" s="108">
        <v>0</v>
      </c>
      <c r="AD311" s="108">
        <v>0</v>
      </c>
      <c r="AE311" s="108">
        <v>0</v>
      </c>
      <c r="AF311" s="108">
        <v>0</v>
      </c>
      <c r="AG311" s="108">
        <v>1.9411815851854905E-4</v>
      </c>
      <c r="AH311" s="108">
        <v>2.1242449710473076E-4</v>
      </c>
      <c r="AI311" s="108">
        <v>2.7800805643116155E-4</v>
      </c>
      <c r="AJ311" s="108">
        <v>4.6775018464888587E-4</v>
      </c>
      <c r="AK311" s="108">
        <v>4.254722703305111E-4</v>
      </c>
      <c r="AM311" s="14"/>
      <c r="AN311" s="14"/>
      <c r="AO311" s="14"/>
      <c r="AP311" s="14"/>
      <c r="AQ311" s="14"/>
      <c r="AR311" s="14"/>
    </row>
    <row r="312" spans="5:44" x14ac:dyDescent="0.2">
      <c r="E312" s="3" t="s">
        <v>32</v>
      </c>
      <c r="F312" s="3" t="s">
        <v>172</v>
      </c>
      <c r="G312" s="3" t="s">
        <v>544</v>
      </c>
      <c r="I312" s="3" t="s">
        <v>167</v>
      </c>
      <c r="J312" s="3" t="s">
        <v>526</v>
      </c>
      <c r="K312" s="130" t="s">
        <v>353</v>
      </c>
      <c r="L312" s="3" t="s">
        <v>108</v>
      </c>
      <c r="R312" s="14"/>
      <c r="T312" s="108">
        <v>0</v>
      </c>
      <c r="U312" s="108">
        <v>0</v>
      </c>
      <c r="V312" s="108">
        <v>0</v>
      </c>
      <c r="W312" s="108">
        <v>0</v>
      </c>
      <c r="X312" s="108">
        <v>0</v>
      </c>
      <c r="Y312" s="108">
        <v>0</v>
      </c>
      <c r="Z312" s="108">
        <v>0</v>
      </c>
      <c r="AA312" s="108">
        <v>0</v>
      </c>
      <c r="AB312" s="108">
        <v>0</v>
      </c>
      <c r="AC312" s="108">
        <v>0</v>
      </c>
      <c r="AD312" s="108">
        <v>0</v>
      </c>
      <c r="AE312" s="108">
        <v>0</v>
      </c>
      <c r="AF312" s="108">
        <v>0</v>
      </c>
      <c r="AG312" s="108">
        <v>1.2059628157353453E-2</v>
      </c>
      <c r="AH312" s="108">
        <v>1.440342420352303E-2</v>
      </c>
      <c r="AI312" s="108">
        <v>2.0453818887502639E-2</v>
      </c>
      <c r="AJ312" s="108">
        <v>7.0592650910701993E-2</v>
      </c>
      <c r="AK312" s="108">
        <v>4.2890721857711256E-2</v>
      </c>
      <c r="AM312" s="14"/>
      <c r="AN312" s="14"/>
      <c r="AO312" s="14"/>
      <c r="AP312" s="14"/>
      <c r="AQ312" s="14"/>
      <c r="AR312" s="14"/>
    </row>
    <row r="313" spans="5:44" x14ac:dyDescent="0.2">
      <c r="E313" s="3" t="s">
        <v>32</v>
      </c>
      <c r="F313" s="3" t="s">
        <v>172</v>
      </c>
      <c r="G313" s="3" t="s">
        <v>535</v>
      </c>
      <c r="I313" s="3" t="s">
        <v>183</v>
      </c>
      <c r="J313" s="3" t="s">
        <v>526</v>
      </c>
      <c r="K313" s="130" t="s">
        <v>369</v>
      </c>
      <c r="L313" s="3" t="s">
        <v>108</v>
      </c>
      <c r="R313" s="14"/>
      <c r="T313" s="108">
        <v>0</v>
      </c>
      <c r="U313" s="108">
        <v>0</v>
      </c>
      <c r="V313" s="108">
        <v>0</v>
      </c>
      <c r="W313" s="108">
        <v>0</v>
      </c>
      <c r="X313" s="108">
        <v>0</v>
      </c>
      <c r="Y313" s="108">
        <v>0</v>
      </c>
      <c r="Z313" s="108">
        <v>0</v>
      </c>
      <c r="AA313" s="108">
        <v>0</v>
      </c>
      <c r="AB313" s="108">
        <v>0</v>
      </c>
      <c r="AC313" s="108">
        <v>0</v>
      </c>
      <c r="AD313" s="108">
        <v>0</v>
      </c>
      <c r="AE313" s="108">
        <v>0</v>
      </c>
      <c r="AF313" s="108">
        <v>0</v>
      </c>
      <c r="AG313" s="108">
        <v>6.6361304151432696E-2</v>
      </c>
      <c r="AH313" s="108">
        <v>6.6263069129257307E-2</v>
      </c>
      <c r="AI313" s="108">
        <v>6.6346290156815424E-2</v>
      </c>
      <c r="AJ313" s="108">
        <v>6.7985867271241673E-2</v>
      </c>
      <c r="AK313" s="108">
        <v>6.7620540385677594E-2</v>
      </c>
      <c r="AM313" s="14"/>
      <c r="AN313" s="14"/>
      <c r="AO313" s="14"/>
      <c r="AP313" s="14"/>
      <c r="AQ313" s="14"/>
      <c r="AR313" s="14"/>
    </row>
    <row r="314" spans="5:44" x14ac:dyDescent="0.2">
      <c r="E314" s="3" t="s">
        <v>32</v>
      </c>
      <c r="F314" s="3" t="s">
        <v>172</v>
      </c>
      <c r="G314" s="3" t="s">
        <v>536</v>
      </c>
      <c r="I314" s="3" t="s">
        <v>183</v>
      </c>
      <c r="J314" s="3" t="s">
        <v>526</v>
      </c>
      <c r="K314" s="130" t="s">
        <v>369</v>
      </c>
      <c r="L314" s="3" t="s">
        <v>108</v>
      </c>
      <c r="R314" s="14"/>
      <c r="T314" s="108">
        <v>0</v>
      </c>
      <c r="U314" s="108">
        <v>0</v>
      </c>
      <c r="V314" s="108">
        <v>0</v>
      </c>
      <c r="W314" s="108">
        <v>0</v>
      </c>
      <c r="X314" s="108">
        <v>0</v>
      </c>
      <c r="Y314" s="108">
        <v>0</v>
      </c>
      <c r="Z314" s="108">
        <v>0</v>
      </c>
      <c r="AA314" s="108">
        <v>0</v>
      </c>
      <c r="AB314" s="108">
        <v>0</v>
      </c>
      <c r="AC314" s="108">
        <v>0</v>
      </c>
      <c r="AD314" s="108">
        <v>0</v>
      </c>
      <c r="AE314" s="108">
        <v>0</v>
      </c>
      <c r="AF314" s="108">
        <v>0</v>
      </c>
      <c r="AG314" s="108">
        <v>4.9264040769977813E-2</v>
      </c>
      <c r="AH314" s="108">
        <v>5.3909892643605906E-2</v>
      </c>
      <c r="AI314" s="108">
        <v>7.0553936483475743E-2</v>
      </c>
      <c r="AJ314" s="108">
        <v>0.11870741172575783</v>
      </c>
      <c r="AK314" s="108">
        <v>0.10797796265955406</v>
      </c>
      <c r="AM314" s="14"/>
      <c r="AN314" s="14"/>
      <c r="AO314" s="14"/>
      <c r="AP314" s="14"/>
      <c r="AQ314" s="14"/>
      <c r="AR314" s="14"/>
    </row>
    <row r="315" spans="5:44" x14ac:dyDescent="0.2">
      <c r="E315" s="3" t="s">
        <v>32</v>
      </c>
      <c r="F315" s="3" t="s">
        <v>172</v>
      </c>
      <c r="G315" s="3" t="s">
        <v>537</v>
      </c>
      <c r="I315" s="3" t="s">
        <v>417</v>
      </c>
      <c r="J315" s="3" t="s">
        <v>526</v>
      </c>
      <c r="K315" s="130" t="s">
        <v>538</v>
      </c>
      <c r="L315" s="3" t="s">
        <v>108</v>
      </c>
      <c r="R315" s="14"/>
      <c r="T315" s="108">
        <v>0</v>
      </c>
      <c r="U315" s="108">
        <v>0</v>
      </c>
      <c r="V315" s="108">
        <v>0</v>
      </c>
      <c r="W315" s="108">
        <v>0</v>
      </c>
      <c r="X315" s="108">
        <v>0</v>
      </c>
      <c r="Y315" s="108">
        <v>0</v>
      </c>
      <c r="Z315" s="108">
        <v>0</v>
      </c>
      <c r="AA315" s="108">
        <v>0</v>
      </c>
      <c r="AB315" s="108">
        <v>0</v>
      </c>
      <c r="AC315" s="108">
        <v>0</v>
      </c>
      <c r="AD315" s="108">
        <v>0</v>
      </c>
      <c r="AE315" s="108">
        <v>0</v>
      </c>
      <c r="AF315" s="108">
        <v>0</v>
      </c>
      <c r="AG315" s="108">
        <v>4.4262228788907731E-4</v>
      </c>
      <c r="AH315" s="108">
        <v>7.5009096044427459E-4</v>
      </c>
      <c r="AI315" s="108">
        <v>1.1062462525946032E-3</v>
      </c>
      <c r="AJ315" s="108">
        <v>1.6083300387857852E-3</v>
      </c>
      <c r="AK315" s="108">
        <v>1.9093174950564964E-3</v>
      </c>
      <c r="AM315" s="14"/>
      <c r="AN315" s="14"/>
      <c r="AO315" s="14"/>
      <c r="AP315" s="14"/>
      <c r="AQ315" s="14"/>
      <c r="AR315" s="14"/>
    </row>
    <row r="316" spans="5:44" x14ac:dyDescent="0.2">
      <c r="E316" s="3" t="s">
        <v>32</v>
      </c>
      <c r="F316" s="3" t="s">
        <v>207</v>
      </c>
      <c r="G316" s="3" t="s">
        <v>539</v>
      </c>
      <c r="I316" s="3" t="s">
        <v>212</v>
      </c>
      <c r="J316" s="3" t="s">
        <v>526</v>
      </c>
      <c r="K316" s="130" t="s">
        <v>540</v>
      </c>
      <c r="L316" s="3" t="s">
        <v>108</v>
      </c>
      <c r="R316" s="14"/>
      <c r="T316" s="108">
        <v>0</v>
      </c>
      <c r="U316" s="108">
        <v>0</v>
      </c>
      <c r="V316" s="108">
        <v>0</v>
      </c>
      <c r="W316" s="108">
        <v>0</v>
      </c>
      <c r="X316" s="108">
        <v>0</v>
      </c>
      <c r="Y316" s="108">
        <v>0</v>
      </c>
      <c r="Z316" s="108">
        <v>0</v>
      </c>
      <c r="AA316" s="108">
        <v>0</v>
      </c>
      <c r="AB316" s="108">
        <v>0</v>
      </c>
      <c r="AC316" s="108">
        <v>0</v>
      </c>
      <c r="AD316" s="108">
        <v>0</v>
      </c>
      <c r="AE316" s="108">
        <v>0</v>
      </c>
      <c r="AF316" s="108">
        <v>0</v>
      </c>
      <c r="AG316" s="108">
        <v>9.6735546285158236E-3</v>
      </c>
      <c r="AH316" s="108">
        <v>1.1044949147753558E-2</v>
      </c>
      <c r="AI316" s="108">
        <v>1.4547856584189889E-2</v>
      </c>
      <c r="AJ316" s="108">
        <v>1.7482009858799108E-2</v>
      </c>
      <c r="AK316" s="108">
        <v>1.7265678454532862E-2</v>
      </c>
      <c r="AM316" s="14"/>
      <c r="AN316" s="14"/>
      <c r="AO316" s="14"/>
      <c r="AP316" s="14"/>
      <c r="AQ316" s="14"/>
      <c r="AR316" s="14"/>
    </row>
    <row r="317" spans="5:44" x14ac:dyDescent="0.2">
      <c r="E317" s="3" t="s">
        <v>32</v>
      </c>
      <c r="F317" s="3" t="s">
        <v>207</v>
      </c>
      <c r="G317" s="3" t="s">
        <v>541</v>
      </c>
      <c r="I317" s="3" t="s">
        <v>212</v>
      </c>
      <c r="J317" s="3" t="s">
        <v>526</v>
      </c>
      <c r="K317" s="130" t="s">
        <v>540</v>
      </c>
      <c r="L317" s="3" t="s">
        <v>108</v>
      </c>
      <c r="R317" s="14"/>
      <c r="T317" s="108">
        <v>0</v>
      </c>
      <c r="U317" s="108">
        <v>0</v>
      </c>
      <c r="V317" s="108">
        <v>0</v>
      </c>
      <c r="W317" s="108">
        <v>0</v>
      </c>
      <c r="X317" s="108">
        <v>0</v>
      </c>
      <c r="Y317" s="108">
        <v>0</v>
      </c>
      <c r="Z317" s="108">
        <v>0</v>
      </c>
      <c r="AA317" s="108">
        <v>0</v>
      </c>
      <c r="AB317" s="108">
        <v>0</v>
      </c>
      <c r="AC317" s="108">
        <v>0</v>
      </c>
      <c r="AD317" s="108">
        <v>0</v>
      </c>
      <c r="AE317" s="108">
        <v>0</v>
      </c>
      <c r="AF317" s="108">
        <v>0</v>
      </c>
      <c r="AG317" s="108">
        <v>1.7533747063946503E-2</v>
      </c>
      <c r="AH317" s="108">
        <v>-3.1992266496941313E-3</v>
      </c>
      <c r="AI317" s="108">
        <v>6.6509063238839317E-3</v>
      </c>
      <c r="AJ317" s="108">
        <v>3.27248953528263E-2</v>
      </c>
      <c r="AK317" s="108">
        <v>8.1978338220483338E-3</v>
      </c>
      <c r="AM317" s="14"/>
      <c r="AN317" s="14"/>
      <c r="AO317" s="14"/>
      <c r="AP317" s="14"/>
      <c r="AQ317" s="14"/>
      <c r="AR317" s="14"/>
    </row>
    <row r="318" spans="5:44" x14ac:dyDescent="0.2">
      <c r="E318" s="3" t="s">
        <v>32</v>
      </c>
      <c r="F318" s="3" t="s">
        <v>207</v>
      </c>
      <c r="G318" s="3" t="s">
        <v>537</v>
      </c>
      <c r="I318" s="3" t="s">
        <v>213</v>
      </c>
      <c r="J318" s="3" t="s">
        <v>526</v>
      </c>
      <c r="K318" s="130" t="s">
        <v>522</v>
      </c>
      <c r="L318" s="3" t="s">
        <v>108</v>
      </c>
      <c r="R318" s="14"/>
      <c r="T318" s="108">
        <v>0</v>
      </c>
      <c r="U318" s="108">
        <v>0</v>
      </c>
      <c r="V318" s="108">
        <v>0</v>
      </c>
      <c r="W318" s="108">
        <v>0</v>
      </c>
      <c r="X318" s="108">
        <v>0</v>
      </c>
      <c r="Y318" s="108">
        <v>0</v>
      </c>
      <c r="Z318" s="108">
        <v>0</v>
      </c>
      <c r="AA318" s="108">
        <v>0</v>
      </c>
      <c r="AB318" s="108">
        <v>0</v>
      </c>
      <c r="AC318" s="108">
        <v>0</v>
      </c>
      <c r="AD318" s="108">
        <v>0</v>
      </c>
      <c r="AE318" s="108">
        <v>0</v>
      </c>
      <c r="AF318" s="108">
        <v>0</v>
      </c>
      <c r="AG318" s="108">
        <v>1.6943030591956842E-3</v>
      </c>
      <c r="AH318" s="108">
        <v>2.818366334254363E-3</v>
      </c>
      <c r="AI318" s="108">
        <v>1.1851831786018896E-2</v>
      </c>
      <c r="AJ318" s="108">
        <v>1.584084158634036E-2</v>
      </c>
      <c r="AK318" s="108">
        <v>1.3274391746861625E-2</v>
      </c>
      <c r="AM318" s="14"/>
      <c r="AN318" s="14"/>
      <c r="AO318" s="14"/>
      <c r="AP318" s="14"/>
      <c r="AQ318" s="14"/>
      <c r="AR318" s="14"/>
    </row>
    <row r="319" spans="5:44" x14ac:dyDescent="0.2">
      <c r="E319" s="3" t="s">
        <v>32</v>
      </c>
      <c r="F319" s="3" t="s">
        <v>207</v>
      </c>
      <c r="G319" s="3" t="s">
        <v>560</v>
      </c>
      <c r="I319" s="3" t="s">
        <v>213</v>
      </c>
      <c r="J319" s="3" t="s">
        <v>526</v>
      </c>
      <c r="K319" s="130" t="s">
        <v>522</v>
      </c>
      <c r="L319" s="3" t="s">
        <v>108</v>
      </c>
      <c r="R319" s="14"/>
      <c r="T319" s="108">
        <v>0</v>
      </c>
      <c r="U319" s="108">
        <v>0</v>
      </c>
      <c r="V319" s="108">
        <v>0</v>
      </c>
      <c r="W319" s="108">
        <v>0</v>
      </c>
      <c r="X319" s="108">
        <v>0</v>
      </c>
      <c r="Y319" s="108">
        <v>0</v>
      </c>
      <c r="Z319" s="108">
        <v>0</v>
      </c>
      <c r="AA319" s="108">
        <v>0</v>
      </c>
      <c r="AB319" s="108">
        <v>0</v>
      </c>
      <c r="AC319" s="108">
        <v>0</v>
      </c>
      <c r="AD319" s="108">
        <v>0</v>
      </c>
      <c r="AE319" s="108">
        <v>0</v>
      </c>
      <c r="AF319" s="108">
        <v>0</v>
      </c>
      <c r="AG319" s="108">
        <v>7.3083991418277927E-3</v>
      </c>
      <c r="AH319" s="108">
        <v>0</v>
      </c>
      <c r="AI319" s="108">
        <v>0.74446540574563824</v>
      </c>
      <c r="AJ319" s="108">
        <v>1.118848049509227</v>
      </c>
      <c r="AK319" s="108">
        <v>1.8684626597659504</v>
      </c>
      <c r="AM319" s="14"/>
      <c r="AN319" s="14"/>
      <c r="AO319" s="14"/>
      <c r="AP319" s="14"/>
      <c r="AQ319" s="14"/>
      <c r="AR319" s="14"/>
    </row>
    <row r="320" spans="5:44" x14ac:dyDescent="0.2">
      <c r="E320" s="3" t="s">
        <v>32</v>
      </c>
      <c r="F320" s="3" t="s">
        <v>207</v>
      </c>
      <c r="G320" s="3" t="s">
        <v>687</v>
      </c>
      <c r="I320" s="3" t="s">
        <v>213</v>
      </c>
      <c r="J320" s="3" t="s">
        <v>526</v>
      </c>
      <c r="K320" s="130" t="s">
        <v>522</v>
      </c>
      <c r="L320" s="3" t="s">
        <v>108</v>
      </c>
      <c r="R320" s="14"/>
      <c r="T320" s="108">
        <v>0</v>
      </c>
      <c r="U320" s="108">
        <v>0</v>
      </c>
      <c r="V320" s="108">
        <v>0</v>
      </c>
      <c r="W320" s="108">
        <v>0</v>
      </c>
      <c r="X320" s="108">
        <v>0</v>
      </c>
      <c r="Y320" s="108">
        <v>0</v>
      </c>
      <c r="Z320" s="108">
        <v>0</v>
      </c>
      <c r="AA320" s="108">
        <v>0</v>
      </c>
      <c r="AB320" s="108">
        <v>0</v>
      </c>
      <c r="AC320" s="108">
        <v>0</v>
      </c>
      <c r="AD320" s="108">
        <v>0</v>
      </c>
      <c r="AE320" s="108">
        <v>0</v>
      </c>
      <c r="AF320" s="108">
        <v>0</v>
      </c>
      <c r="AG320" s="108">
        <v>0.74304332617559876</v>
      </c>
      <c r="AH320" s="108">
        <v>0</v>
      </c>
      <c r="AI320" s="108">
        <v>0</v>
      </c>
      <c r="AJ320" s="108">
        <v>0</v>
      </c>
      <c r="AK320" s="108">
        <v>0</v>
      </c>
      <c r="AM320" s="14"/>
      <c r="AN320" s="14"/>
      <c r="AO320" s="14"/>
      <c r="AP320" s="14"/>
      <c r="AQ320" s="14"/>
      <c r="AR320" s="14"/>
    </row>
    <row r="321" spans="5:44" x14ac:dyDescent="0.2">
      <c r="E321" s="3" t="s">
        <v>32</v>
      </c>
      <c r="F321" s="3" t="s">
        <v>214</v>
      </c>
      <c r="G321" s="3" t="s">
        <v>542</v>
      </c>
      <c r="I321" s="3" t="s">
        <v>214</v>
      </c>
      <c r="J321" s="3" t="s">
        <v>526</v>
      </c>
      <c r="K321" s="130" t="s">
        <v>492</v>
      </c>
      <c r="L321" s="3" t="s">
        <v>108</v>
      </c>
      <c r="R321" s="14"/>
      <c r="T321" s="108">
        <v>0</v>
      </c>
      <c r="U321" s="108">
        <v>0</v>
      </c>
      <c r="V321" s="108">
        <v>0</v>
      </c>
      <c r="W321" s="108">
        <v>0</v>
      </c>
      <c r="X321" s="108">
        <v>0</v>
      </c>
      <c r="Y321" s="108">
        <v>0</v>
      </c>
      <c r="Z321" s="108">
        <v>0</v>
      </c>
      <c r="AA321" s="108">
        <v>0</v>
      </c>
      <c r="AB321" s="108">
        <v>0</v>
      </c>
      <c r="AC321" s="108">
        <v>0</v>
      </c>
      <c r="AD321" s="108">
        <v>0</v>
      </c>
      <c r="AE321" s="108">
        <v>0</v>
      </c>
      <c r="AF321" s="108">
        <v>0</v>
      </c>
      <c r="AG321" s="108">
        <v>4.5652369466496201E-3</v>
      </c>
      <c r="AH321" s="108">
        <v>7.7297117367641777E-3</v>
      </c>
      <c r="AI321" s="108">
        <v>1.0874112819893145E-2</v>
      </c>
      <c r="AJ321" s="108">
        <v>1.4066935902906086E-2</v>
      </c>
      <c r="AK321" s="108">
        <v>1.7388486964541483E-2</v>
      </c>
      <c r="AM321" s="14"/>
      <c r="AN321" s="14"/>
      <c r="AO321" s="14"/>
      <c r="AP321" s="14"/>
      <c r="AQ321" s="14"/>
      <c r="AR321" s="14"/>
    </row>
    <row r="322" spans="5:44" x14ac:dyDescent="0.2">
      <c r="E322" s="3" t="s">
        <v>32</v>
      </c>
      <c r="F322" s="3" t="s">
        <v>214</v>
      </c>
      <c r="G322" s="3" t="s">
        <v>647</v>
      </c>
      <c r="I322" s="3" t="s">
        <v>214</v>
      </c>
      <c r="J322" s="3" t="s">
        <v>526</v>
      </c>
      <c r="K322" s="130" t="s">
        <v>492</v>
      </c>
      <c r="L322" s="3" t="s">
        <v>108</v>
      </c>
      <c r="R322" s="14"/>
      <c r="T322" s="108">
        <v>0</v>
      </c>
      <c r="U322" s="108">
        <v>0</v>
      </c>
      <c r="V322" s="108">
        <v>0</v>
      </c>
      <c r="W322" s="108">
        <v>0</v>
      </c>
      <c r="X322" s="108">
        <v>0</v>
      </c>
      <c r="Y322" s="108">
        <v>0</v>
      </c>
      <c r="Z322" s="108">
        <v>0</v>
      </c>
      <c r="AA322" s="108">
        <v>0</v>
      </c>
      <c r="AB322" s="108">
        <v>0</v>
      </c>
      <c r="AC322" s="108">
        <v>0</v>
      </c>
      <c r="AD322" s="108">
        <v>0</v>
      </c>
      <c r="AE322" s="108">
        <v>0</v>
      </c>
      <c r="AF322" s="108">
        <v>0</v>
      </c>
      <c r="AG322" s="108">
        <v>0.74428154086227083</v>
      </c>
      <c r="AH322" s="108">
        <v>0.75269044502043703</v>
      </c>
      <c r="AI322" s="108">
        <v>0.75036719563753596</v>
      </c>
      <c r="AJ322" s="108">
        <v>0.75390147292540421</v>
      </c>
      <c r="AK322" s="108">
        <v>0.76812558374090811</v>
      </c>
      <c r="AM322" s="14"/>
      <c r="AN322" s="14"/>
      <c r="AO322" s="14"/>
      <c r="AP322" s="14"/>
      <c r="AQ322" s="14"/>
      <c r="AR322" s="14"/>
    </row>
    <row r="323" spans="5:44" x14ac:dyDescent="0.2">
      <c r="E323" s="3" t="s">
        <v>32</v>
      </c>
      <c r="F323" s="3">
        <v>0</v>
      </c>
      <c r="G323" s="3">
        <v>0</v>
      </c>
      <c r="I323" s="3">
        <v>0</v>
      </c>
      <c r="J323" s="3" t="s">
        <v>526</v>
      </c>
      <c r="K323" s="130" t="s">
        <v>604</v>
      </c>
      <c r="L323" s="3" t="s">
        <v>108</v>
      </c>
      <c r="R323" s="14"/>
      <c r="T323" s="108">
        <v>0</v>
      </c>
      <c r="U323" s="108">
        <v>0</v>
      </c>
      <c r="V323" s="108">
        <v>0</v>
      </c>
      <c r="W323" s="108">
        <v>0</v>
      </c>
      <c r="X323" s="108">
        <v>0</v>
      </c>
      <c r="Y323" s="108">
        <v>0</v>
      </c>
      <c r="Z323" s="108">
        <v>0</v>
      </c>
      <c r="AA323" s="108">
        <v>0</v>
      </c>
      <c r="AB323" s="108">
        <v>0</v>
      </c>
      <c r="AC323" s="108">
        <v>0</v>
      </c>
      <c r="AD323" s="108">
        <v>0</v>
      </c>
      <c r="AE323" s="108">
        <v>0</v>
      </c>
      <c r="AF323" s="108">
        <v>0</v>
      </c>
      <c r="AG323" s="108">
        <v>0</v>
      </c>
      <c r="AH323" s="108">
        <v>0</v>
      </c>
      <c r="AI323" s="108">
        <v>0</v>
      </c>
      <c r="AJ323" s="108">
        <v>0</v>
      </c>
      <c r="AK323" s="108">
        <v>0</v>
      </c>
      <c r="AM323" s="14"/>
      <c r="AN323" s="14"/>
      <c r="AO323" s="14"/>
      <c r="AP323" s="14"/>
      <c r="AQ323" s="14"/>
      <c r="AR323" s="14"/>
    </row>
    <row r="324" spans="5:44" x14ac:dyDescent="0.2">
      <c r="E324" s="3" t="s">
        <v>32</v>
      </c>
      <c r="F324" s="3">
        <v>0</v>
      </c>
      <c r="G324" s="3">
        <v>0</v>
      </c>
      <c r="I324" s="3">
        <v>0</v>
      </c>
      <c r="J324" s="3" t="s">
        <v>526</v>
      </c>
      <c r="K324" s="130" t="s">
        <v>604</v>
      </c>
      <c r="L324" s="3" t="s">
        <v>108</v>
      </c>
      <c r="R324" s="14"/>
      <c r="T324" s="108">
        <v>0</v>
      </c>
      <c r="U324" s="108">
        <v>0</v>
      </c>
      <c r="V324" s="108">
        <v>0</v>
      </c>
      <c r="W324" s="108">
        <v>0</v>
      </c>
      <c r="X324" s="108">
        <v>0</v>
      </c>
      <c r="Y324" s="108">
        <v>0</v>
      </c>
      <c r="Z324" s="108">
        <v>0</v>
      </c>
      <c r="AA324" s="108">
        <v>0</v>
      </c>
      <c r="AB324" s="108">
        <v>0</v>
      </c>
      <c r="AC324" s="108">
        <v>0</v>
      </c>
      <c r="AD324" s="108">
        <v>0</v>
      </c>
      <c r="AE324" s="108">
        <v>0</v>
      </c>
      <c r="AF324" s="108">
        <v>0</v>
      </c>
      <c r="AG324" s="108">
        <v>0</v>
      </c>
      <c r="AH324" s="108">
        <v>0</v>
      </c>
      <c r="AI324" s="108">
        <v>0</v>
      </c>
      <c r="AJ324" s="108">
        <v>0</v>
      </c>
      <c r="AK324" s="108">
        <v>0</v>
      </c>
      <c r="AM324" s="14"/>
      <c r="AN324" s="14"/>
      <c r="AO324" s="14"/>
      <c r="AP324" s="14"/>
      <c r="AQ324" s="14"/>
      <c r="AR324" s="14"/>
    </row>
    <row r="325" spans="5:44" x14ac:dyDescent="0.2">
      <c r="E325" s="3" t="s">
        <v>32</v>
      </c>
      <c r="F325" s="3">
        <v>0</v>
      </c>
      <c r="G325" s="3">
        <v>0</v>
      </c>
      <c r="I325" s="3">
        <v>0</v>
      </c>
      <c r="J325" s="3" t="s">
        <v>526</v>
      </c>
      <c r="K325" s="130" t="s">
        <v>604</v>
      </c>
      <c r="L325" s="3" t="s">
        <v>108</v>
      </c>
      <c r="R325" s="14"/>
      <c r="T325" s="108">
        <v>0</v>
      </c>
      <c r="U325" s="108">
        <v>0</v>
      </c>
      <c r="V325" s="108">
        <v>0</v>
      </c>
      <c r="W325" s="108">
        <v>0</v>
      </c>
      <c r="X325" s="108">
        <v>0</v>
      </c>
      <c r="Y325" s="108">
        <v>0</v>
      </c>
      <c r="Z325" s="108">
        <v>0</v>
      </c>
      <c r="AA325" s="108">
        <v>0</v>
      </c>
      <c r="AB325" s="108">
        <v>0</v>
      </c>
      <c r="AC325" s="108">
        <v>0</v>
      </c>
      <c r="AD325" s="108">
        <v>0</v>
      </c>
      <c r="AE325" s="108">
        <v>0</v>
      </c>
      <c r="AF325" s="108">
        <v>0</v>
      </c>
      <c r="AG325" s="108">
        <v>0</v>
      </c>
      <c r="AH325" s="108">
        <v>0</v>
      </c>
      <c r="AI325" s="108">
        <v>0</v>
      </c>
      <c r="AJ325" s="108">
        <v>0</v>
      </c>
      <c r="AK325" s="108">
        <v>0</v>
      </c>
      <c r="AM325" s="14"/>
      <c r="AN325" s="14"/>
      <c r="AO325" s="14"/>
      <c r="AP325" s="14"/>
      <c r="AQ325" s="14"/>
      <c r="AR325" s="14"/>
    </row>
    <row r="326" spans="5:44" x14ac:dyDescent="0.2">
      <c r="E326" s="3" t="s">
        <v>32</v>
      </c>
      <c r="F326" s="3">
        <v>0</v>
      </c>
      <c r="G326" s="3">
        <v>0</v>
      </c>
      <c r="I326" s="3">
        <v>0</v>
      </c>
      <c r="J326" s="3" t="s">
        <v>526</v>
      </c>
      <c r="K326" s="130" t="s">
        <v>604</v>
      </c>
      <c r="L326" s="3" t="s">
        <v>108</v>
      </c>
      <c r="R326" s="14"/>
      <c r="T326" s="108">
        <v>0</v>
      </c>
      <c r="U326" s="108">
        <v>0</v>
      </c>
      <c r="V326" s="108">
        <v>0</v>
      </c>
      <c r="W326" s="108">
        <v>0</v>
      </c>
      <c r="X326" s="108">
        <v>0</v>
      </c>
      <c r="Y326" s="108">
        <v>0</v>
      </c>
      <c r="Z326" s="108">
        <v>0</v>
      </c>
      <c r="AA326" s="108">
        <v>0</v>
      </c>
      <c r="AB326" s="108">
        <v>0</v>
      </c>
      <c r="AC326" s="108">
        <v>0</v>
      </c>
      <c r="AD326" s="108">
        <v>0</v>
      </c>
      <c r="AE326" s="108">
        <v>0</v>
      </c>
      <c r="AF326" s="108">
        <v>0</v>
      </c>
      <c r="AG326" s="108">
        <v>0</v>
      </c>
      <c r="AH326" s="108">
        <v>0</v>
      </c>
      <c r="AI326" s="108">
        <v>0</v>
      </c>
      <c r="AJ326" s="108">
        <v>0</v>
      </c>
      <c r="AK326" s="108">
        <v>0</v>
      </c>
      <c r="AM326" s="14"/>
      <c r="AN326" s="14"/>
      <c r="AO326" s="14"/>
      <c r="AP326" s="14"/>
      <c r="AQ326" s="14"/>
      <c r="AR326" s="14"/>
    </row>
    <row r="327" spans="5:44" x14ac:dyDescent="0.2">
      <c r="E327" s="3" t="s">
        <v>32</v>
      </c>
      <c r="F327" s="3">
        <v>0</v>
      </c>
      <c r="G327" s="3">
        <v>0</v>
      </c>
      <c r="I327" s="3">
        <v>0</v>
      </c>
      <c r="J327" s="3" t="s">
        <v>526</v>
      </c>
      <c r="K327" s="130" t="s">
        <v>604</v>
      </c>
      <c r="L327" s="3" t="s">
        <v>108</v>
      </c>
      <c r="R327" s="14"/>
      <c r="T327" s="108">
        <v>0</v>
      </c>
      <c r="U327" s="108">
        <v>0</v>
      </c>
      <c r="V327" s="108">
        <v>0</v>
      </c>
      <c r="W327" s="108">
        <v>0</v>
      </c>
      <c r="X327" s="108">
        <v>0</v>
      </c>
      <c r="Y327" s="108">
        <v>0</v>
      </c>
      <c r="Z327" s="108">
        <v>0</v>
      </c>
      <c r="AA327" s="108">
        <v>0</v>
      </c>
      <c r="AB327" s="108">
        <v>0</v>
      </c>
      <c r="AC327" s="108">
        <v>0</v>
      </c>
      <c r="AD327" s="108">
        <v>0</v>
      </c>
      <c r="AE327" s="108">
        <v>0</v>
      </c>
      <c r="AF327" s="108">
        <v>0</v>
      </c>
      <c r="AG327" s="108">
        <v>0</v>
      </c>
      <c r="AH327" s="108">
        <v>0</v>
      </c>
      <c r="AI327" s="108">
        <v>0</v>
      </c>
      <c r="AJ327" s="108">
        <v>0</v>
      </c>
      <c r="AK327" s="108">
        <v>0</v>
      </c>
      <c r="AM327" s="14"/>
      <c r="AN327" s="14"/>
      <c r="AO327" s="14"/>
      <c r="AP327" s="14"/>
      <c r="AQ327" s="14"/>
      <c r="AR327" s="14"/>
    </row>
    <row r="328" spans="5:44" x14ac:dyDescent="0.2">
      <c r="E328" s="3" t="s">
        <v>32</v>
      </c>
      <c r="F328" s="3">
        <v>0</v>
      </c>
      <c r="G328" s="3">
        <v>0</v>
      </c>
      <c r="I328" s="3">
        <v>0</v>
      </c>
      <c r="J328" s="3" t="s">
        <v>526</v>
      </c>
      <c r="K328" s="130" t="s">
        <v>604</v>
      </c>
      <c r="L328" s="3" t="s">
        <v>108</v>
      </c>
      <c r="R328" s="14"/>
      <c r="T328" s="108">
        <v>0</v>
      </c>
      <c r="U328" s="108">
        <v>0</v>
      </c>
      <c r="V328" s="108">
        <v>0</v>
      </c>
      <c r="W328" s="108">
        <v>0</v>
      </c>
      <c r="X328" s="108">
        <v>0</v>
      </c>
      <c r="Y328" s="108">
        <v>0</v>
      </c>
      <c r="Z328" s="108">
        <v>0</v>
      </c>
      <c r="AA328" s="108">
        <v>0</v>
      </c>
      <c r="AB328" s="108">
        <v>0</v>
      </c>
      <c r="AC328" s="108">
        <v>0</v>
      </c>
      <c r="AD328" s="108">
        <v>0</v>
      </c>
      <c r="AE328" s="108">
        <v>0</v>
      </c>
      <c r="AF328" s="108">
        <v>0</v>
      </c>
      <c r="AG328" s="108">
        <v>0</v>
      </c>
      <c r="AH328" s="108">
        <v>0</v>
      </c>
      <c r="AI328" s="108">
        <v>0</v>
      </c>
      <c r="AJ328" s="108">
        <v>0</v>
      </c>
      <c r="AK328" s="108">
        <v>0</v>
      </c>
      <c r="AM328" s="14"/>
      <c r="AN328" s="14"/>
      <c r="AO328" s="14"/>
      <c r="AP328" s="14"/>
      <c r="AQ328" s="14"/>
      <c r="AR328" s="14"/>
    </row>
    <row r="329" spans="5:44" x14ac:dyDescent="0.2">
      <c r="E329" s="3" t="s">
        <v>32</v>
      </c>
      <c r="F329" s="3">
        <v>0</v>
      </c>
      <c r="G329" s="3">
        <v>0</v>
      </c>
      <c r="I329" s="3">
        <v>0</v>
      </c>
      <c r="J329" s="3" t="s">
        <v>526</v>
      </c>
      <c r="K329" s="130" t="s">
        <v>604</v>
      </c>
      <c r="L329" s="3" t="s">
        <v>108</v>
      </c>
      <c r="R329" s="14"/>
      <c r="T329" s="108">
        <v>0</v>
      </c>
      <c r="U329" s="108">
        <v>0</v>
      </c>
      <c r="V329" s="108">
        <v>0</v>
      </c>
      <c r="W329" s="108">
        <v>0</v>
      </c>
      <c r="X329" s="108">
        <v>0</v>
      </c>
      <c r="Y329" s="108">
        <v>0</v>
      </c>
      <c r="Z329" s="108">
        <v>0</v>
      </c>
      <c r="AA329" s="108">
        <v>0</v>
      </c>
      <c r="AB329" s="108">
        <v>0</v>
      </c>
      <c r="AC329" s="108">
        <v>0</v>
      </c>
      <c r="AD329" s="108">
        <v>0</v>
      </c>
      <c r="AE329" s="108">
        <v>0</v>
      </c>
      <c r="AF329" s="108">
        <v>0</v>
      </c>
      <c r="AG329" s="108">
        <v>0</v>
      </c>
      <c r="AH329" s="108">
        <v>0</v>
      </c>
      <c r="AI329" s="108">
        <v>0</v>
      </c>
      <c r="AJ329" s="108">
        <v>0</v>
      </c>
      <c r="AK329" s="108">
        <v>0</v>
      </c>
      <c r="AM329" s="14"/>
      <c r="AN329" s="14"/>
      <c r="AO329" s="14"/>
      <c r="AP329" s="14"/>
      <c r="AQ329" s="14"/>
      <c r="AR329" s="14"/>
    </row>
    <row r="330" spans="5:44" x14ac:dyDescent="0.2">
      <c r="E330" s="3" t="s">
        <v>32</v>
      </c>
      <c r="F330" s="3">
        <v>0</v>
      </c>
      <c r="G330" s="3">
        <v>0</v>
      </c>
      <c r="I330" s="3">
        <v>0</v>
      </c>
      <c r="J330" s="3" t="s">
        <v>526</v>
      </c>
      <c r="K330" s="130" t="s">
        <v>604</v>
      </c>
      <c r="L330" s="3" t="s">
        <v>108</v>
      </c>
      <c r="R330" s="14"/>
      <c r="T330" s="108">
        <v>0</v>
      </c>
      <c r="U330" s="108">
        <v>0</v>
      </c>
      <c r="V330" s="108">
        <v>0</v>
      </c>
      <c r="W330" s="108">
        <v>0</v>
      </c>
      <c r="X330" s="108">
        <v>0</v>
      </c>
      <c r="Y330" s="108">
        <v>0</v>
      </c>
      <c r="Z330" s="108">
        <v>0</v>
      </c>
      <c r="AA330" s="108">
        <v>0</v>
      </c>
      <c r="AB330" s="108">
        <v>0</v>
      </c>
      <c r="AC330" s="108">
        <v>0</v>
      </c>
      <c r="AD330" s="108">
        <v>0</v>
      </c>
      <c r="AE330" s="108">
        <v>0</v>
      </c>
      <c r="AF330" s="108">
        <v>0</v>
      </c>
      <c r="AG330" s="108">
        <v>0</v>
      </c>
      <c r="AH330" s="108">
        <v>0</v>
      </c>
      <c r="AI330" s="108">
        <v>0</v>
      </c>
      <c r="AJ330" s="108">
        <v>0</v>
      </c>
      <c r="AK330" s="108">
        <v>0</v>
      </c>
      <c r="AM330" s="14"/>
      <c r="AN330" s="14"/>
      <c r="AO330" s="14"/>
      <c r="AP330" s="14"/>
      <c r="AQ330" s="14"/>
      <c r="AR330" s="14"/>
    </row>
    <row r="331" spans="5:44" x14ac:dyDescent="0.2">
      <c r="E331" s="3" t="s">
        <v>32</v>
      </c>
      <c r="F331" s="3">
        <v>0</v>
      </c>
      <c r="G331" s="3">
        <v>0</v>
      </c>
      <c r="I331" s="3">
        <v>0</v>
      </c>
      <c r="J331" s="3" t="s">
        <v>526</v>
      </c>
      <c r="K331" s="130" t="s">
        <v>604</v>
      </c>
      <c r="L331" s="3" t="s">
        <v>108</v>
      </c>
      <c r="R331" s="14"/>
      <c r="T331" s="108">
        <v>0</v>
      </c>
      <c r="U331" s="108">
        <v>0</v>
      </c>
      <c r="V331" s="108">
        <v>0</v>
      </c>
      <c r="W331" s="108">
        <v>0</v>
      </c>
      <c r="X331" s="108">
        <v>0</v>
      </c>
      <c r="Y331" s="108">
        <v>0</v>
      </c>
      <c r="Z331" s="108">
        <v>0</v>
      </c>
      <c r="AA331" s="108">
        <v>0</v>
      </c>
      <c r="AB331" s="108">
        <v>0</v>
      </c>
      <c r="AC331" s="108">
        <v>0</v>
      </c>
      <c r="AD331" s="108">
        <v>0</v>
      </c>
      <c r="AE331" s="108">
        <v>0</v>
      </c>
      <c r="AF331" s="108">
        <v>0</v>
      </c>
      <c r="AG331" s="108">
        <v>0</v>
      </c>
      <c r="AH331" s="108">
        <v>0</v>
      </c>
      <c r="AI331" s="108">
        <v>0</v>
      </c>
      <c r="AJ331" s="108">
        <v>0</v>
      </c>
      <c r="AK331" s="108">
        <v>0</v>
      </c>
      <c r="AM331" s="14"/>
      <c r="AN331" s="14"/>
      <c r="AO331" s="14"/>
      <c r="AP331" s="14"/>
      <c r="AQ331" s="14"/>
      <c r="AR331" s="14"/>
    </row>
    <row r="332" spans="5:44" x14ac:dyDescent="0.2">
      <c r="E332" s="3" t="s">
        <v>32</v>
      </c>
      <c r="F332" s="3">
        <v>0</v>
      </c>
      <c r="G332" s="3">
        <v>0</v>
      </c>
      <c r="I332" s="3">
        <v>0</v>
      </c>
      <c r="J332" s="3" t="s">
        <v>526</v>
      </c>
      <c r="K332" s="130" t="s">
        <v>604</v>
      </c>
      <c r="L332" s="3" t="s">
        <v>108</v>
      </c>
      <c r="R332" s="14"/>
      <c r="T332" s="108">
        <v>0</v>
      </c>
      <c r="U332" s="108">
        <v>0</v>
      </c>
      <c r="V332" s="108">
        <v>0</v>
      </c>
      <c r="W332" s="108">
        <v>0</v>
      </c>
      <c r="X332" s="108">
        <v>0</v>
      </c>
      <c r="Y332" s="108">
        <v>0</v>
      </c>
      <c r="Z332" s="108">
        <v>0</v>
      </c>
      <c r="AA332" s="108">
        <v>0</v>
      </c>
      <c r="AB332" s="108">
        <v>0</v>
      </c>
      <c r="AC332" s="108">
        <v>0</v>
      </c>
      <c r="AD332" s="108">
        <v>0</v>
      </c>
      <c r="AE332" s="108">
        <v>0</v>
      </c>
      <c r="AF332" s="108">
        <v>0</v>
      </c>
      <c r="AG332" s="108">
        <v>0</v>
      </c>
      <c r="AH332" s="108">
        <v>0</v>
      </c>
      <c r="AI332" s="108">
        <v>0</v>
      </c>
      <c r="AJ332" s="108">
        <v>0</v>
      </c>
      <c r="AK332" s="108">
        <v>0</v>
      </c>
      <c r="AM332" s="14"/>
      <c r="AN332" s="14"/>
      <c r="AO332" s="14"/>
      <c r="AP332" s="14"/>
      <c r="AQ332" s="14"/>
      <c r="AR332" s="14"/>
    </row>
    <row r="333" spans="5:44" x14ac:dyDescent="0.2">
      <c r="E333" s="3" t="s">
        <v>32</v>
      </c>
      <c r="F333" s="3">
        <v>0</v>
      </c>
      <c r="G333" s="3">
        <v>0</v>
      </c>
      <c r="I333" s="3">
        <v>0</v>
      </c>
      <c r="J333" s="3" t="s">
        <v>526</v>
      </c>
      <c r="K333" s="130" t="s">
        <v>604</v>
      </c>
      <c r="L333" s="3" t="s">
        <v>108</v>
      </c>
      <c r="R333" s="14"/>
      <c r="T333" s="108">
        <v>0</v>
      </c>
      <c r="U333" s="108">
        <v>0</v>
      </c>
      <c r="V333" s="108">
        <v>0</v>
      </c>
      <c r="W333" s="108">
        <v>0</v>
      </c>
      <c r="X333" s="108">
        <v>0</v>
      </c>
      <c r="Y333" s="108">
        <v>0</v>
      </c>
      <c r="Z333" s="108">
        <v>0</v>
      </c>
      <c r="AA333" s="108">
        <v>0</v>
      </c>
      <c r="AB333" s="108">
        <v>0</v>
      </c>
      <c r="AC333" s="108">
        <v>0</v>
      </c>
      <c r="AD333" s="108">
        <v>0</v>
      </c>
      <c r="AE333" s="108">
        <v>0</v>
      </c>
      <c r="AF333" s="108">
        <v>0</v>
      </c>
      <c r="AG333" s="108">
        <v>0</v>
      </c>
      <c r="AH333" s="108">
        <v>0</v>
      </c>
      <c r="AI333" s="108">
        <v>0</v>
      </c>
      <c r="AJ333" s="108">
        <v>0</v>
      </c>
      <c r="AK333" s="108">
        <v>0</v>
      </c>
      <c r="AM333" s="14"/>
      <c r="AN333" s="14"/>
      <c r="AO333" s="14"/>
      <c r="AP333" s="14"/>
      <c r="AQ333" s="14"/>
      <c r="AR333" s="14"/>
    </row>
    <row r="334" spans="5:44" x14ac:dyDescent="0.2">
      <c r="E334" s="3" t="s">
        <v>32</v>
      </c>
      <c r="F334" s="3">
        <v>0</v>
      </c>
      <c r="G334" s="3">
        <v>0</v>
      </c>
      <c r="I334" s="3">
        <v>0</v>
      </c>
      <c r="J334" s="3" t="s">
        <v>526</v>
      </c>
      <c r="K334" s="130" t="s">
        <v>604</v>
      </c>
      <c r="L334" s="3" t="s">
        <v>108</v>
      </c>
      <c r="R334" s="14"/>
      <c r="T334" s="108">
        <v>0</v>
      </c>
      <c r="U334" s="108">
        <v>0</v>
      </c>
      <c r="V334" s="108">
        <v>0</v>
      </c>
      <c r="W334" s="108">
        <v>0</v>
      </c>
      <c r="X334" s="108">
        <v>0</v>
      </c>
      <c r="Y334" s="108">
        <v>0</v>
      </c>
      <c r="Z334" s="108">
        <v>0</v>
      </c>
      <c r="AA334" s="108">
        <v>0</v>
      </c>
      <c r="AB334" s="108">
        <v>0</v>
      </c>
      <c r="AC334" s="108">
        <v>0</v>
      </c>
      <c r="AD334" s="108">
        <v>0</v>
      </c>
      <c r="AE334" s="108">
        <v>0</v>
      </c>
      <c r="AF334" s="108">
        <v>0</v>
      </c>
      <c r="AG334" s="108">
        <v>0</v>
      </c>
      <c r="AH334" s="108">
        <v>0</v>
      </c>
      <c r="AI334" s="108">
        <v>0</v>
      </c>
      <c r="AJ334" s="108">
        <v>0</v>
      </c>
      <c r="AK334" s="108">
        <v>0</v>
      </c>
      <c r="AM334" s="14"/>
      <c r="AN334" s="14"/>
      <c r="AO334" s="14"/>
      <c r="AP334" s="14"/>
      <c r="AQ334" s="14"/>
      <c r="AR334" s="14"/>
    </row>
    <row r="335" spans="5:44" x14ac:dyDescent="0.2">
      <c r="E335" s="3" t="s">
        <v>32</v>
      </c>
      <c r="F335" s="3">
        <v>0</v>
      </c>
      <c r="G335" s="3">
        <v>0</v>
      </c>
      <c r="I335" s="3">
        <v>0</v>
      </c>
      <c r="J335" s="3" t="s">
        <v>526</v>
      </c>
      <c r="K335" s="130" t="s">
        <v>604</v>
      </c>
      <c r="L335" s="3" t="s">
        <v>108</v>
      </c>
      <c r="R335" s="14"/>
      <c r="T335" s="108">
        <v>0</v>
      </c>
      <c r="U335" s="108">
        <v>0</v>
      </c>
      <c r="V335" s="108">
        <v>0</v>
      </c>
      <c r="W335" s="108">
        <v>0</v>
      </c>
      <c r="X335" s="108">
        <v>0</v>
      </c>
      <c r="Y335" s="108">
        <v>0</v>
      </c>
      <c r="Z335" s="108">
        <v>0</v>
      </c>
      <c r="AA335" s="108">
        <v>0</v>
      </c>
      <c r="AB335" s="108">
        <v>0</v>
      </c>
      <c r="AC335" s="108">
        <v>0</v>
      </c>
      <c r="AD335" s="108">
        <v>0</v>
      </c>
      <c r="AE335" s="108">
        <v>0</v>
      </c>
      <c r="AF335" s="108">
        <v>0</v>
      </c>
      <c r="AG335" s="108">
        <v>0</v>
      </c>
      <c r="AH335" s="108">
        <v>0</v>
      </c>
      <c r="AI335" s="108">
        <v>0</v>
      </c>
      <c r="AJ335" s="108">
        <v>0</v>
      </c>
      <c r="AK335" s="108">
        <v>0</v>
      </c>
      <c r="AM335" s="14"/>
      <c r="AN335" s="14"/>
      <c r="AO335" s="14"/>
      <c r="AP335" s="14"/>
      <c r="AQ335" s="14"/>
      <c r="AR335" s="14"/>
    </row>
    <row r="336" spans="5:44" x14ac:dyDescent="0.2">
      <c r="E336" s="3" t="s">
        <v>32</v>
      </c>
      <c r="F336" s="3">
        <v>0</v>
      </c>
      <c r="G336" s="3">
        <v>0</v>
      </c>
      <c r="I336" s="3">
        <v>0</v>
      </c>
      <c r="J336" s="3" t="s">
        <v>526</v>
      </c>
      <c r="K336" s="130" t="s">
        <v>604</v>
      </c>
      <c r="L336" s="3" t="s">
        <v>108</v>
      </c>
      <c r="R336" s="14"/>
      <c r="T336" s="108">
        <v>0</v>
      </c>
      <c r="U336" s="108">
        <v>0</v>
      </c>
      <c r="V336" s="108">
        <v>0</v>
      </c>
      <c r="W336" s="108">
        <v>0</v>
      </c>
      <c r="X336" s="108">
        <v>0</v>
      </c>
      <c r="Y336" s="108">
        <v>0</v>
      </c>
      <c r="Z336" s="108">
        <v>0</v>
      </c>
      <c r="AA336" s="108">
        <v>0</v>
      </c>
      <c r="AB336" s="108">
        <v>0</v>
      </c>
      <c r="AC336" s="108">
        <v>0</v>
      </c>
      <c r="AD336" s="108">
        <v>0</v>
      </c>
      <c r="AE336" s="108">
        <v>0</v>
      </c>
      <c r="AF336" s="108">
        <v>0</v>
      </c>
      <c r="AG336" s="108">
        <v>0</v>
      </c>
      <c r="AH336" s="108">
        <v>0</v>
      </c>
      <c r="AI336" s="108">
        <v>0</v>
      </c>
      <c r="AJ336" s="108">
        <v>0</v>
      </c>
      <c r="AK336" s="108">
        <v>0</v>
      </c>
      <c r="AM336" s="14"/>
      <c r="AN336" s="14"/>
      <c r="AO336" s="14"/>
      <c r="AP336" s="14"/>
      <c r="AQ336" s="14"/>
      <c r="AR336" s="14"/>
    </row>
    <row r="337" spans="5:44" x14ac:dyDescent="0.2">
      <c r="E337" s="3" t="s">
        <v>32</v>
      </c>
      <c r="F337" s="3">
        <v>0</v>
      </c>
      <c r="G337" s="3">
        <v>0</v>
      </c>
      <c r="I337" s="3">
        <v>0</v>
      </c>
      <c r="J337" s="3" t="s">
        <v>526</v>
      </c>
      <c r="K337" s="130" t="s">
        <v>604</v>
      </c>
      <c r="L337" s="3" t="s">
        <v>108</v>
      </c>
      <c r="R337" s="14"/>
      <c r="T337" s="108">
        <v>0</v>
      </c>
      <c r="U337" s="108">
        <v>0</v>
      </c>
      <c r="V337" s="108">
        <v>0</v>
      </c>
      <c r="W337" s="108">
        <v>0</v>
      </c>
      <c r="X337" s="108">
        <v>0</v>
      </c>
      <c r="Y337" s="108">
        <v>0</v>
      </c>
      <c r="Z337" s="108">
        <v>0</v>
      </c>
      <c r="AA337" s="108">
        <v>0</v>
      </c>
      <c r="AB337" s="108">
        <v>0</v>
      </c>
      <c r="AC337" s="108">
        <v>0</v>
      </c>
      <c r="AD337" s="108">
        <v>0</v>
      </c>
      <c r="AE337" s="108">
        <v>0</v>
      </c>
      <c r="AF337" s="108">
        <v>0</v>
      </c>
      <c r="AG337" s="108">
        <v>0</v>
      </c>
      <c r="AH337" s="108">
        <v>0</v>
      </c>
      <c r="AI337" s="108">
        <v>0</v>
      </c>
      <c r="AJ337" s="108">
        <v>0</v>
      </c>
      <c r="AK337" s="108">
        <v>0</v>
      </c>
      <c r="AM337" s="14"/>
      <c r="AN337" s="14"/>
      <c r="AO337" s="14"/>
      <c r="AP337" s="14"/>
      <c r="AQ337" s="14"/>
      <c r="AR337" s="14"/>
    </row>
    <row r="338" spans="5:44" x14ac:dyDescent="0.2">
      <c r="E338" s="3" t="s">
        <v>32</v>
      </c>
      <c r="F338" s="3">
        <v>0</v>
      </c>
      <c r="G338" s="3">
        <v>0</v>
      </c>
      <c r="I338" s="3">
        <v>0</v>
      </c>
      <c r="J338" s="3" t="s">
        <v>526</v>
      </c>
      <c r="K338" s="130" t="s">
        <v>604</v>
      </c>
      <c r="L338" s="3" t="s">
        <v>108</v>
      </c>
      <c r="R338" s="14"/>
      <c r="T338" s="108">
        <v>0</v>
      </c>
      <c r="U338" s="108">
        <v>0</v>
      </c>
      <c r="V338" s="108">
        <v>0</v>
      </c>
      <c r="W338" s="108">
        <v>0</v>
      </c>
      <c r="X338" s="108">
        <v>0</v>
      </c>
      <c r="Y338" s="108">
        <v>0</v>
      </c>
      <c r="Z338" s="108">
        <v>0</v>
      </c>
      <c r="AA338" s="108">
        <v>0</v>
      </c>
      <c r="AB338" s="108">
        <v>0</v>
      </c>
      <c r="AC338" s="108">
        <v>0</v>
      </c>
      <c r="AD338" s="108">
        <v>0</v>
      </c>
      <c r="AE338" s="108">
        <v>0</v>
      </c>
      <c r="AF338" s="108">
        <v>0</v>
      </c>
      <c r="AG338" s="108">
        <v>0</v>
      </c>
      <c r="AH338" s="108">
        <v>0</v>
      </c>
      <c r="AI338" s="108">
        <v>0</v>
      </c>
      <c r="AJ338" s="108">
        <v>0</v>
      </c>
      <c r="AK338" s="108">
        <v>0</v>
      </c>
      <c r="AM338" s="14"/>
      <c r="AN338" s="14"/>
      <c r="AO338" s="14"/>
      <c r="AP338" s="14"/>
      <c r="AQ338" s="14"/>
      <c r="AR338" s="14"/>
    </row>
    <row r="339" spans="5:44" x14ac:dyDescent="0.2">
      <c r="E339" s="3" t="s">
        <v>32</v>
      </c>
      <c r="F339" s="3">
        <v>0</v>
      </c>
      <c r="G339" s="3">
        <v>0</v>
      </c>
      <c r="I339" s="3">
        <v>0</v>
      </c>
      <c r="J339" s="3" t="s">
        <v>526</v>
      </c>
      <c r="K339" s="130" t="s">
        <v>604</v>
      </c>
      <c r="L339" s="3" t="s">
        <v>108</v>
      </c>
      <c r="R339" s="14"/>
      <c r="T339" s="108">
        <v>0</v>
      </c>
      <c r="U339" s="108">
        <v>0</v>
      </c>
      <c r="V339" s="108">
        <v>0</v>
      </c>
      <c r="W339" s="108">
        <v>0</v>
      </c>
      <c r="X339" s="108">
        <v>0</v>
      </c>
      <c r="Y339" s="108">
        <v>0</v>
      </c>
      <c r="Z339" s="108">
        <v>0</v>
      </c>
      <c r="AA339" s="108">
        <v>0</v>
      </c>
      <c r="AB339" s="108">
        <v>0</v>
      </c>
      <c r="AC339" s="108">
        <v>0</v>
      </c>
      <c r="AD339" s="108">
        <v>0</v>
      </c>
      <c r="AE339" s="108">
        <v>0</v>
      </c>
      <c r="AF339" s="108">
        <v>0</v>
      </c>
      <c r="AG339" s="108">
        <v>0</v>
      </c>
      <c r="AH339" s="108">
        <v>0</v>
      </c>
      <c r="AI339" s="108">
        <v>0</v>
      </c>
      <c r="AJ339" s="108">
        <v>0</v>
      </c>
      <c r="AK339" s="108">
        <v>0</v>
      </c>
      <c r="AM339" s="14"/>
      <c r="AN339" s="14"/>
      <c r="AO339" s="14"/>
      <c r="AP339" s="14"/>
      <c r="AQ339" s="14"/>
      <c r="AR339" s="14"/>
    </row>
    <row r="340" spans="5:44" x14ac:dyDescent="0.2">
      <c r="E340" s="3" t="s">
        <v>32</v>
      </c>
      <c r="F340" s="3">
        <v>0</v>
      </c>
      <c r="G340" s="3">
        <v>0</v>
      </c>
      <c r="I340" s="3">
        <v>0</v>
      </c>
      <c r="J340" s="3" t="s">
        <v>526</v>
      </c>
      <c r="K340" s="130" t="s">
        <v>604</v>
      </c>
      <c r="L340" s="3" t="s">
        <v>108</v>
      </c>
      <c r="R340" s="14"/>
      <c r="T340" s="108">
        <v>0</v>
      </c>
      <c r="U340" s="108">
        <v>0</v>
      </c>
      <c r="V340" s="108">
        <v>0</v>
      </c>
      <c r="W340" s="108">
        <v>0</v>
      </c>
      <c r="X340" s="108">
        <v>0</v>
      </c>
      <c r="Y340" s="108">
        <v>0</v>
      </c>
      <c r="Z340" s="108">
        <v>0</v>
      </c>
      <c r="AA340" s="108">
        <v>0</v>
      </c>
      <c r="AB340" s="108">
        <v>0</v>
      </c>
      <c r="AC340" s="108">
        <v>0</v>
      </c>
      <c r="AD340" s="108">
        <v>0</v>
      </c>
      <c r="AE340" s="108">
        <v>0</v>
      </c>
      <c r="AF340" s="108">
        <v>0</v>
      </c>
      <c r="AG340" s="108">
        <v>0</v>
      </c>
      <c r="AH340" s="108">
        <v>0</v>
      </c>
      <c r="AI340" s="108">
        <v>0</v>
      </c>
      <c r="AJ340" s="108">
        <v>0</v>
      </c>
      <c r="AK340" s="108">
        <v>0</v>
      </c>
      <c r="AM340" s="14"/>
      <c r="AN340" s="14"/>
      <c r="AO340" s="14"/>
      <c r="AP340" s="14"/>
      <c r="AQ340" s="14"/>
      <c r="AR340" s="14"/>
    </row>
    <row r="341" spans="5:44" x14ac:dyDescent="0.2">
      <c r="E341" s="3" t="s">
        <v>32</v>
      </c>
      <c r="F341" s="3" t="s">
        <v>172</v>
      </c>
      <c r="G341" s="3" t="s">
        <v>683</v>
      </c>
      <c r="I341" s="3" t="s">
        <v>417</v>
      </c>
      <c r="J341" s="3" t="s">
        <v>527</v>
      </c>
      <c r="K341" s="130" t="s">
        <v>538</v>
      </c>
      <c r="L341" s="3" t="s">
        <v>108</v>
      </c>
      <c r="R341" s="14"/>
      <c r="T341" s="108">
        <v>0</v>
      </c>
      <c r="U341" s="108">
        <v>0</v>
      </c>
      <c r="V341" s="108">
        <v>0</v>
      </c>
      <c r="W341" s="108">
        <v>0</v>
      </c>
      <c r="X341" s="108">
        <v>0</v>
      </c>
      <c r="Y341" s="108">
        <v>0</v>
      </c>
      <c r="Z341" s="108">
        <v>0</v>
      </c>
      <c r="AA341" s="108">
        <v>0</v>
      </c>
      <c r="AB341" s="108">
        <v>0</v>
      </c>
      <c r="AC341" s="108">
        <v>0</v>
      </c>
      <c r="AD341" s="108">
        <v>0</v>
      </c>
      <c r="AE341" s="108">
        <v>0</v>
      </c>
      <c r="AF341" s="108">
        <v>0</v>
      </c>
      <c r="AG341" s="108">
        <v>4.6304363273428351E-2</v>
      </c>
      <c r="AH341" s="108">
        <v>5.0878083926464646E-2</v>
      </c>
      <c r="AI341" s="108">
        <v>5.8185963605167867E-2</v>
      </c>
      <c r="AJ341" s="108">
        <v>2.9025331168712198E-2</v>
      </c>
      <c r="AK341" s="108">
        <v>4.3071517710747131E-2</v>
      </c>
      <c r="AM341" s="14"/>
      <c r="AN341" s="14"/>
      <c r="AO341" s="14"/>
      <c r="AP341" s="14"/>
      <c r="AQ341" s="14"/>
      <c r="AR341" s="14"/>
    </row>
    <row r="342" spans="5:44" x14ac:dyDescent="0.2">
      <c r="E342" s="3" t="s">
        <v>32</v>
      </c>
      <c r="F342" s="3" t="s">
        <v>207</v>
      </c>
      <c r="G342" s="3" t="s">
        <v>577</v>
      </c>
      <c r="I342" s="3" t="s">
        <v>253</v>
      </c>
      <c r="J342" s="3" t="s">
        <v>527</v>
      </c>
      <c r="K342" s="130" t="s">
        <v>578</v>
      </c>
      <c r="L342" s="3" t="s">
        <v>108</v>
      </c>
      <c r="R342" s="14"/>
      <c r="T342" s="108">
        <v>0</v>
      </c>
      <c r="U342" s="108">
        <v>0</v>
      </c>
      <c r="V342" s="108">
        <v>0</v>
      </c>
      <c r="W342" s="108">
        <v>0</v>
      </c>
      <c r="X342" s="108">
        <v>0</v>
      </c>
      <c r="Y342" s="108">
        <v>0</v>
      </c>
      <c r="Z342" s="108">
        <v>0</v>
      </c>
      <c r="AA342" s="108">
        <v>0</v>
      </c>
      <c r="AB342" s="108">
        <v>0</v>
      </c>
      <c r="AC342" s="108">
        <v>0</v>
      </c>
      <c r="AD342" s="108">
        <v>0</v>
      </c>
      <c r="AE342" s="108">
        <v>0</v>
      </c>
      <c r="AF342" s="108">
        <v>0</v>
      </c>
      <c r="AG342" s="108">
        <v>2.6602463996163488</v>
      </c>
      <c r="AH342" s="108">
        <v>2.5412344882947298</v>
      </c>
      <c r="AI342" s="108">
        <v>2.515812813593449</v>
      </c>
      <c r="AJ342" s="108">
        <v>2.7661537717744591</v>
      </c>
      <c r="AK342" s="108">
        <v>2.9701824779594577</v>
      </c>
      <c r="AM342" s="14"/>
      <c r="AN342" s="119"/>
      <c r="AO342" s="119"/>
      <c r="AP342" s="14"/>
      <c r="AQ342" s="119"/>
      <c r="AR342" s="119"/>
    </row>
    <row r="343" spans="5:44" x14ac:dyDescent="0.2">
      <c r="E343" s="3" t="s">
        <v>32</v>
      </c>
      <c r="F343" s="3" t="s">
        <v>207</v>
      </c>
      <c r="G343" s="3" t="s">
        <v>568</v>
      </c>
      <c r="I343" s="3" t="s">
        <v>253</v>
      </c>
      <c r="J343" s="3" t="s">
        <v>527</v>
      </c>
      <c r="K343" s="130" t="s">
        <v>578</v>
      </c>
      <c r="L343" s="3" t="s">
        <v>108</v>
      </c>
      <c r="R343" s="14"/>
      <c r="T343" s="108">
        <v>0</v>
      </c>
      <c r="U343" s="108">
        <v>0</v>
      </c>
      <c r="V343" s="108">
        <v>0</v>
      </c>
      <c r="W343" s="108">
        <v>0</v>
      </c>
      <c r="X343" s="108">
        <v>0</v>
      </c>
      <c r="Y343" s="108">
        <v>0</v>
      </c>
      <c r="Z343" s="108">
        <v>0</v>
      </c>
      <c r="AA343" s="108">
        <v>0</v>
      </c>
      <c r="AB343" s="108">
        <v>0</v>
      </c>
      <c r="AC343" s="108">
        <v>0</v>
      </c>
      <c r="AD343" s="108">
        <v>0</v>
      </c>
      <c r="AE343" s="108">
        <v>0</v>
      </c>
      <c r="AF343" s="108">
        <v>0</v>
      </c>
      <c r="AG343" s="108">
        <v>2.584664838439616</v>
      </c>
      <c r="AH343" s="108">
        <v>10.787013098312727</v>
      </c>
      <c r="AI343" s="108">
        <v>15.145458786745909</v>
      </c>
      <c r="AJ343" s="108">
        <v>11.210150884905921</v>
      </c>
      <c r="AK343" s="108">
        <v>4.6524284831637903</v>
      </c>
      <c r="AM343" s="14"/>
      <c r="AN343" s="14"/>
      <c r="AO343" s="14"/>
      <c r="AP343" s="14"/>
      <c r="AQ343" s="14"/>
      <c r="AR343" s="14"/>
    </row>
    <row r="344" spans="5:44" x14ac:dyDescent="0.2">
      <c r="E344" s="3" t="s">
        <v>32</v>
      </c>
      <c r="F344" s="3" t="s">
        <v>207</v>
      </c>
      <c r="G344" s="3" t="s">
        <v>669</v>
      </c>
      <c r="I344" s="3" t="s">
        <v>212</v>
      </c>
      <c r="J344" s="3" t="s">
        <v>527</v>
      </c>
      <c r="K344" s="130" t="s">
        <v>540</v>
      </c>
      <c r="L344" s="3" t="s">
        <v>108</v>
      </c>
      <c r="R344" s="14"/>
      <c r="T344" s="108">
        <v>0</v>
      </c>
      <c r="U344" s="108">
        <v>0</v>
      </c>
      <c r="V344" s="108">
        <v>0</v>
      </c>
      <c r="W344" s="108">
        <v>0</v>
      </c>
      <c r="X344" s="108">
        <v>0</v>
      </c>
      <c r="Y344" s="108">
        <v>0</v>
      </c>
      <c r="Z344" s="108">
        <v>0</v>
      </c>
      <c r="AA344" s="108">
        <v>0</v>
      </c>
      <c r="AB344" s="108">
        <v>0</v>
      </c>
      <c r="AC344" s="108">
        <v>0</v>
      </c>
      <c r="AD344" s="108">
        <v>0</v>
      </c>
      <c r="AE344" s="108">
        <v>0</v>
      </c>
      <c r="AF344" s="108">
        <v>0</v>
      </c>
      <c r="AG344" s="108">
        <v>0.64624208503589176</v>
      </c>
      <c r="AH344" s="108">
        <v>0.89663738406198124</v>
      </c>
      <c r="AI344" s="108">
        <v>1.0671865764216366</v>
      </c>
      <c r="AJ344" s="108">
        <v>0.55996093344472286</v>
      </c>
      <c r="AK344" s="108">
        <v>0.95961356947162424</v>
      </c>
      <c r="AM344" s="14"/>
      <c r="AN344" s="14"/>
      <c r="AO344" s="14"/>
      <c r="AP344" s="14"/>
      <c r="AQ344" s="14"/>
      <c r="AR344" s="14"/>
    </row>
    <row r="345" spans="5:44" x14ac:dyDescent="0.2">
      <c r="E345" s="3" t="s">
        <v>32</v>
      </c>
      <c r="F345" s="3" t="s">
        <v>207</v>
      </c>
      <c r="G345" s="3" t="s">
        <v>684</v>
      </c>
      <c r="I345" s="3" t="s">
        <v>213</v>
      </c>
      <c r="J345" s="3" t="s">
        <v>527</v>
      </c>
      <c r="K345" s="130" t="s">
        <v>522</v>
      </c>
      <c r="L345" s="3" t="s">
        <v>108</v>
      </c>
      <c r="R345" s="14"/>
      <c r="T345" s="108">
        <v>0</v>
      </c>
      <c r="U345" s="108">
        <v>0</v>
      </c>
      <c r="V345" s="108">
        <v>0</v>
      </c>
      <c r="W345" s="108">
        <v>0</v>
      </c>
      <c r="X345" s="108">
        <v>0</v>
      </c>
      <c r="Y345" s="108">
        <v>0</v>
      </c>
      <c r="Z345" s="108">
        <v>0</v>
      </c>
      <c r="AA345" s="108">
        <v>0</v>
      </c>
      <c r="AB345" s="108">
        <v>0</v>
      </c>
      <c r="AC345" s="108">
        <v>0</v>
      </c>
      <c r="AD345" s="108">
        <v>0</v>
      </c>
      <c r="AE345" s="108">
        <v>0</v>
      </c>
      <c r="AF345" s="108">
        <v>0</v>
      </c>
      <c r="AG345" s="108">
        <v>0.26113908472498271</v>
      </c>
      <c r="AH345" s="108">
        <v>0.2677188570347625</v>
      </c>
      <c r="AI345" s="108">
        <v>0.27658603611453469</v>
      </c>
      <c r="AJ345" s="108">
        <v>3.5684465831029133E-2</v>
      </c>
      <c r="AK345" s="108">
        <v>5.3838132858261778E-2</v>
      </c>
      <c r="AM345" s="14"/>
      <c r="AN345" s="14"/>
      <c r="AO345" s="14"/>
      <c r="AP345" s="14"/>
      <c r="AQ345" s="14"/>
      <c r="AR345" s="14"/>
    </row>
    <row r="346" spans="5:44" x14ac:dyDescent="0.2">
      <c r="E346" s="3" t="s">
        <v>32</v>
      </c>
      <c r="F346" s="3" t="s">
        <v>207</v>
      </c>
      <c r="G346" s="3" t="s">
        <v>570</v>
      </c>
      <c r="I346" s="3" t="s">
        <v>213</v>
      </c>
      <c r="J346" s="3" t="s">
        <v>527</v>
      </c>
      <c r="K346" s="130" t="s">
        <v>522</v>
      </c>
      <c r="L346" s="3" t="s">
        <v>108</v>
      </c>
      <c r="R346" s="14"/>
      <c r="T346" s="108">
        <v>0</v>
      </c>
      <c r="U346" s="108">
        <v>0</v>
      </c>
      <c r="V346" s="108">
        <v>0</v>
      </c>
      <c r="W346" s="108">
        <v>0</v>
      </c>
      <c r="X346" s="108">
        <v>0</v>
      </c>
      <c r="Y346" s="108">
        <v>0</v>
      </c>
      <c r="Z346" s="108">
        <v>0</v>
      </c>
      <c r="AA346" s="108">
        <v>0</v>
      </c>
      <c r="AB346" s="108">
        <v>0</v>
      </c>
      <c r="AC346" s="108">
        <v>0</v>
      </c>
      <c r="AD346" s="108">
        <v>0</v>
      </c>
      <c r="AE346" s="108">
        <v>0</v>
      </c>
      <c r="AF346" s="108">
        <v>0</v>
      </c>
      <c r="AG346" s="108">
        <v>0</v>
      </c>
      <c r="AH346" s="108">
        <v>0</v>
      </c>
      <c r="AI346" s="108">
        <v>0</v>
      </c>
      <c r="AJ346" s="108">
        <v>0</v>
      </c>
      <c r="AK346" s="108">
        <v>0</v>
      </c>
      <c r="AM346" s="14"/>
      <c r="AN346" s="14"/>
      <c r="AO346" s="14"/>
      <c r="AP346" s="14"/>
      <c r="AQ346" s="14"/>
      <c r="AR346" s="14"/>
    </row>
    <row r="347" spans="5:44" x14ac:dyDescent="0.2">
      <c r="E347" s="3" t="s">
        <v>32</v>
      </c>
      <c r="F347" s="3" t="s">
        <v>207</v>
      </c>
      <c r="G347" s="3" t="s">
        <v>566</v>
      </c>
      <c r="I347" s="3" t="s">
        <v>213</v>
      </c>
      <c r="J347" s="3" t="s">
        <v>527</v>
      </c>
      <c r="K347" s="130" t="s">
        <v>522</v>
      </c>
      <c r="L347" s="3" t="s">
        <v>108</v>
      </c>
      <c r="R347" s="14"/>
      <c r="T347" s="108">
        <v>0</v>
      </c>
      <c r="U347" s="108">
        <v>0</v>
      </c>
      <c r="V347" s="108">
        <v>0</v>
      </c>
      <c r="W347" s="108">
        <v>0</v>
      </c>
      <c r="X347" s="108">
        <v>0</v>
      </c>
      <c r="Y347" s="108">
        <v>0</v>
      </c>
      <c r="Z347" s="108">
        <v>0</v>
      </c>
      <c r="AA347" s="108">
        <v>0</v>
      </c>
      <c r="AB347" s="108">
        <v>0</v>
      </c>
      <c r="AC347" s="108">
        <v>0</v>
      </c>
      <c r="AD347" s="108">
        <v>0</v>
      </c>
      <c r="AE347" s="108">
        <v>0</v>
      </c>
      <c r="AF347" s="108">
        <v>0</v>
      </c>
      <c r="AG347" s="108">
        <v>1.0332318684252584</v>
      </c>
      <c r="AH347" s="108">
        <v>1.0342555653829308</v>
      </c>
      <c r="AI347" s="108">
        <v>0</v>
      </c>
      <c r="AJ347" s="108">
        <v>0</v>
      </c>
      <c r="AK347" s="108">
        <v>0</v>
      </c>
      <c r="AM347" s="14"/>
      <c r="AN347" s="14"/>
      <c r="AO347" s="14"/>
      <c r="AP347" s="14"/>
      <c r="AQ347" s="14"/>
      <c r="AR347" s="14"/>
    </row>
    <row r="348" spans="5:44" x14ac:dyDescent="0.2">
      <c r="E348" s="3" t="s">
        <v>32</v>
      </c>
      <c r="F348" s="3" t="s">
        <v>214</v>
      </c>
      <c r="G348" s="3" t="s">
        <v>646</v>
      </c>
      <c r="I348" s="3" t="s">
        <v>214</v>
      </c>
      <c r="J348" s="3" t="s">
        <v>527</v>
      </c>
      <c r="K348" s="130" t="s">
        <v>492</v>
      </c>
      <c r="L348" s="3" t="s">
        <v>108</v>
      </c>
      <c r="R348" s="14"/>
      <c r="T348" s="108">
        <v>0</v>
      </c>
      <c r="U348" s="108">
        <v>0</v>
      </c>
      <c r="V348" s="108">
        <v>0</v>
      </c>
      <c r="W348" s="108">
        <v>0</v>
      </c>
      <c r="X348" s="108">
        <v>0</v>
      </c>
      <c r="Y348" s="108">
        <v>0</v>
      </c>
      <c r="Z348" s="108">
        <v>0</v>
      </c>
      <c r="AA348" s="108">
        <v>0</v>
      </c>
      <c r="AB348" s="108">
        <v>0</v>
      </c>
      <c r="AC348" s="108">
        <v>0</v>
      </c>
      <c r="AD348" s="108">
        <v>0</v>
      </c>
      <c r="AE348" s="108">
        <v>0</v>
      </c>
      <c r="AF348" s="108">
        <v>0</v>
      </c>
      <c r="AG348" s="108">
        <v>0.55193754016191732</v>
      </c>
      <c r="AH348" s="108">
        <v>0.55578282295227899</v>
      </c>
      <c r="AI348" s="108">
        <v>1.2495360733601912E-2</v>
      </c>
      <c r="AJ348" s="108">
        <v>1.6192058687741651E-2</v>
      </c>
      <c r="AK348" s="108">
        <v>2.02030781751662E-2</v>
      </c>
      <c r="AM348" s="14"/>
      <c r="AN348" s="14"/>
      <c r="AO348" s="14"/>
      <c r="AP348" s="14"/>
      <c r="AQ348" s="14"/>
      <c r="AR348" s="14"/>
    </row>
    <row r="349" spans="5:44" x14ac:dyDescent="0.2">
      <c r="E349" s="3" t="s">
        <v>32</v>
      </c>
      <c r="F349" s="3">
        <v>0</v>
      </c>
      <c r="G349" s="3">
        <v>0</v>
      </c>
      <c r="I349" s="3">
        <v>0</v>
      </c>
      <c r="J349" s="3" t="s">
        <v>527</v>
      </c>
      <c r="K349" s="130" t="s">
        <v>604</v>
      </c>
      <c r="L349" s="3" t="s">
        <v>108</v>
      </c>
      <c r="R349" s="14"/>
      <c r="T349" s="108">
        <v>0</v>
      </c>
      <c r="U349" s="108">
        <v>0</v>
      </c>
      <c r="V349" s="108">
        <v>0</v>
      </c>
      <c r="W349" s="108">
        <v>0</v>
      </c>
      <c r="X349" s="108">
        <v>0</v>
      </c>
      <c r="Y349" s="108">
        <v>0</v>
      </c>
      <c r="Z349" s="108">
        <v>0</v>
      </c>
      <c r="AA349" s="108">
        <v>0</v>
      </c>
      <c r="AB349" s="108">
        <v>0</v>
      </c>
      <c r="AC349" s="108">
        <v>0</v>
      </c>
      <c r="AD349" s="108">
        <v>0</v>
      </c>
      <c r="AE349" s="108">
        <v>0</v>
      </c>
      <c r="AF349" s="108">
        <v>0</v>
      </c>
      <c r="AG349" s="108">
        <v>0</v>
      </c>
      <c r="AH349" s="108">
        <v>0</v>
      </c>
      <c r="AI349" s="108">
        <v>0</v>
      </c>
      <c r="AJ349" s="108">
        <v>0</v>
      </c>
      <c r="AK349" s="108">
        <v>0</v>
      </c>
      <c r="AM349" s="14"/>
      <c r="AN349" s="14"/>
      <c r="AO349" s="14"/>
      <c r="AP349" s="14"/>
      <c r="AQ349" s="14"/>
      <c r="AR349" s="14"/>
    </row>
    <row r="350" spans="5:44" x14ac:dyDescent="0.2">
      <c r="E350" s="3" t="s">
        <v>32</v>
      </c>
      <c r="F350" s="3">
        <v>0</v>
      </c>
      <c r="G350" s="3">
        <v>0</v>
      </c>
      <c r="I350" s="3">
        <v>0</v>
      </c>
      <c r="J350" s="3" t="s">
        <v>527</v>
      </c>
      <c r="K350" s="130" t="s">
        <v>604</v>
      </c>
      <c r="L350" s="3" t="s">
        <v>108</v>
      </c>
      <c r="R350" s="14"/>
      <c r="T350" s="108">
        <v>0</v>
      </c>
      <c r="U350" s="108">
        <v>0</v>
      </c>
      <c r="V350" s="108">
        <v>0</v>
      </c>
      <c r="W350" s="108">
        <v>0</v>
      </c>
      <c r="X350" s="108">
        <v>0</v>
      </c>
      <c r="Y350" s="108">
        <v>0</v>
      </c>
      <c r="Z350" s="108">
        <v>0</v>
      </c>
      <c r="AA350" s="108">
        <v>0</v>
      </c>
      <c r="AB350" s="108">
        <v>0</v>
      </c>
      <c r="AC350" s="108">
        <v>0</v>
      </c>
      <c r="AD350" s="108">
        <v>0</v>
      </c>
      <c r="AE350" s="108">
        <v>0</v>
      </c>
      <c r="AF350" s="108">
        <v>0</v>
      </c>
      <c r="AG350" s="108">
        <v>0</v>
      </c>
      <c r="AH350" s="108">
        <v>0</v>
      </c>
      <c r="AI350" s="108">
        <v>0</v>
      </c>
      <c r="AJ350" s="108">
        <v>0</v>
      </c>
      <c r="AK350" s="108">
        <v>0</v>
      </c>
      <c r="AM350" s="14"/>
      <c r="AN350" s="119"/>
      <c r="AO350" s="119"/>
      <c r="AP350" s="14"/>
      <c r="AQ350" s="119"/>
      <c r="AR350" s="119"/>
    </row>
    <row r="351" spans="5:44" x14ac:dyDescent="0.2">
      <c r="E351" s="3" t="s">
        <v>32</v>
      </c>
      <c r="F351" s="3">
        <v>0</v>
      </c>
      <c r="G351" s="3">
        <v>0</v>
      </c>
      <c r="I351" s="3">
        <v>0</v>
      </c>
      <c r="J351" s="3" t="s">
        <v>527</v>
      </c>
      <c r="K351" s="130" t="s">
        <v>604</v>
      </c>
      <c r="L351" s="3" t="s">
        <v>108</v>
      </c>
      <c r="R351" s="14"/>
      <c r="T351" s="126">
        <v>0</v>
      </c>
      <c r="U351" s="126">
        <v>0</v>
      </c>
      <c r="V351" s="126">
        <v>0</v>
      </c>
      <c r="W351" s="126">
        <v>0</v>
      </c>
      <c r="X351" s="126">
        <v>0</v>
      </c>
      <c r="Y351" s="126">
        <v>0</v>
      </c>
      <c r="Z351" s="126">
        <v>0</v>
      </c>
      <c r="AA351" s="126">
        <v>0</v>
      </c>
      <c r="AB351" s="126">
        <v>0</v>
      </c>
      <c r="AC351" s="126">
        <v>0</v>
      </c>
      <c r="AD351" s="126">
        <v>0</v>
      </c>
      <c r="AE351" s="126">
        <v>0</v>
      </c>
      <c r="AF351" s="126">
        <v>0</v>
      </c>
      <c r="AG351" s="108">
        <v>0</v>
      </c>
      <c r="AH351" s="108">
        <v>0</v>
      </c>
      <c r="AI351" s="108">
        <v>0</v>
      </c>
      <c r="AJ351" s="108">
        <v>0</v>
      </c>
      <c r="AK351" s="108">
        <v>0</v>
      </c>
      <c r="AM351" s="14"/>
      <c r="AN351" s="14"/>
      <c r="AO351" s="14"/>
      <c r="AP351" s="14"/>
      <c r="AQ351" s="14"/>
      <c r="AR351" s="14"/>
    </row>
    <row r="352" spans="5:44" x14ac:dyDescent="0.2">
      <c r="E352" s="3" t="s">
        <v>32</v>
      </c>
      <c r="F352" s="3">
        <v>0</v>
      </c>
      <c r="G352" s="3">
        <v>0</v>
      </c>
      <c r="I352" s="3">
        <v>0</v>
      </c>
      <c r="J352" s="3" t="s">
        <v>527</v>
      </c>
      <c r="K352" s="130" t="s">
        <v>604</v>
      </c>
      <c r="L352" s="3" t="s">
        <v>108</v>
      </c>
      <c r="R352" s="14"/>
      <c r="T352" s="126">
        <v>0</v>
      </c>
      <c r="U352" s="126">
        <v>0</v>
      </c>
      <c r="V352" s="126">
        <v>0</v>
      </c>
      <c r="W352" s="126">
        <v>0</v>
      </c>
      <c r="X352" s="126">
        <v>0</v>
      </c>
      <c r="Y352" s="126">
        <v>0</v>
      </c>
      <c r="Z352" s="126">
        <v>0</v>
      </c>
      <c r="AA352" s="126">
        <v>0</v>
      </c>
      <c r="AB352" s="126">
        <v>0</v>
      </c>
      <c r="AC352" s="126">
        <v>0</v>
      </c>
      <c r="AD352" s="126">
        <v>0</v>
      </c>
      <c r="AE352" s="126">
        <v>0</v>
      </c>
      <c r="AF352" s="126">
        <v>0</v>
      </c>
      <c r="AG352" s="108">
        <v>0</v>
      </c>
      <c r="AH352" s="108">
        <v>0</v>
      </c>
      <c r="AI352" s="108">
        <v>0</v>
      </c>
      <c r="AJ352" s="108">
        <v>0</v>
      </c>
      <c r="AK352" s="108">
        <v>0</v>
      </c>
      <c r="AM352" s="14"/>
      <c r="AN352" s="14"/>
      <c r="AO352" s="14"/>
      <c r="AP352" s="14"/>
      <c r="AQ352" s="14"/>
      <c r="AR352" s="14"/>
    </row>
    <row r="353" spans="5:44" x14ac:dyDescent="0.2">
      <c r="E353" s="3" t="s">
        <v>32</v>
      </c>
      <c r="F353" s="3">
        <v>0</v>
      </c>
      <c r="G353" s="3">
        <v>0</v>
      </c>
      <c r="I353" s="3">
        <v>0</v>
      </c>
      <c r="J353" s="3" t="s">
        <v>527</v>
      </c>
      <c r="K353" s="130" t="s">
        <v>604</v>
      </c>
      <c r="L353" s="3" t="s">
        <v>108</v>
      </c>
      <c r="R353" s="14"/>
      <c r="T353" s="126">
        <v>0</v>
      </c>
      <c r="U353" s="126">
        <v>0</v>
      </c>
      <c r="V353" s="126">
        <v>0</v>
      </c>
      <c r="W353" s="126">
        <v>0</v>
      </c>
      <c r="X353" s="126">
        <v>0</v>
      </c>
      <c r="Y353" s="126">
        <v>0</v>
      </c>
      <c r="Z353" s="126">
        <v>0</v>
      </c>
      <c r="AA353" s="126">
        <v>0</v>
      </c>
      <c r="AB353" s="126">
        <v>0</v>
      </c>
      <c r="AC353" s="126">
        <v>0</v>
      </c>
      <c r="AD353" s="126">
        <v>0</v>
      </c>
      <c r="AE353" s="126">
        <v>0</v>
      </c>
      <c r="AF353" s="126">
        <v>0</v>
      </c>
      <c r="AG353" s="108">
        <v>0</v>
      </c>
      <c r="AH353" s="108">
        <v>0</v>
      </c>
      <c r="AI353" s="108">
        <v>0</v>
      </c>
      <c r="AJ353" s="108">
        <v>0</v>
      </c>
      <c r="AK353" s="108">
        <v>0</v>
      </c>
      <c r="AM353" s="14"/>
      <c r="AN353" s="14"/>
      <c r="AO353" s="14"/>
      <c r="AP353" s="14"/>
      <c r="AQ353" s="14"/>
      <c r="AR353" s="14"/>
    </row>
    <row r="354" spans="5:44" x14ac:dyDescent="0.2">
      <c r="E354" s="3" t="s">
        <v>32</v>
      </c>
      <c r="F354" s="3">
        <v>0</v>
      </c>
      <c r="G354" s="3">
        <v>0</v>
      </c>
      <c r="I354" s="3">
        <v>0</v>
      </c>
      <c r="J354" s="3" t="s">
        <v>527</v>
      </c>
      <c r="K354" s="130" t="s">
        <v>604</v>
      </c>
      <c r="L354" s="3" t="s">
        <v>108</v>
      </c>
      <c r="R354" s="14"/>
      <c r="T354" s="126">
        <v>0</v>
      </c>
      <c r="U354" s="126">
        <v>0</v>
      </c>
      <c r="V354" s="126">
        <v>0</v>
      </c>
      <c r="W354" s="126">
        <v>0</v>
      </c>
      <c r="X354" s="126">
        <v>0</v>
      </c>
      <c r="Y354" s="126">
        <v>0</v>
      </c>
      <c r="Z354" s="126">
        <v>0</v>
      </c>
      <c r="AA354" s="126">
        <v>0</v>
      </c>
      <c r="AB354" s="126">
        <v>0</v>
      </c>
      <c r="AC354" s="126">
        <v>0</v>
      </c>
      <c r="AD354" s="126">
        <v>0</v>
      </c>
      <c r="AE354" s="126">
        <v>0</v>
      </c>
      <c r="AF354" s="126">
        <v>0</v>
      </c>
      <c r="AG354" s="108">
        <v>0</v>
      </c>
      <c r="AH354" s="108">
        <v>0</v>
      </c>
      <c r="AI354" s="108">
        <v>0</v>
      </c>
      <c r="AJ354" s="108">
        <v>0</v>
      </c>
      <c r="AK354" s="108">
        <v>0</v>
      </c>
      <c r="AM354" s="14"/>
      <c r="AN354" s="14"/>
      <c r="AO354" s="14"/>
      <c r="AP354" s="14"/>
      <c r="AQ354" s="14"/>
      <c r="AR354" s="14"/>
    </row>
    <row r="355" spans="5:44" x14ac:dyDescent="0.2">
      <c r="E355" s="3" t="s">
        <v>32</v>
      </c>
      <c r="F355" s="3">
        <v>0</v>
      </c>
      <c r="G355" s="3">
        <v>0</v>
      </c>
      <c r="I355" s="3">
        <v>0</v>
      </c>
      <c r="J355" s="3" t="s">
        <v>527</v>
      </c>
      <c r="K355" s="130" t="s">
        <v>604</v>
      </c>
      <c r="L355" s="3" t="s">
        <v>108</v>
      </c>
      <c r="R355" s="14"/>
      <c r="T355" s="126">
        <v>0</v>
      </c>
      <c r="U355" s="126">
        <v>0</v>
      </c>
      <c r="V355" s="126">
        <v>0</v>
      </c>
      <c r="W355" s="126">
        <v>0</v>
      </c>
      <c r="X355" s="126">
        <v>0</v>
      </c>
      <c r="Y355" s="126">
        <v>0</v>
      </c>
      <c r="Z355" s="126">
        <v>0</v>
      </c>
      <c r="AA355" s="126">
        <v>0</v>
      </c>
      <c r="AB355" s="126">
        <v>0</v>
      </c>
      <c r="AC355" s="126">
        <v>0</v>
      </c>
      <c r="AD355" s="126">
        <v>0</v>
      </c>
      <c r="AE355" s="126">
        <v>0</v>
      </c>
      <c r="AF355" s="126">
        <v>0</v>
      </c>
      <c r="AG355" s="108">
        <v>0</v>
      </c>
      <c r="AH355" s="108">
        <v>0</v>
      </c>
      <c r="AI355" s="108">
        <v>0</v>
      </c>
      <c r="AJ355" s="108">
        <v>0</v>
      </c>
      <c r="AK355" s="108">
        <v>0</v>
      </c>
      <c r="AM355" s="14"/>
      <c r="AN355" s="14"/>
      <c r="AO355" s="14"/>
      <c r="AP355" s="14"/>
      <c r="AQ355" s="14"/>
      <c r="AR355" s="14"/>
    </row>
    <row r="356" spans="5:44" x14ac:dyDescent="0.2">
      <c r="E356" s="3" t="s">
        <v>32</v>
      </c>
      <c r="F356" s="3">
        <v>0</v>
      </c>
      <c r="G356" s="3">
        <v>0</v>
      </c>
      <c r="I356" s="3">
        <v>0</v>
      </c>
      <c r="J356" s="3" t="s">
        <v>527</v>
      </c>
      <c r="K356" s="130" t="s">
        <v>604</v>
      </c>
      <c r="L356" s="3" t="s">
        <v>108</v>
      </c>
      <c r="R356" s="14"/>
      <c r="T356" s="126">
        <v>0</v>
      </c>
      <c r="U356" s="126">
        <v>0</v>
      </c>
      <c r="V356" s="126">
        <v>0</v>
      </c>
      <c r="W356" s="126">
        <v>0</v>
      </c>
      <c r="X356" s="126">
        <v>0</v>
      </c>
      <c r="Y356" s="126">
        <v>0</v>
      </c>
      <c r="Z356" s="126">
        <v>0</v>
      </c>
      <c r="AA356" s="126">
        <v>0</v>
      </c>
      <c r="AB356" s="126">
        <v>0</v>
      </c>
      <c r="AC356" s="126">
        <v>0</v>
      </c>
      <c r="AD356" s="126">
        <v>0</v>
      </c>
      <c r="AE356" s="126">
        <v>0</v>
      </c>
      <c r="AF356" s="126">
        <v>0</v>
      </c>
      <c r="AG356" s="108">
        <v>0</v>
      </c>
      <c r="AH356" s="108">
        <v>0</v>
      </c>
      <c r="AI356" s="108">
        <v>0</v>
      </c>
      <c r="AJ356" s="108">
        <v>0</v>
      </c>
      <c r="AK356" s="108">
        <v>0</v>
      </c>
      <c r="AM356" s="14"/>
      <c r="AN356" s="14"/>
      <c r="AO356" s="14"/>
      <c r="AP356" s="14"/>
      <c r="AQ356" s="14"/>
      <c r="AR356" s="14"/>
    </row>
    <row r="357" spans="5:44" x14ac:dyDescent="0.2">
      <c r="E357" s="3" t="s">
        <v>32</v>
      </c>
      <c r="F357" s="3">
        <v>0</v>
      </c>
      <c r="G357" s="3">
        <v>0</v>
      </c>
      <c r="I357" s="3">
        <v>0</v>
      </c>
      <c r="J357" s="3" t="s">
        <v>527</v>
      </c>
      <c r="K357" s="130" t="s">
        <v>604</v>
      </c>
      <c r="L357" s="3" t="s">
        <v>108</v>
      </c>
      <c r="R357" s="14"/>
      <c r="T357" s="126">
        <v>0</v>
      </c>
      <c r="U357" s="126">
        <v>0</v>
      </c>
      <c r="V357" s="126">
        <v>0</v>
      </c>
      <c r="W357" s="126">
        <v>0</v>
      </c>
      <c r="X357" s="126">
        <v>0</v>
      </c>
      <c r="Y357" s="126">
        <v>0</v>
      </c>
      <c r="Z357" s="126">
        <v>0</v>
      </c>
      <c r="AA357" s="126">
        <v>0</v>
      </c>
      <c r="AB357" s="126">
        <v>0</v>
      </c>
      <c r="AC357" s="126">
        <v>0</v>
      </c>
      <c r="AD357" s="126">
        <v>0</v>
      </c>
      <c r="AE357" s="126">
        <v>0</v>
      </c>
      <c r="AF357" s="126">
        <v>0</v>
      </c>
      <c r="AG357" s="108">
        <v>0</v>
      </c>
      <c r="AH357" s="108">
        <v>0</v>
      </c>
      <c r="AI357" s="108">
        <v>0</v>
      </c>
      <c r="AJ357" s="108">
        <v>0</v>
      </c>
      <c r="AK357" s="108">
        <v>0</v>
      </c>
      <c r="AM357" s="14"/>
      <c r="AN357" s="14"/>
      <c r="AO357" s="14"/>
      <c r="AP357" s="14"/>
      <c r="AQ357" s="14"/>
      <c r="AR357" s="14"/>
    </row>
    <row r="358" spans="5:44" x14ac:dyDescent="0.2">
      <c r="E358" s="3" t="s">
        <v>32</v>
      </c>
      <c r="F358" s="3">
        <v>0</v>
      </c>
      <c r="G358" s="3">
        <v>0</v>
      </c>
      <c r="I358" s="3">
        <v>0</v>
      </c>
      <c r="J358" s="3" t="s">
        <v>527</v>
      </c>
      <c r="K358" s="130" t="s">
        <v>604</v>
      </c>
      <c r="L358" s="3" t="s">
        <v>108</v>
      </c>
      <c r="R358" s="14"/>
      <c r="T358" s="126">
        <v>0</v>
      </c>
      <c r="U358" s="126">
        <v>0</v>
      </c>
      <c r="V358" s="126">
        <v>0</v>
      </c>
      <c r="W358" s="126">
        <v>0</v>
      </c>
      <c r="X358" s="126">
        <v>0</v>
      </c>
      <c r="Y358" s="126">
        <v>0</v>
      </c>
      <c r="Z358" s="126">
        <v>0</v>
      </c>
      <c r="AA358" s="126">
        <v>0</v>
      </c>
      <c r="AB358" s="126">
        <v>0</v>
      </c>
      <c r="AC358" s="126">
        <v>0</v>
      </c>
      <c r="AD358" s="126">
        <v>0</v>
      </c>
      <c r="AE358" s="126">
        <v>0</v>
      </c>
      <c r="AF358" s="126">
        <v>0</v>
      </c>
      <c r="AG358" s="108">
        <v>0</v>
      </c>
      <c r="AH358" s="108">
        <v>0</v>
      </c>
      <c r="AI358" s="108">
        <v>0</v>
      </c>
      <c r="AJ358" s="108">
        <v>0</v>
      </c>
      <c r="AK358" s="108">
        <v>0</v>
      </c>
      <c r="AM358" s="14"/>
      <c r="AN358" s="121"/>
      <c r="AO358" s="121"/>
      <c r="AP358" s="14"/>
      <c r="AQ358" s="121"/>
      <c r="AR358" s="121"/>
    </row>
    <row r="359" spans="5:44" x14ac:dyDescent="0.2">
      <c r="E359" s="3" t="s">
        <v>32</v>
      </c>
      <c r="F359" s="3">
        <v>0</v>
      </c>
      <c r="G359" s="3">
        <v>0</v>
      </c>
      <c r="I359" s="3">
        <v>0</v>
      </c>
      <c r="J359" s="3" t="s">
        <v>527</v>
      </c>
      <c r="K359" s="130" t="s">
        <v>604</v>
      </c>
      <c r="L359" s="3" t="s">
        <v>108</v>
      </c>
      <c r="R359" s="14"/>
      <c r="T359" s="126">
        <v>0</v>
      </c>
      <c r="U359" s="126">
        <v>0</v>
      </c>
      <c r="V359" s="126">
        <v>0</v>
      </c>
      <c r="W359" s="126">
        <v>0</v>
      </c>
      <c r="X359" s="126">
        <v>0</v>
      </c>
      <c r="Y359" s="126">
        <v>0</v>
      </c>
      <c r="Z359" s="126">
        <v>0</v>
      </c>
      <c r="AA359" s="126">
        <v>0</v>
      </c>
      <c r="AB359" s="126">
        <v>0</v>
      </c>
      <c r="AC359" s="126">
        <v>0</v>
      </c>
      <c r="AD359" s="126">
        <v>0</v>
      </c>
      <c r="AE359" s="126">
        <v>0</v>
      </c>
      <c r="AF359" s="126">
        <v>0</v>
      </c>
      <c r="AG359" s="108">
        <v>0</v>
      </c>
      <c r="AH359" s="108">
        <v>0</v>
      </c>
      <c r="AI359" s="108">
        <v>0</v>
      </c>
      <c r="AJ359" s="108">
        <v>0</v>
      </c>
      <c r="AK359" s="108">
        <v>0</v>
      </c>
      <c r="AM359" s="14"/>
      <c r="AN359" s="14"/>
      <c r="AO359" s="14"/>
      <c r="AP359" s="14"/>
      <c r="AQ359" s="14"/>
      <c r="AR359" s="14"/>
    </row>
    <row r="360" spans="5:44" x14ac:dyDescent="0.2">
      <c r="E360" s="3" t="s">
        <v>32</v>
      </c>
      <c r="F360" s="3">
        <v>0</v>
      </c>
      <c r="G360" s="3">
        <v>0</v>
      </c>
      <c r="I360" s="3">
        <v>0</v>
      </c>
      <c r="J360" s="3" t="s">
        <v>527</v>
      </c>
      <c r="K360" s="130" t="s">
        <v>604</v>
      </c>
      <c r="L360" s="3" t="s">
        <v>108</v>
      </c>
      <c r="R360" s="14"/>
      <c r="T360" s="126">
        <v>0</v>
      </c>
      <c r="U360" s="126">
        <v>0</v>
      </c>
      <c r="V360" s="126">
        <v>0</v>
      </c>
      <c r="W360" s="126">
        <v>0</v>
      </c>
      <c r="X360" s="126">
        <v>0</v>
      </c>
      <c r="Y360" s="126">
        <v>0</v>
      </c>
      <c r="Z360" s="126">
        <v>0</v>
      </c>
      <c r="AA360" s="126">
        <v>0</v>
      </c>
      <c r="AB360" s="126">
        <v>0</v>
      </c>
      <c r="AC360" s="126">
        <v>0</v>
      </c>
      <c r="AD360" s="126">
        <v>0</v>
      </c>
      <c r="AE360" s="126">
        <v>0</v>
      </c>
      <c r="AF360" s="126">
        <v>0</v>
      </c>
      <c r="AG360" s="108">
        <v>0</v>
      </c>
      <c r="AH360" s="108">
        <v>0</v>
      </c>
      <c r="AI360" s="108">
        <v>0</v>
      </c>
      <c r="AJ360" s="108">
        <v>0</v>
      </c>
      <c r="AK360" s="108">
        <v>0</v>
      </c>
      <c r="AM360" s="14"/>
      <c r="AN360" s="14"/>
      <c r="AO360" s="14"/>
      <c r="AP360" s="14"/>
      <c r="AQ360" s="14"/>
      <c r="AR360" s="14"/>
    </row>
    <row r="361" spans="5:44" x14ac:dyDescent="0.2">
      <c r="E361" s="3" t="s">
        <v>32</v>
      </c>
      <c r="F361" s="3">
        <v>0</v>
      </c>
      <c r="G361" s="3">
        <v>0</v>
      </c>
      <c r="I361" s="3">
        <v>0</v>
      </c>
      <c r="J361" s="3" t="s">
        <v>527</v>
      </c>
      <c r="K361" s="130" t="s">
        <v>604</v>
      </c>
      <c r="L361" s="3" t="s">
        <v>108</v>
      </c>
      <c r="R361" s="14"/>
      <c r="T361" s="126">
        <v>0</v>
      </c>
      <c r="U361" s="126">
        <v>0</v>
      </c>
      <c r="V361" s="126">
        <v>0</v>
      </c>
      <c r="W361" s="126">
        <v>0</v>
      </c>
      <c r="X361" s="126">
        <v>0</v>
      </c>
      <c r="Y361" s="126">
        <v>0</v>
      </c>
      <c r="Z361" s="126">
        <v>0</v>
      </c>
      <c r="AA361" s="126">
        <v>0</v>
      </c>
      <c r="AB361" s="126">
        <v>0</v>
      </c>
      <c r="AC361" s="126">
        <v>0</v>
      </c>
      <c r="AD361" s="126">
        <v>0</v>
      </c>
      <c r="AE361" s="126">
        <v>0</v>
      </c>
      <c r="AF361" s="126">
        <v>0</v>
      </c>
      <c r="AG361" s="108">
        <v>0</v>
      </c>
      <c r="AH361" s="108">
        <v>0</v>
      </c>
      <c r="AI361" s="108">
        <v>0</v>
      </c>
      <c r="AJ361" s="108">
        <v>0</v>
      </c>
      <c r="AK361" s="108">
        <v>0</v>
      </c>
      <c r="AM361" s="14"/>
      <c r="AN361" s="14"/>
      <c r="AO361" s="14"/>
      <c r="AP361" s="14"/>
      <c r="AQ361" s="14"/>
      <c r="AR361" s="14"/>
    </row>
    <row r="362" spans="5:44" x14ac:dyDescent="0.2">
      <c r="E362" s="3" t="s">
        <v>32</v>
      </c>
      <c r="F362" s="3">
        <v>0</v>
      </c>
      <c r="G362" s="3">
        <v>0</v>
      </c>
      <c r="I362" s="3">
        <v>0</v>
      </c>
      <c r="J362" s="3" t="s">
        <v>527</v>
      </c>
      <c r="K362" s="130" t="s">
        <v>604</v>
      </c>
      <c r="L362" s="3" t="s">
        <v>108</v>
      </c>
      <c r="R362" s="14"/>
      <c r="T362" s="126">
        <v>0</v>
      </c>
      <c r="U362" s="126">
        <v>0</v>
      </c>
      <c r="V362" s="126">
        <v>0</v>
      </c>
      <c r="W362" s="126">
        <v>0</v>
      </c>
      <c r="X362" s="126">
        <v>0</v>
      </c>
      <c r="Y362" s="126">
        <v>0</v>
      </c>
      <c r="Z362" s="126">
        <v>0</v>
      </c>
      <c r="AA362" s="126">
        <v>0</v>
      </c>
      <c r="AB362" s="126">
        <v>0</v>
      </c>
      <c r="AC362" s="126">
        <v>0</v>
      </c>
      <c r="AD362" s="126">
        <v>0</v>
      </c>
      <c r="AE362" s="126">
        <v>0</v>
      </c>
      <c r="AF362" s="126">
        <v>0</v>
      </c>
      <c r="AG362" s="108">
        <v>0</v>
      </c>
      <c r="AH362" s="108">
        <v>0</v>
      </c>
      <c r="AI362" s="108">
        <v>0</v>
      </c>
      <c r="AJ362" s="108">
        <v>0</v>
      </c>
      <c r="AK362" s="108">
        <v>0</v>
      </c>
      <c r="AM362" s="14"/>
      <c r="AN362" s="14"/>
      <c r="AO362" s="14"/>
      <c r="AP362" s="14"/>
      <c r="AQ362" s="14"/>
      <c r="AR362" s="14"/>
    </row>
    <row r="363" spans="5:44" x14ac:dyDescent="0.2">
      <c r="E363" s="3" t="s">
        <v>32</v>
      </c>
      <c r="F363" s="3">
        <v>0</v>
      </c>
      <c r="G363" s="3">
        <v>0</v>
      </c>
      <c r="I363" s="3">
        <v>0</v>
      </c>
      <c r="J363" s="3" t="s">
        <v>527</v>
      </c>
      <c r="K363" s="130" t="s">
        <v>604</v>
      </c>
      <c r="L363" s="3" t="s">
        <v>108</v>
      </c>
      <c r="R363" s="14"/>
      <c r="T363" s="126">
        <v>0</v>
      </c>
      <c r="U363" s="126">
        <v>0</v>
      </c>
      <c r="V363" s="126">
        <v>0</v>
      </c>
      <c r="W363" s="126">
        <v>0</v>
      </c>
      <c r="X363" s="126">
        <v>0</v>
      </c>
      <c r="Y363" s="126">
        <v>0</v>
      </c>
      <c r="Z363" s="126">
        <v>0</v>
      </c>
      <c r="AA363" s="126">
        <v>0</v>
      </c>
      <c r="AB363" s="126">
        <v>0</v>
      </c>
      <c r="AC363" s="126">
        <v>0</v>
      </c>
      <c r="AD363" s="126">
        <v>0</v>
      </c>
      <c r="AE363" s="126">
        <v>0</v>
      </c>
      <c r="AF363" s="126">
        <v>0</v>
      </c>
      <c r="AG363" s="108">
        <v>0</v>
      </c>
      <c r="AH363" s="108">
        <v>0</v>
      </c>
      <c r="AI363" s="108">
        <v>0</v>
      </c>
      <c r="AJ363" s="108">
        <v>0</v>
      </c>
      <c r="AK363" s="108">
        <v>0</v>
      </c>
      <c r="AM363" s="14"/>
      <c r="AN363" s="14"/>
      <c r="AO363" s="14"/>
      <c r="AP363" s="14"/>
      <c r="AQ363" s="14"/>
      <c r="AR363" s="14"/>
    </row>
    <row r="364" spans="5:44" x14ac:dyDescent="0.2">
      <c r="E364" s="3" t="s">
        <v>32</v>
      </c>
      <c r="F364" s="3">
        <v>0</v>
      </c>
      <c r="G364" s="3">
        <v>0</v>
      </c>
      <c r="I364" s="3">
        <v>0</v>
      </c>
      <c r="J364" s="3" t="s">
        <v>527</v>
      </c>
      <c r="K364" s="130" t="s">
        <v>604</v>
      </c>
      <c r="L364" s="3" t="s">
        <v>108</v>
      </c>
      <c r="R364" s="14"/>
      <c r="T364" s="126">
        <v>0</v>
      </c>
      <c r="U364" s="126">
        <v>0</v>
      </c>
      <c r="V364" s="126">
        <v>0</v>
      </c>
      <c r="W364" s="126">
        <v>0</v>
      </c>
      <c r="X364" s="126">
        <v>0</v>
      </c>
      <c r="Y364" s="126">
        <v>0</v>
      </c>
      <c r="Z364" s="126">
        <v>0</v>
      </c>
      <c r="AA364" s="126">
        <v>0</v>
      </c>
      <c r="AB364" s="126">
        <v>0</v>
      </c>
      <c r="AC364" s="126">
        <v>0</v>
      </c>
      <c r="AD364" s="126">
        <v>0</v>
      </c>
      <c r="AE364" s="126">
        <v>0</v>
      </c>
      <c r="AF364" s="126">
        <v>0</v>
      </c>
      <c r="AG364" s="108">
        <v>0</v>
      </c>
      <c r="AH364" s="108">
        <v>0</v>
      </c>
      <c r="AI364" s="108">
        <v>0</v>
      </c>
      <c r="AJ364" s="108">
        <v>0</v>
      </c>
      <c r="AK364" s="108">
        <v>0</v>
      </c>
      <c r="AM364" s="14"/>
      <c r="AN364" s="14"/>
      <c r="AO364" s="14"/>
      <c r="AP364" s="14"/>
      <c r="AQ364" s="14"/>
      <c r="AR364" s="14"/>
    </row>
    <row r="365" spans="5:44" x14ac:dyDescent="0.2">
      <c r="E365" s="3" t="s">
        <v>32</v>
      </c>
      <c r="F365" s="3">
        <v>0</v>
      </c>
      <c r="G365" s="3">
        <v>0</v>
      </c>
      <c r="I365" s="3">
        <v>0</v>
      </c>
      <c r="J365" s="3" t="s">
        <v>527</v>
      </c>
      <c r="K365" s="130" t="s">
        <v>604</v>
      </c>
      <c r="L365" s="3" t="s">
        <v>108</v>
      </c>
      <c r="R365" s="14"/>
      <c r="T365" s="126">
        <v>0</v>
      </c>
      <c r="U365" s="126">
        <v>0</v>
      </c>
      <c r="V365" s="126">
        <v>0</v>
      </c>
      <c r="W365" s="126">
        <v>0</v>
      </c>
      <c r="X365" s="126">
        <v>0</v>
      </c>
      <c r="Y365" s="126">
        <v>0</v>
      </c>
      <c r="Z365" s="126">
        <v>0</v>
      </c>
      <c r="AA365" s="126">
        <v>0</v>
      </c>
      <c r="AB365" s="126">
        <v>0</v>
      </c>
      <c r="AC365" s="126">
        <v>0</v>
      </c>
      <c r="AD365" s="126">
        <v>0</v>
      </c>
      <c r="AE365" s="126">
        <v>0</v>
      </c>
      <c r="AF365" s="126">
        <v>0</v>
      </c>
      <c r="AG365" s="108">
        <v>0</v>
      </c>
      <c r="AH365" s="108">
        <v>0</v>
      </c>
      <c r="AI365" s="108">
        <v>0</v>
      </c>
      <c r="AJ365" s="108">
        <v>0</v>
      </c>
      <c r="AK365" s="108">
        <v>0</v>
      </c>
      <c r="AM365" s="14"/>
      <c r="AN365" s="14"/>
      <c r="AO365" s="14"/>
      <c r="AP365" s="14"/>
      <c r="AQ365" s="14"/>
      <c r="AR365" s="14"/>
    </row>
    <row r="366" spans="5:44" x14ac:dyDescent="0.2">
      <c r="E366" s="3" t="s">
        <v>32</v>
      </c>
      <c r="F366" s="3">
        <v>0</v>
      </c>
      <c r="G366" s="3">
        <v>0</v>
      </c>
      <c r="I366" s="3">
        <v>0</v>
      </c>
      <c r="J366" s="3" t="s">
        <v>527</v>
      </c>
      <c r="K366" s="130" t="s">
        <v>604</v>
      </c>
      <c r="L366" s="3" t="s">
        <v>108</v>
      </c>
      <c r="R366" s="14"/>
      <c r="T366" s="126">
        <v>0</v>
      </c>
      <c r="U366" s="126">
        <v>0</v>
      </c>
      <c r="V366" s="126">
        <v>0</v>
      </c>
      <c r="W366" s="126">
        <v>0</v>
      </c>
      <c r="X366" s="126">
        <v>0</v>
      </c>
      <c r="Y366" s="126">
        <v>0</v>
      </c>
      <c r="Z366" s="126">
        <v>0</v>
      </c>
      <c r="AA366" s="126">
        <v>0</v>
      </c>
      <c r="AB366" s="126">
        <v>0</v>
      </c>
      <c r="AC366" s="126">
        <v>0</v>
      </c>
      <c r="AD366" s="126">
        <v>0</v>
      </c>
      <c r="AE366" s="126">
        <v>0</v>
      </c>
      <c r="AF366" s="126">
        <v>0</v>
      </c>
      <c r="AG366" s="108">
        <v>0</v>
      </c>
      <c r="AH366" s="108">
        <v>0</v>
      </c>
      <c r="AI366" s="108">
        <v>0</v>
      </c>
      <c r="AJ366" s="108">
        <v>0</v>
      </c>
      <c r="AK366" s="108">
        <v>0</v>
      </c>
      <c r="AM366" s="14"/>
      <c r="AN366" s="121"/>
      <c r="AO366" s="121"/>
      <c r="AP366" s="14"/>
      <c r="AQ366" s="121"/>
      <c r="AR366" s="121"/>
    </row>
    <row r="367" spans="5:44" x14ac:dyDescent="0.2">
      <c r="E367" s="3" t="s">
        <v>32</v>
      </c>
      <c r="F367" s="3">
        <v>0</v>
      </c>
      <c r="G367" s="3">
        <v>0</v>
      </c>
      <c r="I367" s="3">
        <v>0</v>
      </c>
      <c r="J367" s="3" t="s">
        <v>527</v>
      </c>
      <c r="K367" s="130" t="s">
        <v>604</v>
      </c>
      <c r="L367" s="3" t="s">
        <v>108</v>
      </c>
      <c r="R367" s="14"/>
      <c r="T367" s="136">
        <v>0</v>
      </c>
      <c r="U367" s="136">
        <v>0</v>
      </c>
      <c r="V367" s="136">
        <v>0</v>
      </c>
      <c r="W367" s="136">
        <v>0</v>
      </c>
      <c r="X367" s="136">
        <v>0</v>
      </c>
      <c r="Y367" s="136">
        <v>0</v>
      </c>
      <c r="Z367" s="136">
        <v>0</v>
      </c>
      <c r="AA367" s="136">
        <v>0</v>
      </c>
      <c r="AB367" s="136">
        <v>0</v>
      </c>
      <c r="AC367" s="136">
        <v>0</v>
      </c>
      <c r="AD367" s="136">
        <v>0</v>
      </c>
      <c r="AE367" s="136">
        <v>0</v>
      </c>
      <c r="AF367" s="136">
        <v>0</v>
      </c>
      <c r="AG367" s="108">
        <v>0</v>
      </c>
      <c r="AH367" s="108">
        <v>0</v>
      </c>
      <c r="AI367" s="108">
        <v>0</v>
      </c>
      <c r="AJ367" s="108">
        <v>0</v>
      </c>
      <c r="AK367" s="108">
        <v>0</v>
      </c>
      <c r="AM367" s="14"/>
      <c r="AN367" s="121"/>
      <c r="AO367" s="121"/>
      <c r="AP367" s="14"/>
      <c r="AQ367" s="121"/>
      <c r="AR367" s="121"/>
    </row>
    <row r="368" spans="5:44" x14ac:dyDescent="0.2">
      <c r="E368" s="3" t="s">
        <v>32</v>
      </c>
      <c r="F368" s="3">
        <v>0</v>
      </c>
      <c r="G368" s="3">
        <v>0</v>
      </c>
      <c r="I368" s="3">
        <v>0</v>
      </c>
      <c r="J368" s="3" t="s">
        <v>527</v>
      </c>
      <c r="K368" s="130" t="s">
        <v>604</v>
      </c>
      <c r="L368" s="3" t="s">
        <v>108</v>
      </c>
      <c r="R368" s="14"/>
      <c r="T368" s="136">
        <v>0</v>
      </c>
      <c r="U368" s="136">
        <v>0</v>
      </c>
      <c r="V368" s="136">
        <v>0</v>
      </c>
      <c r="W368" s="136">
        <v>0</v>
      </c>
      <c r="X368" s="136">
        <v>0</v>
      </c>
      <c r="Y368" s="136">
        <v>0</v>
      </c>
      <c r="Z368" s="136">
        <v>0</v>
      </c>
      <c r="AA368" s="136">
        <v>0</v>
      </c>
      <c r="AB368" s="136">
        <v>0</v>
      </c>
      <c r="AC368" s="136">
        <v>0</v>
      </c>
      <c r="AD368" s="136">
        <v>0</v>
      </c>
      <c r="AE368" s="136">
        <v>0</v>
      </c>
      <c r="AF368" s="136">
        <v>0</v>
      </c>
      <c r="AG368" s="108">
        <v>0</v>
      </c>
      <c r="AH368" s="108">
        <v>0</v>
      </c>
      <c r="AI368" s="108">
        <v>0</v>
      </c>
      <c r="AJ368" s="108">
        <v>0</v>
      </c>
      <c r="AK368" s="108">
        <v>0</v>
      </c>
      <c r="AM368" s="14"/>
      <c r="AN368" s="121"/>
      <c r="AO368" s="121"/>
      <c r="AP368" s="14"/>
      <c r="AQ368" s="121"/>
      <c r="AR368" s="121"/>
    </row>
    <row r="369" spans="5:44" x14ac:dyDescent="0.2">
      <c r="E369" s="3" t="s">
        <v>32</v>
      </c>
      <c r="F369" s="3">
        <v>0</v>
      </c>
      <c r="G369" s="3">
        <v>0</v>
      </c>
      <c r="I369" s="3">
        <v>0</v>
      </c>
      <c r="J369" s="3" t="s">
        <v>527</v>
      </c>
      <c r="K369" s="130" t="s">
        <v>604</v>
      </c>
      <c r="L369" s="3" t="s">
        <v>108</v>
      </c>
      <c r="R369" s="14"/>
      <c r="T369" s="136">
        <v>0</v>
      </c>
      <c r="U369" s="136">
        <v>0</v>
      </c>
      <c r="V369" s="136">
        <v>0</v>
      </c>
      <c r="W369" s="136">
        <v>0</v>
      </c>
      <c r="X369" s="136">
        <v>0</v>
      </c>
      <c r="Y369" s="136">
        <v>0</v>
      </c>
      <c r="Z369" s="136">
        <v>0</v>
      </c>
      <c r="AA369" s="136">
        <v>0</v>
      </c>
      <c r="AB369" s="136">
        <v>0</v>
      </c>
      <c r="AC369" s="136">
        <v>0</v>
      </c>
      <c r="AD369" s="136">
        <v>0</v>
      </c>
      <c r="AE369" s="136">
        <v>0</v>
      </c>
      <c r="AF369" s="136">
        <v>0</v>
      </c>
      <c r="AG369" s="108">
        <v>0</v>
      </c>
      <c r="AH369" s="108">
        <v>0</v>
      </c>
      <c r="AI369" s="108">
        <v>0</v>
      </c>
      <c r="AJ369" s="108">
        <v>0</v>
      </c>
      <c r="AK369" s="108">
        <v>0</v>
      </c>
      <c r="AM369" s="14"/>
      <c r="AN369" s="121"/>
      <c r="AO369" s="121"/>
      <c r="AP369" s="14"/>
      <c r="AQ369" s="121"/>
      <c r="AR369" s="121"/>
    </row>
    <row r="370" spans="5:44" x14ac:dyDescent="0.2">
      <c r="E370" s="3" t="s">
        <v>32</v>
      </c>
      <c r="F370" s="3">
        <v>0</v>
      </c>
      <c r="G370" s="3">
        <v>0</v>
      </c>
      <c r="I370" s="3">
        <v>0</v>
      </c>
      <c r="J370" s="3" t="s">
        <v>527</v>
      </c>
      <c r="K370" s="130" t="s">
        <v>604</v>
      </c>
      <c r="L370" s="3" t="s">
        <v>108</v>
      </c>
      <c r="R370" s="14"/>
      <c r="T370" s="136">
        <v>0</v>
      </c>
      <c r="U370" s="136">
        <v>0</v>
      </c>
      <c r="V370" s="136">
        <v>0</v>
      </c>
      <c r="W370" s="136">
        <v>0</v>
      </c>
      <c r="X370" s="136">
        <v>0</v>
      </c>
      <c r="Y370" s="136">
        <v>0</v>
      </c>
      <c r="Z370" s="136">
        <v>0</v>
      </c>
      <c r="AA370" s="136">
        <v>0</v>
      </c>
      <c r="AB370" s="136">
        <v>0</v>
      </c>
      <c r="AC370" s="136">
        <v>0</v>
      </c>
      <c r="AD370" s="136">
        <v>0</v>
      </c>
      <c r="AE370" s="136">
        <v>0</v>
      </c>
      <c r="AF370" s="136">
        <v>0</v>
      </c>
      <c r="AG370" s="108">
        <v>0</v>
      </c>
      <c r="AH370" s="108">
        <v>0</v>
      </c>
      <c r="AI370" s="108">
        <v>0</v>
      </c>
      <c r="AJ370" s="108">
        <v>0</v>
      </c>
      <c r="AK370" s="108">
        <v>0</v>
      </c>
      <c r="AM370" s="14"/>
      <c r="AN370" s="121"/>
      <c r="AO370" s="121"/>
      <c r="AP370" s="14"/>
      <c r="AQ370" s="121"/>
      <c r="AR370" s="121"/>
    </row>
    <row r="371" spans="5:44" x14ac:dyDescent="0.2">
      <c r="E371" s="3" t="s">
        <v>34</v>
      </c>
      <c r="F371" s="3" t="s">
        <v>172</v>
      </c>
      <c r="G371" s="3" t="s">
        <v>543</v>
      </c>
      <c r="I371" s="3" t="s">
        <v>176</v>
      </c>
      <c r="J371" s="3" t="s">
        <v>526</v>
      </c>
      <c r="K371" s="130" t="s">
        <v>346</v>
      </c>
      <c r="L371" s="3" t="s">
        <v>108</v>
      </c>
      <c r="R371" s="14"/>
      <c r="T371" s="108">
        <v>0</v>
      </c>
      <c r="U371" s="108">
        <v>0</v>
      </c>
      <c r="V371" s="108">
        <v>0</v>
      </c>
      <c r="W371" s="108">
        <v>0</v>
      </c>
      <c r="X371" s="108">
        <v>0</v>
      </c>
      <c r="Y371" s="108">
        <v>0</v>
      </c>
      <c r="Z371" s="108">
        <v>0</v>
      </c>
      <c r="AA371" s="108">
        <v>0</v>
      </c>
      <c r="AB371" s="108">
        <v>0</v>
      </c>
      <c r="AC371" s="108">
        <v>0</v>
      </c>
      <c r="AD371" s="108">
        <v>0</v>
      </c>
      <c r="AE371" s="108">
        <v>0</v>
      </c>
      <c r="AF371" s="108">
        <v>0</v>
      </c>
      <c r="AG371" s="108">
        <v>3.7871778453383784E-4</v>
      </c>
      <c r="AH371" s="108">
        <v>4.4590210210805094E-4</v>
      </c>
      <c r="AI371" s="108">
        <v>5.2104149236910195E-4</v>
      </c>
      <c r="AJ371" s="108">
        <v>7.8735250037275349E-4</v>
      </c>
      <c r="AK371" s="108">
        <v>7.5969262880308704E-4</v>
      </c>
      <c r="AM371" s="14"/>
      <c r="AN371" s="14"/>
      <c r="AO371" s="14"/>
      <c r="AP371" s="14"/>
      <c r="AQ371" s="14"/>
      <c r="AR371" s="14"/>
    </row>
    <row r="372" spans="5:44" x14ac:dyDescent="0.2">
      <c r="E372" s="3" t="s">
        <v>34</v>
      </c>
      <c r="F372" s="3" t="s">
        <v>172</v>
      </c>
      <c r="G372" s="3" t="s">
        <v>544</v>
      </c>
      <c r="I372" s="3" t="s">
        <v>167</v>
      </c>
      <c r="J372" s="3" t="s">
        <v>526</v>
      </c>
      <c r="K372" s="130" t="s">
        <v>354</v>
      </c>
      <c r="L372" s="3" t="s">
        <v>108</v>
      </c>
      <c r="R372" s="14"/>
      <c r="T372" s="108">
        <v>0</v>
      </c>
      <c r="U372" s="108">
        <v>0</v>
      </c>
      <c r="V372" s="108">
        <v>0</v>
      </c>
      <c r="W372" s="108">
        <v>0</v>
      </c>
      <c r="X372" s="108">
        <v>0</v>
      </c>
      <c r="Y372" s="108">
        <v>0</v>
      </c>
      <c r="Z372" s="108">
        <v>0</v>
      </c>
      <c r="AA372" s="108">
        <v>0</v>
      </c>
      <c r="AB372" s="108">
        <v>0</v>
      </c>
      <c r="AC372" s="108">
        <v>0</v>
      </c>
      <c r="AD372" s="108">
        <v>0</v>
      </c>
      <c r="AE372" s="108">
        <v>0</v>
      </c>
      <c r="AF372" s="108">
        <v>0</v>
      </c>
      <c r="AG372" s="108">
        <v>3.3631090130005648E-2</v>
      </c>
      <c r="AH372" s="108">
        <v>4.2713955014698213E-2</v>
      </c>
      <c r="AI372" s="108">
        <v>5.3345021453335972E-2</v>
      </c>
      <c r="AJ372" s="108">
        <v>0.16533726072318888</v>
      </c>
      <c r="AK372" s="108">
        <v>0.10096029691772235</v>
      </c>
      <c r="AM372" s="14"/>
      <c r="AN372" s="14"/>
      <c r="AO372" s="14"/>
      <c r="AP372" s="14"/>
      <c r="AQ372" s="14"/>
      <c r="AR372" s="14"/>
    </row>
    <row r="373" spans="5:44" x14ac:dyDescent="0.2">
      <c r="E373" s="3" t="s">
        <v>34</v>
      </c>
      <c r="F373" s="3" t="s">
        <v>172</v>
      </c>
      <c r="G373" s="3" t="s">
        <v>545</v>
      </c>
      <c r="I373" s="3" t="s">
        <v>183</v>
      </c>
      <c r="J373" s="3" t="s">
        <v>526</v>
      </c>
      <c r="K373" s="130" t="s">
        <v>370</v>
      </c>
      <c r="L373" s="3" t="s">
        <v>108</v>
      </c>
      <c r="R373" s="14"/>
      <c r="T373" s="108">
        <v>0</v>
      </c>
      <c r="U373" s="108">
        <v>0</v>
      </c>
      <c r="V373" s="108">
        <v>0</v>
      </c>
      <c r="W373" s="108">
        <v>0</v>
      </c>
      <c r="X373" s="108">
        <v>0</v>
      </c>
      <c r="Y373" s="108">
        <v>0</v>
      </c>
      <c r="Z373" s="108">
        <v>0</v>
      </c>
      <c r="AA373" s="108">
        <v>0</v>
      </c>
      <c r="AB373" s="108">
        <v>0</v>
      </c>
      <c r="AC373" s="108">
        <v>0</v>
      </c>
      <c r="AD373" s="108">
        <v>0</v>
      </c>
      <c r="AE373" s="108">
        <v>0</v>
      </c>
      <c r="AF373" s="108">
        <v>0</v>
      </c>
      <c r="AG373" s="108">
        <v>0.13683791778463472</v>
      </c>
      <c r="AH373" s="108">
        <v>0.13682666371377608</v>
      </c>
      <c r="AI373" s="108">
        <v>0.13740333823758938</v>
      </c>
      <c r="AJ373" s="108">
        <v>0.13995202053187297</v>
      </c>
      <c r="AK373" s="108">
        <v>0.13952926599105889</v>
      </c>
      <c r="AM373" s="14"/>
      <c r="AN373" s="14"/>
      <c r="AO373" s="14"/>
      <c r="AP373" s="14"/>
      <c r="AQ373" s="14"/>
      <c r="AR373" s="14"/>
    </row>
    <row r="374" spans="5:44" x14ac:dyDescent="0.2">
      <c r="E374" s="3" t="s">
        <v>34</v>
      </c>
      <c r="F374" s="3" t="s">
        <v>172</v>
      </c>
      <c r="G374" s="3" t="s">
        <v>536</v>
      </c>
      <c r="I374" s="3" t="s">
        <v>183</v>
      </c>
      <c r="J374" s="3" t="s">
        <v>526</v>
      </c>
      <c r="K374" s="130" t="s">
        <v>370</v>
      </c>
      <c r="L374" s="3" t="s">
        <v>108</v>
      </c>
      <c r="R374" s="14"/>
      <c r="T374" s="108">
        <v>0</v>
      </c>
      <c r="U374" s="108">
        <v>0</v>
      </c>
      <c r="V374" s="108">
        <v>0</v>
      </c>
      <c r="W374" s="108">
        <v>0</v>
      </c>
      <c r="X374" s="108">
        <v>0</v>
      </c>
      <c r="Y374" s="108">
        <v>0</v>
      </c>
      <c r="Z374" s="108">
        <v>0</v>
      </c>
      <c r="AA374" s="108">
        <v>0</v>
      </c>
      <c r="AB374" s="108">
        <v>0</v>
      </c>
      <c r="AC374" s="108">
        <v>0</v>
      </c>
      <c r="AD374" s="108">
        <v>0</v>
      </c>
      <c r="AE374" s="108">
        <v>0</v>
      </c>
      <c r="AF374" s="108">
        <v>0</v>
      </c>
      <c r="AG374" s="108">
        <v>5.8971769305983246E-2</v>
      </c>
      <c r="AH374" s="108">
        <v>6.9433327328253691E-2</v>
      </c>
      <c r="AI374" s="108">
        <v>8.1133603811760269E-2</v>
      </c>
      <c r="AJ374" s="108">
        <v>0.12260203220090005</v>
      </c>
      <c r="AK374" s="108">
        <v>0.11829499505648067</v>
      </c>
      <c r="AM374" s="14"/>
      <c r="AN374" s="14"/>
      <c r="AO374" s="14"/>
      <c r="AP374" s="14"/>
      <c r="AQ374" s="14"/>
      <c r="AR374" s="14"/>
    </row>
    <row r="375" spans="5:44" x14ac:dyDescent="0.2">
      <c r="E375" s="3" t="s">
        <v>34</v>
      </c>
      <c r="F375" s="3" t="s">
        <v>172</v>
      </c>
      <c r="G375" s="3" t="s">
        <v>546</v>
      </c>
      <c r="I375" s="3" t="s">
        <v>252</v>
      </c>
      <c r="J375" s="3" t="s">
        <v>526</v>
      </c>
      <c r="K375" s="130" t="s">
        <v>509</v>
      </c>
      <c r="L375" s="3" t="s">
        <v>108</v>
      </c>
      <c r="R375" s="14"/>
      <c r="T375" s="108">
        <v>0</v>
      </c>
      <c r="U375" s="108">
        <v>0</v>
      </c>
      <c r="V375" s="108">
        <v>0</v>
      </c>
      <c r="W375" s="108">
        <v>0</v>
      </c>
      <c r="X375" s="108">
        <v>0</v>
      </c>
      <c r="Y375" s="108">
        <v>0</v>
      </c>
      <c r="Z375" s="108">
        <v>0</v>
      </c>
      <c r="AA375" s="108">
        <v>0</v>
      </c>
      <c r="AB375" s="108">
        <v>0</v>
      </c>
      <c r="AC375" s="108">
        <v>0</v>
      </c>
      <c r="AD375" s="108">
        <v>0</v>
      </c>
      <c r="AE375" s="108">
        <v>0</v>
      </c>
      <c r="AF375" s="108">
        <v>0</v>
      </c>
      <c r="AG375" s="108">
        <v>4.0877475156033127E-3</v>
      </c>
      <c r="AH375" s="108">
        <v>4.8129115783091259E-3</v>
      </c>
      <c r="AI375" s="108">
        <v>5.6239399176347682E-3</v>
      </c>
      <c r="AJ375" s="108">
        <v>8.4984079405313051E-3</v>
      </c>
      <c r="AK375" s="108">
        <v>8.1998569458111015E-3</v>
      </c>
      <c r="AM375" s="14"/>
      <c r="AN375" s="14"/>
      <c r="AO375" s="14"/>
      <c r="AP375" s="14"/>
      <c r="AQ375" s="14"/>
      <c r="AR375" s="14"/>
    </row>
    <row r="376" spans="5:44" x14ac:dyDescent="0.2">
      <c r="E376" s="3" t="s">
        <v>34</v>
      </c>
      <c r="F376" s="3" t="s">
        <v>172</v>
      </c>
      <c r="G376" s="3" t="s">
        <v>537</v>
      </c>
      <c r="I376" s="3" t="s">
        <v>417</v>
      </c>
      <c r="J376" s="3" t="s">
        <v>526</v>
      </c>
      <c r="K376" s="130" t="s">
        <v>547</v>
      </c>
      <c r="L376" s="3" t="s">
        <v>108</v>
      </c>
      <c r="R376" s="14"/>
      <c r="T376" s="108">
        <v>0</v>
      </c>
      <c r="U376" s="108">
        <v>0</v>
      </c>
      <c r="V376" s="108">
        <v>0</v>
      </c>
      <c r="W376" s="108">
        <v>0</v>
      </c>
      <c r="X376" s="108">
        <v>0</v>
      </c>
      <c r="Y376" s="108">
        <v>0</v>
      </c>
      <c r="Z376" s="108">
        <v>0</v>
      </c>
      <c r="AA376" s="108">
        <v>0</v>
      </c>
      <c r="AB376" s="108">
        <v>0</v>
      </c>
      <c r="AC376" s="108">
        <v>0</v>
      </c>
      <c r="AD376" s="108">
        <v>0</v>
      </c>
      <c r="AE376" s="108">
        <v>0</v>
      </c>
      <c r="AF376" s="108">
        <v>0</v>
      </c>
      <c r="AG376" s="108">
        <v>7.4774754708852031E-4</v>
      </c>
      <c r="AH376" s="108">
        <v>1.2996458065169803E-3</v>
      </c>
      <c r="AI376" s="108">
        <v>1.8978897921366616E-3</v>
      </c>
      <c r="AJ376" s="108">
        <v>2.7171164082990251E-3</v>
      </c>
      <c r="AK376" s="108">
        <v>3.2270157734456406E-3</v>
      </c>
      <c r="AM376" s="14"/>
      <c r="AN376" s="14"/>
      <c r="AO376" s="14"/>
      <c r="AP376" s="14"/>
      <c r="AQ376" s="14"/>
      <c r="AR376" s="14"/>
    </row>
    <row r="377" spans="5:44" x14ac:dyDescent="0.2">
      <c r="E377" s="3" t="s">
        <v>34</v>
      </c>
      <c r="F377" s="3" t="s">
        <v>207</v>
      </c>
      <c r="G377" s="3" t="s">
        <v>541</v>
      </c>
      <c r="I377" s="3" t="s">
        <v>212</v>
      </c>
      <c r="J377" s="3" t="s">
        <v>526</v>
      </c>
      <c r="K377" s="130" t="s">
        <v>561</v>
      </c>
      <c r="L377" s="3" t="s">
        <v>108</v>
      </c>
      <c r="R377" s="14"/>
      <c r="T377" s="108">
        <v>0</v>
      </c>
      <c r="U377" s="108">
        <v>0</v>
      </c>
      <c r="V377" s="108">
        <v>0</v>
      </c>
      <c r="W377" s="108">
        <v>0</v>
      </c>
      <c r="X377" s="108">
        <v>0</v>
      </c>
      <c r="Y377" s="108">
        <v>0</v>
      </c>
      <c r="Z377" s="108">
        <v>0</v>
      </c>
      <c r="AA377" s="108">
        <v>0</v>
      </c>
      <c r="AB377" s="108">
        <v>0</v>
      </c>
      <c r="AC377" s="108">
        <v>0</v>
      </c>
      <c r="AD377" s="108">
        <v>0</v>
      </c>
      <c r="AE377" s="108">
        <v>0</v>
      </c>
      <c r="AF377" s="108">
        <v>0</v>
      </c>
      <c r="AG377" s="108">
        <v>7.237184339072944E-3</v>
      </c>
      <c r="AH377" s="108">
        <v>4.5573116139039804E-2</v>
      </c>
      <c r="AI377" s="108">
        <v>9.6375236642541884E-3</v>
      </c>
      <c r="AJ377" s="108">
        <v>7.0554527430043201E-2</v>
      </c>
      <c r="AK377" s="108">
        <v>6.8837322155346659E-2</v>
      </c>
      <c r="AM377" s="14"/>
      <c r="AN377" s="14"/>
      <c r="AO377" s="14"/>
      <c r="AP377" s="14"/>
      <c r="AQ377" s="14"/>
      <c r="AR377" s="14"/>
    </row>
    <row r="378" spans="5:44" x14ac:dyDescent="0.2">
      <c r="E378" s="3" t="s">
        <v>34</v>
      </c>
      <c r="F378" s="3" t="s">
        <v>207</v>
      </c>
      <c r="G378" s="3" t="s">
        <v>539</v>
      </c>
      <c r="I378" s="3" t="s">
        <v>212</v>
      </c>
      <c r="J378" s="3" t="s">
        <v>526</v>
      </c>
      <c r="K378" s="130" t="s">
        <v>561</v>
      </c>
      <c r="L378" s="3" t="s">
        <v>108</v>
      </c>
      <c r="R378" s="14"/>
      <c r="T378" s="108">
        <v>0</v>
      </c>
      <c r="U378" s="108">
        <v>0</v>
      </c>
      <c r="V378" s="108">
        <v>0</v>
      </c>
      <c r="W378" s="108">
        <v>0</v>
      </c>
      <c r="X378" s="108">
        <v>0</v>
      </c>
      <c r="Y378" s="108">
        <v>0</v>
      </c>
      <c r="Z378" s="108">
        <v>0</v>
      </c>
      <c r="AA378" s="108">
        <v>0</v>
      </c>
      <c r="AB378" s="108">
        <v>0</v>
      </c>
      <c r="AC378" s="108">
        <v>0</v>
      </c>
      <c r="AD378" s="108">
        <v>0</v>
      </c>
      <c r="AE378" s="108">
        <v>0</v>
      </c>
      <c r="AF378" s="108">
        <v>0</v>
      </c>
      <c r="AG378" s="108">
        <v>8.076177128541584E-3</v>
      </c>
      <c r="AH378" s="108">
        <v>1.8379360605060402E-2</v>
      </c>
      <c r="AI378" s="108">
        <v>2.6557714690942147E-2</v>
      </c>
      <c r="AJ378" s="108">
        <v>3.6097912967494317E-2</v>
      </c>
      <c r="AK378" s="108">
        <v>4.9271374616200125E-2</v>
      </c>
      <c r="AM378" s="14"/>
      <c r="AN378" s="14"/>
      <c r="AO378" s="14"/>
      <c r="AP378" s="14"/>
      <c r="AQ378" s="14"/>
      <c r="AR378" s="14"/>
    </row>
    <row r="379" spans="5:44" x14ac:dyDescent="0.2">
      <c r="E379" s="3" t="s">
        <v>34</v>
      </c>
      <c r="F379" s="3" t="s">
        <v>207</v>
      </c>
      <c r="G379" s="3" t="s">
        <v>537</v>
      </c>
      <c r="I379" s="3" t="s">
        <v>213</v>
      </c>
      <c r="J379" s="3" t="s">
        <v>526</v>
      </c>
      <c r="K379" s="130" t="s">
        <v>523</v>
      </c>
      <c r="L379" s="3" t="s">
        <v>108</v>
      </c>
      <c r="R379" s="14"/>
      <c r="T379" s="108">
        <v>0</v>
      </c>
      <c r="U379" s="108">
        <v>0</v>
      </c>
      <c r="V379" s="108">
        <v>0</v>
      </c>
      <c r="W379" s="108">
        <v>0</v>
      </c>
      <c r="X379" s="108">
        <v>0</v>
      </c>
      <c r="Y379" s="108">
        <v>0</v>
      </c>
      <c r="Z379" s="108">
        <v>0</v>
      </c>
      <c r="AA379" s="108">
        <v>0</v>
      </c>
      <c r="AB379" s="108">
        <v>0</v>
      </c>
      <c r="AC379" s="108">
        <v>0</v>
      </c>
      <c r="AD379" s="108">
        <v>0</v>
      </c>
      <c r="AE379" s="108">
        <v>0</v>
      </c>
      <c r="AF379" s="108">
        <v>0</v>
      </c>
      <c r="AG379" s="108">
        <v>2.9283404840179661E-3</v>
      </c>
      <c r="AH379" s="108">
        <v>4.8498417512829461E-3</v>
      </c>
      <c r="AI379" s="108">
        <v>2.048737990444105E-2</v>
      </c>
      <c r="AJ379" s="108">
        <v>2.6495167187791879E-2</v>
      </c>
      <c r="AK379" s="108">
        <v>2.207357582805769E-2</v>
      </c>
      <c r="AM379" s="14"/>
      <c r="AN379" s="14"/>
      <c r="AO379" s="14"/>
      <c r="AP379" s="14"/>
      <c r="AQ379" s="14"/>
      <c r="AR379" s="14"/>
    </row>
    <row r="380" spans="5:44" x14ac:dyDescent="0.2">
      <c r="E380" s="3" t="s">
        <v>34</v>
      </c>
      <c r="F380" s="3" t="s">
        <v>207</v>
      </c>
      <c r="G380" s="3" t="s">
        <v>562</v>
      </c>
      <c r="I380" s="3" t="s">
        <v>213</v>
      </c>
      <c r="J380" s="3" t="s">
        <v>526</v>
      </c>
      <c r="K380" s="130" t="s">
        <v>523</v>
      </c>
      <c r="L380" s="3" t="s">
        <v>108</v>
      </c>
      <c r="R380" s="14"/>
      <c r="T380" s="108">
        <v>0</v>
      </c>
      <c r="U380" s="108">
        <v>0</v>
      </c>
      <c r="V380" s="108">
        <v>0</v>
      </c>
      <c r="W380" s="108">
        <v>0</v>
      </c>
      <c r="X380" s="108">
        <v>0</v>
      </c>
      <c r="Y380" s="108">
        <v>0</v>
      </c>
      <c r="Z380" s="108">
        <v>0</v>
      </c>
      <c r="AA380" s="108">
        <v>0</v>
      </c>
      <c r="AB380" s="108">
        <v>0</v>
      </c>
      <c r="AC380" s="108">
        <v>0</v>
      </c>
      <c r="AD380" s="108">
        <v>0</v>
      </c>
      <c r="AE380" s="108">
        <v>0</v>
      </c>
      <c r="AF380" s="108">
        <v>0</v>
      </c>
      <c r="AG380" s="108">
        <v>1.4307034936202001E-2</v>
      </c>
      <c r="AH380" s="108">
        <v>0</v>
      </c>
      <c r="AI380" s="108">
        <v>1.2680067589411661</v>
      </c>
      <c r="AJ380" s="108">
        <v>1.9041305276880722</v>
      </c>
      <c r="AK380" s="108">
        <v>3.1788586821617812</v>
      </c>
      <c r="AM380" s="14"/>
      <c r="AN380" s="14"/>
      <c r="AO380" s="14"/>
      <c r="AP380" s="14"/>
      <c r="AQ380" s="14"/>
      <c r="AR380" s="14"/>
    </row>
    <row r="381" spans="5:44" x14ac:dyDescent="0.2">
      <c r="E381" s="3" t="s">
        <v>34</v>
      </c>
      <c r="F381" s="3" t="s">
        <v>207</v>
      </c>
      <c r="G381" s="3" t="s">
        <v>548</v>
      </c>
      <c r="I381" s="3" t="s">
        <v>213</v>
      </c>
      <c r="J381" s="3" t="s">
        <v>526</v>
      </c>
      <c r="K381" s="130" t="s">
        <v>523</v>
      </c>
      <c r="L381" s="3" t="s">
        <v>108</v>
      </c>
      <c r="R381" s="14"/>
      <c r="T381" s="108">
        <v>0</v>
      </c>
      <c r="U381" s="108">
        <v>0</v>
      </c>
      <c r="V381" s="108">
        <v>0</v>
      </c>
      <c r="W381" s="108">
        <v>0</v>
      </c>
      <c r="X381" s="108">
        <v>0</v>
      </c>
      <c r="Y381" s="108">
        <v>0</v>
      </c>
      <c r="Z381" s="108">
        <v>0</v>
      </c>
      <c r="AA381" s="108">
        <v>0</v>
      </c>
      <c r="AB381" s="108">
        <v>0</v>
      </c>
      <c r="AC381" s="108">
        <v>0</v>
      </c>
      <c r="AD381" s="108">
        <v>0</v>
      </c>
      <c r="AE381" s="108">
        <v>0</v>
      </c>
      <c r="AF381" s="108">
        <v>0</v>
      </c>
      <c r="AG381" s="108">
        <v>1.2010626196062899</v>
      </c>
      <c r="AH381" s="108">
        <v>1.1372438817823394</v>
      </c>
      <c r="AI381" s="108">
        <v>0.36780471615407279</v>
      </c>
      <c r="AJ381" s="108">
        <v>0.37009339702392069</v>
      </c>
      <c r="AK381" s="108">
        <v>0.37261347190174721</v>
      </c>
      <c r="AM381" s="14"/>
      <c r="AN381" s="14"/>
      <c r="AO381" s="14"/>
      <c r="AP381" s="14"/>
      <c r="AQ381" s="14"/>
      <c r="AR381" s="14"/>
    </row>
    <row r="382" spans="5:44" x14ac:dyDescent="0.2">
      <c r="E382" s="3" t="s">
        <v>34</v>
      </c>
      <c r="F382" s="3" t="s">
        <v>207</v>
      </c>
      <c r="G382" s="3" t="s">
        <v>688</v>
      </c>
      <c r="I382" s="3" t="s">
        <v>213</v>
      </c>
      <c r="J382" s="3" t="s">
        <v>526</v>
      </c>
      <c r="K382" s="130" t="s">
        <v>523</v>
      </c>
      <c r="L382" s="3" t="s">
        <v>108</v>
      </c>
      <c r="R382" s="14"/>
      <c r="T382" s="108">
        <v>0</v>
      </c>
      <c r="U382" s="108">
        <v>0</v>
      </c>
      <c r="V382" s="108">
        <v>0</v>
      </c>
      <c r="W382" s="108">
        <v>0</v>
      </c>
      <c r="X382" s="108">
        <v>0</v>
      </c>
      <c r="Y382" s="108">
        <v>0</v>
      </c>
      <c r="Z382" s="108">
        <v>0</v>
      </c>
      <c r="AA382" s="108">
        <v>0</v>
      </c>
      <c r="AB382" s="108">
        <v>0</v>
      </c>
      <c r="AC382" s="108">
        <v>0</v>
      </c>
      <c r="AD382" s="108">
        <v>0</v>
      </c>
      <c r="AE382" s="108">
        <v>0</v>
      </c>
      <c r="AF382" s="108">
        <v>0</v>
      </c>
      <c r="AG382" s="108">
        <v>1.2653547951263915</v>
      </c>
      <c r="AH382" s="108">
        <v>0</v>
      </c>
      <c r="AI382" s="108">
        <v>0</v>
      </c>
      <c r="AJ382" s="108">
        <v>0</v>
      </c>
      <c r="AK382" s="108">
        <v>0</v>
      </c>
      <c r="AM382" s="14"/>
      <c r="AN382" s="14"/>
      <c r="AO382" s="14"/>
      <c r="AP382" s="14"/>
      <c r="AQ382" s="14"/>
      <c r="AR382" s="14"/>
    </row>
    <row r="383" spans="5:44" x14ac:dyDescent="0.2">
      <c r="E383" s="3" t="s">
        <v>34</v>
      </c>
      <c r="F383" s="3" t="s">
        <v>214</v>
      </c>
      <c r="G383" s="3" t="s">
        <v>542</v>
      </c>
      <c r="I383" s="3" t="s">
        <v>214</v>
      </c>
      <c r="J383" s="3" t="s">
        <v>526</v>
      </c>
      <c r="K383" s="130" t="s">
        <v>493</v>
      </c>
      <c r="L383" s="3" t="s">
        <v>108</v>
      </c>
      <c r="R383" s="14"/>
      <c r="T383" s="108">
        <v>0</v>
      </c>
      <c r="U383" s="108">
        <v>0</v>
      </c>
      <c r="V383" s="108">
        <v>0</v>
      </c>
      <c r="W383" s="108">
        <v>0</v>
      </c>
      <c r="X383" s="108">
        <v>0</v>
      </c>
      <c r="Y383" s="108">
        <v>0</v>
      </c>
      <c r="Z383" s="108">
        <v>0</v>
      </c>
      <c r="AA383" s="108">
        <v>0</v>
      </c>
      <c r="AB383" s="108">
        <v>0</v>
      </c>
      <c r="AC383" s="108">
        <v>0</v>
      </c>
      <c r="AD383" s="108">
        <v>0</v>
      </c>
      <c r="AE383" s="108">
        <v>0</v>
      </c>
      <c r="AF383" s="108">
        <v>0</v>
      </c>
      <c r="AG383" s="108">
        <v>7.2883317242407042E-3</v>
      </c>
      <c r="AH383" s="108">
        <v>1.2195148868499595E-2</v>
      </c>
      <c r="AI383" s="108">
        <v>1.7061324857278959E-2</v>
      </c>
      <c r="AJ383" s="108">
        <v>2.1981187845854677E-2</v>
      </c>
      <c r="AK383" s="108">
        <v>2.7030965237259008E-2</v>
      </c>
      <c r="AM383" s="14"/>
      <c r="AN383" s="14"/>
      <c r="AO383" s="14"/>
      <c r="AP383" s="14"/>
      <c r="AQ383" s="14"/>
      <c r="AR383" s="14"/>
    </row>
    <row r="384" spans="5:44" x14ac:dyDescent="0.2">
      <c r="E384" s="3" t="s">
        <v>34</v>
      </c>
      <c r="F384" s="3">
        <v>0</v>
      </c>
      <c r="G384" s="3">
        <v>0</v>
      </c>
      <c r="I384" s="3">
        <v>0</v>
      </c>
      <c r="J384" s="3" t="s">
        <v>526</v>
      </c>
      <c r="K384" s="130" t="s">
        <v>605</v>
      </c>
      <c r="L384" s="3" t="s">
        <v>108</v>
      </c>
      <c r="R384" s="14"/>
      <c r="T384" s="108">
        <v>0</v>
      </c>
      <c r="U384" s="108">
        <v>0</v>
      </c>
      <c r="V384" s="108">
        <v>0</v>
      </c>
      <c r="W384" s="108">
        <v>0</v>
      </c>
      <c r="X384" s="108">
        <v>0</v>
      </c>
      <c r="Y384" s="108">
        <v>0</v>
      </c>
      <c r="Z384" s="108">
        <v>0</v>
      </c>
      <c r="AA384" s="108">
        <v>0</v>
      </c>
      <c r="AB384" s="108">
        <v>0</v>
      </c>
      <c r="AC384" s="108">
        <v>0</v>
      </c>
      <c r="AD384" s="108">
        <v>0</v>
      </c>
      <c r="AE384" s="108">
        <v>0</v>
      </c>
      <c r="AF384" s="108">
        <v>0</v>
      </c>
      <c r="AG384" s="108">
        <v>0</v>
      </c>
      <c r="AH384" s="108">
        <v>0</v>
      </c>
      <c r="AI384" s="108">
        <v>0</v>
      </c>
      <c r="AJ384" s="108">
        <v>0</v>
      </c>
      <c r="AK384" s="108">
        <v>0</v>
      </c>
      <c r="AM384" s="14"/>
      <c r="AN384" s="14"/>
      <c r="AO384" s="14"/>
      <c r="AP384" s="14"/>
      <c r="AQ384" s="14"/>
      <c r="AR384" s="14"/>
    </row>
    <row r="385" spans="5:44" x14ac:dyDescent="0.2">
      <c r="E385" s="3" t="s">
        <v>34</v>
      </c>
      <c r="F385" s="3">
        <v>0</v>
      </c>
      <c r="G385" s="3">
        <v>0</v>
      </c>
      <c r="I385" s="3">
        <v>0</v>
      </c>
      <c r="J385" s="3" t="s">
        <v>526</v>
      </c>
      <c r="K385" s="130" t="s">
        <v>605</v>
      </c>
      <c r="L385" s="3" t="s">
        <v>108</v>
      </c>
      <c r="R385" s="14"/>
      <c r="T385" s="108">
        <v>0</v>
      </c>
      <c r="U385" s="108">
        <v>0</v>
      </c>
      <c r="V385" s="108">
        <v>0</v>
      </c>
      <c r="W385" s="108">
        <v>0</v>
      </c>
      <c r="X385" s="108">
        <v>0</v>
      </c>
      <c r="Y385" s="108">
        <v>0</v>
      </c>
      <c r="Z385" s="108">
        <v>0</v>
      </c>
      <c r="AA385" s="108">
        <v>0</v>
      </c>
      <c r="AB385" s="108">
        <v>0</v>
      </c>
      <c r="AC385" s="108">
        <v>0</v>
      </c>
      <c r="AD385" s="108">
        <v>0</v>
      </c>
      <c r="AE385" s="108">
        <v>0</v>
      </c>
      <c r="AF385" s="108">
        <v>0</v>
      </c>
      <c r="AG385" s="108">
        <v>0</v>
      </c>
      <c r="AH385" s="108">
        <v>0</v>
      </c>
      <c r="AI385" s="108">
        <v>0</v>
      </c>
      <c r="AJ385" s="108">
        <v>0</v>
      </c>
      <c r="AK385" s="108">
        <v>0</v>
      </c>
      <c r="AM385" s="14"/>
      <c r="AN385" s="14"/>
      <c r="AO385" s="14"/>
      <c r="AP385" s="14"/>
      <c r="AQ385" s="14"/>
      <c r="AR385" s="14"/>
    </row>
    <row r="386" spans="5:44" x14ac:dyDescent="0.2">
      <c r="E386" s="3" t="s">
        <v>34</v>
      </c>
      <c r="F386" s="3">
        <v>0</v>
      </c>
      <c r="G386" s="3">
        <v>0</v>
      </c>
      <c r="I386" s="3">
        <v>0</v>
      </c>
      <c r="J386" s="3" t="s">
        <v>526</v>
      </c>
      <c r="K386" s="130" t="s">
        <v>605</v>
      </c>
      <c r="L386" s="3" t="s">
        <v>108</v>
      </c>
      <c r="R386" s="14"/>
      <c r="T386" s="108">
        <v>0</v>
      </c>
      <c r="U386" s="108">
        <v>0</v>
      </c>
      <c r="V386" s="108">
        <v>0</v>
      </c>
      <c r="W386" s="108">
        <v>0</v>
      </c>
      <c r="X386" s="108">
        <v>0</v>
      </c>
      <c r="Y386" s="108">
        <v>0</v>
      </c>
      <c r="Z386" s="108">
        <v>0</v>
      </c>
      <c r="AA386" s="108">
        <v>0</v>
      </c>
      <c r="AB386" s="108">
        <v>0</v>
      </c>
      <c r="AC386" s="108">
        <v>0</v>
      </c>
      <c r="AD386" s="108">
        <v>0</v>
      </c>
      <c r="AE386" s="108">
        <v>0</v>
      </c>
      <c r="AF386" s="108">
        <v>0</v>
      </c>
      <c r="AG386" s="108">
        <v>0</v>
      </c>
      <c r="AH386" s="108">
        <v>0</v>
      </c>
      <c r="AI386" s="108">
        <v>0</v>
      </c>
      <c r="AJ386" s="108">
        <v>0</v>
      </c>
      <c r="AK386" s="108">
        <v>0</v>
      </c>
      <c r="AM386" s="14"/>
      <c r="AN386" s="14"/>
      <c r="AO386" s="14"/>
      <c r="AP386" s="14"/>
      <c r="AQ386" s="14"/>
      <c r="AR386" s="14"/>
    </row>
    <row r="387" spans="5:44" x14ac:dyDescent="0.2">
      <c r="E387" s="3" t="s">
        <v>34</v>
      </c>
      <c r="F387" s="3">
        <v>0</v>
      </c>
      <c r="G387" s="3">
        <v>0</v>
      </c>
      <c r="I387" s="3">
        <v>0</v>
      </c>
      <c r="J387" s="3" t="s">
        <v>526</v>
      </c>
      <c r="K387" s="130" t="s">
        <v>605</v>
      </c>
      <c r="L387" s="3" t="s">
        <v>108</v>
      </c>
      <c r="R387" s="14"/>
      <c r="T387" s="108">
        <v>0</v>
      </c>
      <c r="U387" s="108">
        <v>0</v>
      </c>
      <c r="V387" s="108">
        <v>0</v>
      </c>
      <c r="W387" s="108">
        <v>0</v>
      </c>
      <c r="X387" s="108">
        <v>0</v>
      </c>
      <c r="Y387" s="108">
        <v>0</v>
      </c>
      <c r="Z387" s="108">
        <v>0</v>
      </c>
      <c r="AA387" s="108">
        <v>0</v>
      </c>
      <c r="AB387" s="108">
        <v>0</v>
      </c>
      <c r="AC387" s="108">
        <v>0</v>
      </c>
      <c r="AD387" s="108">
        <v>0</v>
      </c>
      <c r="AE387" s="108">
        <v>0</v>
      </c>
      <c r="AF387" s="108">
        <v>0</v>
      </c>
      <c r="AG387" s="108">
        <v>0</v>
      </c>
      <c r="AH387" s="108">
        <v>0</v>
      </c>
      <c r="AI387" s="108">
        <v>0</v>
      </c>
      <c r="AJ387" s="108">
        <v>0</v>
      </c>
      <c r="AK387" s="108">
        <v>0</v>
      </c>
      <c r="AM387" s="14"/>
      <c r="AN387" s="14"/>
      <c r="AO387" s="14"/>
      <c r="AP387" s="14"/>
      <c r="AQ387" s="14"/>
      <c r="AR387" s="14"/>
    </row>
    <row r="388" spans="5:44" x14ac:dyDescent="0.2">
      <c r="E388" s="3" t="s">
        <v>34</v>
      </c>
      <c r="F388" s="3">
        <v>0</v>
      </c>
      <c r="G388" s="3">
        <v>0</v>
      </c>
      <c r="I388" s="3">
        <v>0</v>
      </c>
      <c r="J388" s="3" t="s">
        <v>526</v>
      </c>
      <c r="K388" s="130" t="s">
        <v>605</v>
      </c>
      <c r="L388" s="3" t="s">
        <v>108</v>
      </c>
      <c r="R388" s="14"/>
      <c r="T388" s="108">
        <v>0</v>
      </c>
      <c r="U388" s="108">
        <v>0</v>
      </c>
      <c r="V388" s="108">
        <v>0</v>
      </c>
      <c r="W388" s="108">
        <v>0</v>
      </c>
      <c r="X388" s="108">
        <v>0</v>
      </c>
      <c r="Y388" s="108">
        <v>0</v>
      </c>
      <c r="Z388" s="108">
        <v>0</v>
      </c>
      <c r="AA388" s="108">
        <v>0</v>
      </c>
      <c r="AB388" s="108">
        <v>0</v>
      </c>
      <c r="AC388" s="108">
        <v>0</v>
      </c>
      <c r="AD388" s="108">
        <v>0</v>
      </c>
      <c r="AE388" s="108">
        <v>0</v>
      </c>
      <c r="AF388" s="108">
        <v>0</v>
      </c>
      <c r="AG388" s="108">
        <v>0</v>
      </c>
      <c r="AH388" s="108">
        <v>0</v>
      </c>
      <c r="AI388" s="108">
        <v>0</v>
      </c>
      <c r="AJ388" s="108">
        <v>0</v>
      </c>
      <c r="AK388" s="108">
        <v>0</v>
      </c>
      <c r="AM388" s="14"/>
      <c r="AN388" s="14"/>
      <c r="AO388" s="14"/>
      <c r="AP388" s="14"/>
      <c r="AQ388" s="14"/>
      <c r="AR388" s="14"/>
    </row>
    <row r="389" spans="5:44" x14ac:dyDescent="0.2">
      <c r="E389" s="3" t="s">
        <v>34</v>
      </c>
      <c r="F389" s="3">
        <v>0</v>
      </c>
      <c r="G389" s="3">
        <v>0</v>
      </c>
      <c r="I389" s="3">
        <v>0</v>
      </c>
      <c r="J389" s="3" t="s">
        <v>526</v>
      </c>
      <c r="K389" s="130" t="s">
        <v>605</v>
      </c>
      <c r="L389" s="3" t="s">
        <v>108</v>
      </c>
      <c r="R389" s="14"/>
      <c r="T389" s="108">
        <v>0</v>
      </c>
      <c r="U389" s="108">
        <v>0</v>
      </c>
      <c r="V389" s="108">
        <v>0</v>
      </c>
      <c r="W389" s="108">
        <v>0</v>
      </c>
      <c r="X389" s="108">
        <v>0</v>
      </c>
      <c r="Y389" s="108">
        <v>0</v>
      </c>
      <c r="Z389" s="108">
        <v>0</v>
      </c>
      <c r="AA389" s="108">
        <v>0</v>
      </c>
      <c r="AB389" s="108">
        <v>0</v>
      </c>
      <c r="AC389" s="108">
        <v>0</v>
      </c>
      <c r="AD389" s="108">
        <v>0</v>
      </c>
      <c r="AE389" s="108">
        <v>0</v>
      </c>
      <c r="AF389" s="108">
        <v>0</v>
      </c>
      <c r="AG389" s="108">
        <v>0</v>
      </c>
      <c r="AH389" s="108">
        <v>0</v>
      </c>
      <c r="AI389" s="108">
        <v>0</v>
      </c>
      <c r="AJ389" s="108">
        <v>0</v>
      </c>
      <c r="AK389" s="108">
        <v>0</v>
      </c>
      <c r="AM389" s="14"/>
      <c r="AN389" s="14"/>
      <c r="AO389" s="14"/>
      <c r="AP389" s="14"/>
      <c r="AQ389" s="14"/>
      <c r="AR389" s="14"/>
    </row>
    <row r="390" spans="5:44" x14ac:dyDescent="0.2">
      <c r="E390" s="3" t="s">
        <v>34</v>
      </c>
      <c r="F390" s="3">
        <v>0</v>
      </c>
      <c r="G390" s="3">
        <v>0</v>
      </c>
      <c r="I390" s="3">
        <v>0</v>
      </c>
      <c r="J390" s="3" t="s">
        <v>526</v>
      </c>
      <c r="K390" s="130" t="s">
        <v>605</v>
      </c>
      <c r="L390" s="3" t="s">
        <v>108</v>
      </c>
      <c r="R390" s="14"/>
      <c r="T390" s="108">
        <v>0</v>
      </c>
      <c r="U390" s="108">
        <v>0</v>
      </c>
      <c r="V390" s="108">
        <v>0</v>
      </c>
      <c r="W390" s="108">
        <v>0</v>
      </c>
      <c r="X390" s="108">
        <v>0</v>
      </c>
      <c r="Y390" s="108">
        <v>0</v>
      </c>
      <c r="Z390" s="108">
        <v>0</v>
      </c>
      <c r="AA390" s="108">
        <v>0</v>
      </c>
      <c r="AB390" s="108">
        <v>0</v>
      </c>
      <c r="AC390" s="108">
        <v>0</v>
      </c>
      <c r="AD390" s="108">
        <v>0</v>
      </c>
      <c r="AE390" s="108">
        <v>0</v>
      </c>
      <c r="AF390" s="108">
        <v>0</v>
      </c>
      <c r="AG390" s="108">
        <v>0</v>
      </c>
      <c r="AH390" s="108">
        <v>0</v>
      </c>
      <c r="AI390" s="108">
        <v>0</v>
      </c>
      <c r="AJ390" s="108">
        <v>0</v>
      </c>
      <c r="AK390" s="108">
        <v>0</v>
      </c>
      <c r="AM390" s="14"/>
      <c r="AN390" s="14"/>
      <c r="AO390" s="14"/>
      <c r="AP390" s="14"/>
      <c r="AQ390" s="14"/>
      <c r="AR390" s="14"/>
    </row>
    <row r="391" spans="5:44" x14ac:dyDescent="0.2">
      <c r="E391" s="3" t="s">
        <v>34</v>
      </c>
      <c r="F391" s="3">
        <v>0</v>
      </c>
      <c r="G391" s="3">
        <v>0</v>
      </c>
      <c r="I391" s="3">
        <v>0</v>
      </c>
      <c r="J391" s="3" t="s">
        <v>526</v>
      </c>
      <c r="K391" s="130" t="s">
        <v>605</v>
      </c>
      <c r="L391" s="3" t="s">
        <v>108</v>
      </c>
      <c r="R391" s="14"/>
      <c r="T391" s="108">
        <v>0</v>
      </c>
      <c r="U391" s="108">
        <v>0</v>
      </c>
      <c r="V391" s="108">
        <v>0</v>
      </c>
      <c r="W391" s="108">
        <v>0</v>
      </c>
      <c r="X391" s="108">
        <v>0</v>
      </c>
      <c r="Y391" s="108">
        <v>0</v>
      </c>
      <c r="Z391" s="108">
        <v>0</v>
      </c>
      <c r="AA391" s="108">
        <v>0</v>
      </c>
      <c r="AB391" s="108">
        <v>0</v>
      </c>
      <c r="AC391" s="108">
        <v>0</v>
      </c>
      <c r="AD391" s="108">
        <v>0</v>
      </c>
      <c r="AE391" s="108">
        <v>0</v>
      </c>
      <c r="AF391" s="108">
        <v>0</v>
      </c>
      <c r="AG391" s="108">
        <v>0</v>
      </c>
      <c r="AH391" s="108">
        <v>0</v>
      </c>
      <c r="AI391" s="108">
        <v>0</v>
      </c>
      <c r="AJ391" s="108">
        <v>0</v>
      </c>
      <c r="AK391" s="108">
        <v>0</v>
      </c>
      <c r="AM391" s="14"/>
      <c r="AN391" s="14"/>
      <c r="AO391" s="14"/>
      <c r="AP391" s="14"/>
      <c r="AQ391" s="14"/>
      <c r="AR391" s="14"/>
    </row>
    <row r="392" spans="5:44" x14ac:dyDescent="0.2">
      <c r="E392" s="3" t="s">
        <v>34</v>
      </c>
      <c r="F392" s="3">
        <v>0</v>
      </c>
      <c r="G392" s="3">
        <v>0</v>
      </c>
      <c r="I392" s="3">
        <v>0</v>
      </c>
      <c r="J392" s="3" t="s">
        <v>526</v>
      </c>
      <c r="K392" s="130" t="s">
        <v>605</v>
      </c>
      <c r="L392" s="3" t="s">
        <v>108</v>
      </c>
      <c r="R392" s="14"/>
      <c r="T392" s="108">
        <v>0</v>
      </c>
      <c r="U392" s="108">
        <v>0</v>
      </c>
      <c r="V392" s="108">
        <v>0</v>
      </c>
      <c r="W392" s="108">
        <v>0</v>
      </c>
      <c r="X392" s="108">
        <v>0</v>
      </c>
      <c r="Y392" s="108">
        <v>0</v>
      </c>
      <c r="Z392" s="108">
        <v>0</v>
      </c>
      <c r="AA392" s="108">
        <v>0</v>
      </c>
      <c r="AB392" s="108">
        <v>0</v>
      </c>
      <c r="AC392" s="108">
        <v>0</v>
      </c>
      <c r="AD392" s="108">
        <v>0</v>
      </c>
      <c r="AE392" s="108">
        <v>0</v>
      </c>
      <c r="AF392" s="108">
        <v>0</v>
      </c>
      <c r="AG392" s="108">
        <v>0</v>
      </c>
      <c r="AH392" s="108">
        <v>0</v>
      </c>
      <c r="AI392" s="108">
        <v>0</v>
      </c>
      <c r="AJ392" s="108">
        <v>0</v>
      </c>
      <c r="AK392" s="108">
        <v>0</v>
      </c>
      <c r="AM392" s="14"/>
      <c r="AN392" s="14"/>
      <c r="AO392" s="14"/>
      <c r="AP392" s="14"/>
      <c r="AQ392" s="14"/>
      <c r="AR392" s="14"/>
    </row>
    <row r="393" spans="5:44" x14ac:dyDescent="0.2">
      <c r="E393" s="3" t="s">
        <v>34</v>
      </c>
      <c r="F393" s="3">
        <v>0</v>
      </c>
      <c r="G393" s="3">
        <v>0</v>
      </c>
      <c r="I393" s="3">
        <v>0</v>
      </c>
      <c r="J393" s="3" t="s">
        <v>526</v>
      </c>
      <c r="K393" s="130" t="s">
        <v>605</v>
      </c>
      <c r="L393" s="3" t="s">
        <v>108</v>
      </c>
      <c r="R393" s="14"/>
      <c r="T393" s="108">
        <v>0</v>
      </c>
      <c r="U393" s="108">
        <v>0</v>
      </c>
      <c r="V393" s="108">
        <v>0</v>
      </c>
      <c r="W393" s="108">
        <v>0</v>
      </c>
      <c r="X393" s="108">
        <v>0</v>
      </c>
      <c r="Y393" s="108">
        <v>0</v>
      </c>
      <c r="Z393" s="108">
        <v>0</v>
      </c>
      <c r="AA393" s="108">
        <v>0</v>
      </c>
      <c r="AB393" s="108">
        <v>0</v>
      </c>
      <c r="AC393" s="108">
        <v>0</v>
      </c>
      <c r="AD393" s="108">
        <v>0</v>
      </c>
      <c r="AE393" s="108">
        <v>0</v>
      </c>
      <c r="AF393" s="108">
        <v>0</v>
      </c>
      <c r="AG393" s="108">
        <v>0</v>
      </c>
      <c r="AH393" s="108">
        <v>0</v>
      </c>
      <c r="AI393" s="108">
        <v>0</v>
      </c>
      <c r="AJ393" s="108">
        <v>0</v>
      </c>
      <c r="AK393" s="108">
        <v>0</v>
      </c>
      <c r="AM393" s="14"/>
      <c r="AN393" s="14"/>
      <c r="AO393" s="14"/>
      <c r="AP393" s="14"/>
      <c r="AQ393" s="14"/>
      <c r="AR393" s="14"/>
    </row>
    <row r="394" spans="5:44" x14ac:dyDescent="0.2">
      <c r="E394" s="3" t="s">
        <v>34</v>
      </c>
      <c r="F394" s="3">
        <v>0</v>
      </c>
      <c r="G394" s="3">
        <v>0</v>
      </c>
      <c r="I394" s="3">
        <v>0</v>
      </c>
      <c r="J394" s="3" t="s">
        <v>526</v>
      </c>
      <c r="K394" s="130" t="s">
        <v>605</v>
      </c>
      <c r="L394" s="3" t="s">
        <v>108</v>
      </c>
      <c r="R394" s="14"/>
      <c r="T394" s="108">
        <v>0</v>
      </c>
      <c r="U394" s="108">
        <v>0</v>
      </c>
      <c r="V394" s="108">
        <v>0</v>
      </c>
      <c r="W394" s="108">
        <v>0</v>
      </c>
      <c r="X394" s="108">
        <v>0</v>
      </c>
      <c r="Y394" s="108">
        <v>0</v>
      </c>
      <c r="Z394" s="108">
        <v>0</v>
      </c>
      <c r="AA394" s="108">
        <v>0</v>
      </c>
      <c r="AB394" s="108">
        <v>0</v>
      </c>
      <c r="AC394" s="108">
        <v>0</v>
      </c>
      <c r="AD394" s="108">
        <v>0</v>
      </c>
      <c r="AE394" s="108">
        <v>0</v>
      </c>
      <c r="AF394" s="108">
        <v>0</v>
      </c>
      <c r="AG394" s="108">
        <v>0</v>
      </c>
      <c r="AH394" s="108">
        <v>0</v>
      </c>
      <c r="AI394" s="108">
        <v>0</v>
      </c>
      <c r="AJ394" s="108">
        <v>0</v>
      </c>
      <c r="AK394" s="108">
        <v>0</v>
      </c>
      <c r="AM394" s="14"/>
      <c r="AN394" s="14"/>
      <c r="AO394" s="14"/>
      <c r="AP394" s="14"/>
      <c r="AQ394" s="14"/>
      <c r="AR394" s="14"/>
    </row>
    <row r="395" spans="5:44" x14ac:dyDescent="0.2">
      <c r="E395" s="3" t="s">
        <v>34</v>
      </c>
      <c r="F395" s="3">
        <v>0</v>
      </c>
      <c r="G395" s="3">
        <v>0</v>
      </c>
      <c r="I395" s="3">
        <v>0</v>
      </c>
      <c r="J395" s="3" t="s">
        <v>526</v>
      </c>
      <c r="K395" s="130" t="s">
        <v>605</v>
      </c>
      <c r="L395" s="3" t="s">
        <v>108</v>
      </c>
      <c r="R395" s="14"/>
      <c r="T395" s="108">
        <v>0</v>
      </c>
      <c r="U395" s="108">
        <v>0</v>
      </c>
      <c r="V395" s="108">
        <v>0</v>
      </c>
      <c r="W395" s="108">
        <v>0</v>
      </c>
      <c r="X395" s="108">
        <v>0</v>
      </c>
      <c r="Y395" s="108">
        <v>0</v>
      </c>
      <c r="Z395" s="108">
        <v>0</v>
      </c>
      <c r="AA395" s="108">
        <v>0</v>
      </c>
      <c r="AB395" s="108">
        <v>0</v>
      </c>
      <c r="AC395" s="108">
        <v>0</v>
      </c>
      <c r="AD395" s="108">
        <v>0</v>
      </c>
      <c r="AE395" s="108">
        <v>0</v>
      </c>
      <c r="AF395" s="108">
        <v>0</v>
      </c>
      <c r="AG395" s="108">
        <v>0</v>
      </c>
      <c r="AH395" s="108">
        <v>0</v>
      </c>
      <c r="AI395" s="108">
        <v>0</v>
      </c>
      <c r="AJ395" s="108">
        <v>0</v>
      </c>
      <c r="AK395" s="108">
        <v>0</v>
      </c>
      <c r="AM395" s="14"/>
      <c r="AN395" s="14"/>
      <c r="AO395" s="14"/>
      <c r="AP395" s="14"/>
      <c r="AQ395" s="14"/>
      <c r="AR395" s="14"/>
    </row>
    <row r="396" spans="5:44" x14ac:dyDescent="0.2">
      <c r="E396" s="3" t="s">
        <v>34</v>
      </c>
      <c r="F396" s="3">
        <v>0</v>
      </c>
      <c r="G396" s="3">
        <v>0</v>
      </c>
      <c r="I396" s="3">
        <v>0</v>
      </c>
      <c r="J396" s="3" t="s">
        <v>526</v>
      </c>
      <c r="K396" s="130" t="s">
        <v>605</v>
      </c>
      <c r="L396" s="3" t="s">
        <v>108</v>
      </c>
      <c r="R396" s="14"/>
      <c r="T396" s="108">
        <v>0</v>
      </c>
      <c r="U396" s="108">
        <v>0</v>
      </c>
      <c r="V396" s="108">
        <v>0</v>
      </c>
      <c r="W396" s="108">
        <v>0</v>
      </c>
      <c r="X396" s="108">
        <v>0</v>
      </c>
      <c r="Y396" s="108">
        <v>0</v>
      </c>
      <c r="Z396" s="108">
        <v>0</v>
      </c>
      <c r="AA396" s="108">
        <v>0</v>
      </c>
      <c r="AB396" s="108">
        <v>0</v>
      </c>
      <c r="AC396" s="108">
        <v>0</v>
      </c>
      <c r="AD396" s="108">
        <v>0</v>
      </c>
      <c r="AE396" s="108">
        <v>0</v>
      </c>
      <c r="AF396" s="108">
        <v>0</v>
      </c>
      <c r="AG396" s="108">
        <v>0</v>
      </c>
      <c r="AH396" s="108">
        <v>0</v>
      </c>
      <c r="AI396" s="108">
        <v>0</v>
      </c>
      <c r="AJ396" s="108">
        <v>0</v>
      </c>
      <c r="AK396" s="108">
        <v>0</v>
      </c>
      <c r="AM396" s="14"/>
      <c r="AN396" s="14"/>
      <c r="AO396" s="14"/>
      <c r="AP396" s="14"/>
      <c r="AQ396" s="14"/>
      <c r="AR396" s="14"/>
    </row>
    <row r="397" spans="5:44" x14ac:dyDescent="0.2">
      <c r="E397" s="3" t="s">
        <v>34</v>
      </c>
      <c r="F397" s="3">
        <v>0</v>
      </c>
      <c r="G397" s="3">
        <v>0</v>
      </c>
      <c r="I397" s="3">
        <v>0</v>
      </c>
      <c r="J397" s="3" t="s">
        <v>526</v>
      </c>
      <c r="K397" s="130" t="s">
        <v>605</v>
      </c>
      <c r="L397" s="3" t="s">
        <v>108</v>
      </c>
      <c r="R397" s="14"/>
      <c r="T397" s="108">
        <v>0</v>
      </c>
      <c r="U397" s="108">
        <v>0</v>
      </c>
      <c r="V397" s="108">
        <v>0</v>
      </c>
      <c r="W397" s="108">
        <v>0</v>
      </c>
      <c r="X397" s="108">
        <v>0</v>
      </c>
      <c r="Y397" s="108">
        <v>0</v>
      </c>
      <c r="Z397" s="108">
        <v>0</v>
      </c>
      <c r="AA397" s="108">
        <v>0</v>
      </c>
      <c r="AB397" s="108">
        <v>0</v>
      </c>
      <c r="AC397" s="108">
        <v>0</v>
      </c>
      <c r="AD397" s="108">
        <v>0</v>
      </c>
      <c r="AE397" s="108">
        <v>0</v>
      </c>
      <c r="AF397" s="108">
        <v>0</v>
      </c>
      <c r="AG397" s="108">
        <v>0</v>
      </c>
      <c r="AH397" s="108">
        <v>0</v>
      </c>
      <c r="AI397" s="108">
        <v>0</v>
      </c>
      <c r="AJ397" s="108">
        <v>0</v>
      </c>
      <c r="AK397" s="108">
        <v>0</v>
      </c>
      <c r="AM397" s="14"/>
      <c r="AN397" s="14"/>
      <c r="AO397" s="14"/>
      <c r="AP397" s="14"/>
      <c r="AQ397" s="14"/>
      <c r="AR397" s="14"/>
    </row>
    <row r="398" spans="5:44" x14ac:dyDescent="0.2">
      <c r="E398" s="3" t="s">
        <v>34</v>
      </c>
      <c r="F398" s="3">
        <v>0</v>
      </c>
      <c r="G398" s="3">
        <v>0</v>
      </c>
      <c r="I398" s="3">
        <v>0</v>
      </c>
      <c r="J398" s="3" t="s">
        <v>526</v>
      </c>
      <c r="K398" s="130" t="s">
        <v>605</v>
      </c>
      <c r="L398" s="3" t="s">
        <v>108</v>
      </c>
      <c r="R398" s="14"/>
      <c r="T398" s="108">
        <v>0</v>
      </c>
      <c r="U398" s="108">
        <v>0</v>
      </c>
      <c r="V398" s="108">
        <v>0</v>
      </c>
      <c r="W398" s="108">
        <v>0</v>
      </c>
      <c r="X398" s="108">
        <v>0</v>
      </c>
      <c r="Y398" s="108">
        <v>0</v>
      </c>
      <c r="Z398" s="108">
        <v>0</v>
      </c>
      <c r="AA398" s="108">
        <v>0</v>
      </c>
      <c r="AB398" s="108">
        <v>0</v>
      </c>
      <c r="AC398" s="108">
        <v>0</v>
      </c>
      <c r="AD398" s="108">
        <v>0</v>
      </c>
      <c r="AE398" s="108">
        <v>0</v>
      </c>
      <c r="AF398" s="108">
        <v>0</v>
      </c>
      <c r="AG398" s="108">
        <v>0</v>
      </c>
      <c r="AH398" s="108">
        <v>0</v>
      </c>
      <c r="AI398" s="108">
        <v>0</v>
      </c>
      <c r="AJ398" s="108">
        <v>0</v>
      </c>
      <c r="AK398" s="108">
        <v>0</v>
      </c>
      <c r="AM398" s="14"/>
      <c r="AN398" s="14"/>
      <c r="AO398" s="14"/>
      <c r="AP398" s="14"/>
      <c r="AQ398" s="14"/>
      <c r="AR398" s="14"/>
    </row>
    <row r="399" spans="5:44" x14ac:dyDescent="0.2">
      <c r="E399" s="3" t="s">
        <v>34</v>
      </c>
      <c r="F399" s="3">
        <v>0</v>
      </c>
      <c r="G399" s="3">
        <v>0</v>
      </c>
      <c r="I399" s="3">
        <v>0</v>
      </c>
      <c r="J399" s="3" t="s">
        <v>526</v>
      </c>
      <c r="K399" s="130" t="s">
        <v>605</v>
      </c>
      <c r="L399" s="3" t="s">
        <v>108</v>
      </c>
      <c r="R399" s="14"/>
      <c r="T399" s="108">
        <v>0</v>
      </c>
      <c r="U399" s="108">
        <v>0</v>
      </c>
      <c r="V399" s="108">
        <v>0</v>
      </c>
      <c r="W399" s="108">
        <v>0</v>
      </c>
      <c r="X399" s="108">
        <v>0</v>
      </c>
      <c r="Y399" s="108">
        <v>0</v>
      </c>
      <c r="Z399" s="108">
        <v>0</v>
      </c>
      <c r="AA399" s="108">
        <v>0</v>
      </c>
      <c r="AB399" s="108">
        <v>0</v>
      </c>
      <c r="AC399" s="108">
        <v>0</v>
      </c>
      <c r="AD399" s="108">
        <v>0</v>
      </c>
      <c r="AE399" s="108">
        <v>0</v>
      </c>
      <c r="AF399" s="108">
        <v>0</v>
      </c>
      <c r="AG399" s="108">
        <v>0</v>
      </c>
      <c r="AH399" s="108">
        <v>0</v>
      </c>
      <c r="AI399" s="108">
        <v>0</v>
      </c>
      <c r="AJ399" s="108">
        <v>0</v>
      </c>
      <c r="AK399" s="108">
        <v>0</v>
      </c>
      <c r="AM399" s="14"/>
      <c r="AN399" s="14"/>
      <c r="AO399" s="14"/>
      <c r="AP399" s="14"/>
      <c r="AQ399" s="14"/>
      <c r="AR399" s="14"/>
    </row>
    <row r="400" spans="5:44" x14ac:dyDescent="0.2">
      <c r="E400" s="3" t="s">
        <v>34</v>
      </c>
      <c r="F400" s="3">
        <v>0</v>
      </c>
      <c r="G400" s="3">
        <v>0</v>
      </c>
      <c r="I400" s="3">
        <v>0</v>
      </c>
      <c r="J400" s="3" t="s">
        <v>526</v>
      </c>
      <c r="K400" s="130" t="s">
        <v>605</v>
      </c>
      <c r="L400" s="3" t="s">
        <v>108</v>
      </c>
      <c r="R400" s="14"/>
      <c r="T400" s="108">
        <v>0</v>
      </c>
      <c r="U400" s="108">
        <v>0</v>
      </c>
      <c r="V400" s="108">
        <v>0</v>
      </c>
      <c r="W400" s="108">
        <v>0</v>
      </c>
      <c r="X400" s="108">
        <v>0</v>
      </c>
      <c r="Y400" s="108">
        <v>0</v>
      </c>
      <c r="Z400" s="108">
        <v>0</v>
      </c>
      <c r="AA400" s="108">
        <v>0</v>
      </c>
      <c r="AB400" s="108">
        <v>0</v>
      </c>
      <c r="AC400" s="108">
        <v>0</v>
      </c>
      <c r="AD400" s="108">
        <v>0</v>
      </c>
      <c r="AE400" s="108">
        <v>0</v>
      </c>
      <c r="AF400" s="108">
        <v>0</v>
      </c>
      <c r="AG400" s="108">
        <v>0</v>
      </c>
      <c r="AH400" s="108">
        <v>0</v>
      </c>
      <c r="AI400" s="108">
        <v>0</v>
      </c>
      <c r="AJ400" s="108">
        <v>0</v>
      </c>
      <c r="AK400" s="108">
        <v>0</v>
      </c>
      <c r="AM400" s="14"/>
      <c r="AN400" s="14"/>
      <c r="AO400" s="14"/>
      <c r="AP400" s="14"/>
      <c r="AQ400" s="14"/>
      <c r="AR400" s="14"/>
    </row>
    <row r="401" spans="5:44" x14ac:dyDescent="0.2">
      <c r="E401" s="3" t="s">
        <v>34</v>
      </c>
      <c r="F401" s="3" t="s">
        <v>172</v>
      </c>
      <c r="G401" s="3" t="s">
        <v>683</v>
      </c>
      <c r="I401" s="3" t="s">
        <v>417</v>
      </c>
      <c r="J401" s="3" t="s">
        <v>527</v>
      </c>
      <c r="K401" s="130" t="s">
        <v>547</v>
      </c>
      <c r="L401" s="3" t="s">
        <v>108</v>
      </c>
      <c r="R401" s="14"/>
      <c r="T401" s="108">
        <v>0</v>
      </c>
      <c r="U401" s="108">
        <v>0</v>
      </c>
      <c r="V401" s="108">
        <v>0</v>
      </c>
      <c r="W401" s="108">
        <v>0</v>
      </c>
      <c r="X401" s="108">
        <v>0</v>
      </c>
      <c r="Y401" s="108">
        <v>0</v>
      </c>
      <c r="Z401" s="108">
        <v>0</v>
      </c>
      <c r="AA401" s="108">
        <v>0</v>
      </c>
      <c r="AB401" s="108">
        <v>0</v>
      </c>
      <c r="AC401" s="108">
        <v>0</v>
      </c>
      <c r="AD401" s="108">
        <v>0</v>
      </c>
      <c r="AE401" s="108">
        <v>0</v>
      </c>
      <c r="AF401" s="108">
        <v>0</v>
      </c>
      <c r="AG401" s="108">
        <v>7.8787987335097842E-2</v>
      </c>
      <c r="AH401" s="108">
        <v>8.6889709065271048E-2</v>
      </c>
      <c r="AI401" s="108">
        <v>9.9279583873972954E-2</v>
      </c>
      <c r="AJ401" s="108">
        <v>4.9035460181021673E-2</v>
      </c>
      <c r="AK401" s="108">
        <v>7.2796937858002231E-2</v>
      </c>
      <c r="AM401" s="14"/>
      <c r="AN401" s="14"/>
      <c r="AO401" s="14"/>
      <c r="AP401" s="14"/>
      <c r="AQ401" s="14"/>
      <c r="AR401" s="14"/>
    </row>
    <row r="402" spans="5:44" x14ac:dyDescent="0.2">
      <c r="E402" s="3" t="s">
        <v>34</v>
      </c>
      <c r="F402" s="3" t="s">
        <v>207</v>
      </c>
      <c r="G402" s="3" t="s">
        <v>579</v>
      </c>
      <c r="I402" s="3" t="s">
        <v>253</v>
      </c>
      <c r="J402" s="3" t="s">
        <v>527</v>
      </c>
      <c r="K402" s="130" t="s">
        <v>580</v>
      </c>
      <c r="L402" s="3" t="s">
        <v>108</v>
      </c>
      <c r="R402" s="14"/>
      <c r="T402" s="108">
        <v>0</v>
      </c>
      <c r="U402" s="108">
        <v>0</v>
      </c>
      <c r="V402" s="108">
        <v>0</v>
      </c>
      <c r="W402" s="108">
        <v>0</v>
      </c>
      <c r="X402" s="108">
        <v>0</v>
      </c>
      <c r="Y402" s="108">
        <v>0</v>
      </c>
      <c r="Z402" s="108">
        <v>0</v>
      </c>
      <c r="AA402" s="108">
        <v>0</v>
      </c>
      <c r="AB402" s="108">
        <v>0</v>
      </c>
      <c r="AC402" s="108">
        <v>0</v>
      </c>
      <c r="AD402" s="108">
        <v>0</v>
      </c>
      <c r="AE402" s="108">
        <v>0</v>
      </c>
      <c r="AF402" s="108">
        <v>0</v>
      </c>
      <c r="AG402" s="108">
        <v>1.540002443570881</v>
      </c>
      <c r="AH402" s="108">
        <v>3.9419561788841744</v>
      </c>
      <c r="AI402" s="108">
        <v>7.8603626385650225</v>
      </c>
      <c r="AJ402" s="108">
        <v>6.2236605446579629</v>
      </c>
      <c r="AK402" s="108">
        <v>1.4147661060739978</v>
      </c>
      <c r="AM402" s="14"/>
      <c r="AN402" s="119"/>
      <c r="AO402" s="119"/>
      <c r="AP402" s="14"/>
      <c r="AQ402" s="119"/>
      <c r="AR402" s="119"/>
    </row>
    <row r="403" spans="5:44" x14ac:dyDescent="0.2">
      <c r="E403" s="3" t="s">
        <v>34</v>
      </c>
      <c r="F403" s="3" t="s">
        <v>207</v>
      </c>
      <c r="G403" s="3" t="s">
        <v>669</v>
      </c>
      <c r="I403" s="3" t="s">
        <v>212</v>
      </c>
      <c r="J403" s="3" t="s">
        <v>527</v>
      </c>
      <c r="K403" s="130" t="s">
        <v>561</v>
      </c>
      <c r="L403" s="3" t="s">
        <v>108</v>
      </c>
      <c r="R403" s="14"/>
      <c r="T403" s="108">
        <v>0</v>
      </c>
      <c r="U403" s="108">
        <v>0</v>
      </c>
      <c r="V403" s="108">
        <v>0</v>
      </c>
      <c r="W403" s="108">
        <v>0</v>
      </c>
      <c r="X403" s="108">
        <v>0</v>
      </c>
      <c r="Y403" s="108">
        <v>0</v>
      </c>
      <c r="Z403" s="108">
        <v>0</v>
      </c>
      <c r="AA403" s="108">
        <v>0</v>
      </c>
      <c r="AB403" s="108">
        <v>0</v>
      </c>
      <c r="AC403" s="108">
        <v>0</v>
      </c>
      <c r="AD403" s="108">
        <v>0</v>
      </c>
      <c r="AE403" s="108">
        <v>0</v>
      </c>
      <c r="AF403" s="108">
        <v>0</v>
      </c>
      <c r="AG403" s="108">
        <v>1.0548399149641083</v>
      </c>
      <c r="AH403" s="108">
        <v>1.4634846159380188</v>
      </c>
      <c r="AI403" s="108">
        <v>1.7430454235783635</v>
      </c>
      <c r="AJ403" s="108">
        <v>0.9142470665552771</v>
      </c>
      <c r="AK403" s="108">
        <v>1.5661684305283758</v>
      </c>
      <c r="AM403" s="14"/>
      <c r="AN403" s="14"/>
      <c r="AO403" s="14"/>
      <c r="AP403" s="14"/>
      <c r="AQ403" s="14"/>
      <c r="AR403" s="14"/>
    </row>
    <row r="404" spans="5:44" x14ac:dyDescent="0.2">
      <c r="E404" s="3" t="s">
        <v>34</v>
      </c>
      <c r="F404" s="3" t="s">
        <v>207</v>
      </c>
      <c r="G404" s="3" t="s">
        <v>684</v>
      </c>
      <c r="I404" s="3" t="s">
        <v>213</v>
      </c>
      <c r="J404" s="3" t="s">
        <v>527</v>
      </c>
      <c r="K404" s="130" t="s">
        <v>523</v>
      </c>
      <c r="L404" s="3" t="s">
        <v>108</v>
      </c>
      <c r="R404" s="14"/>
      <c r="T404" s="108">
        <v>0</v>
      </c>
      <c r="U404" s="108">
        <v>0</v>
      </c>
      <c r="V404" s="108">
        <v>0</v>
      </c>
      <c r="W404" s="108">
        <v>0</v>
      </c>
      <c r="X404" s="108">
        <v>0</v>
      </c>
      <c r="Y404" s="108">
        <v>0</v>
      </c>
      <c r="Z404" s="108">
        <v>0</v>
      </c>
      <c r="AA404" s="108">
        <v>0</v>
      </c>
      <c r="AB404" s="108">
        <v>0</v>
      </c>
      <c r="AC404" s="108">
        <v>0</v>
      </c>
      <c r="AD404" s="108">
        <v>0</v>
      </c>
      <c r="AE404" s="108">
        <v>0</v>
      </c>
      <c r="AF404" s="108">
        <v>0</v>
      </c>
      <c r="AG404" s="108">
        <v>0.44482104943221801</v>
      </c>
      <c r="AH404" s="108">
        <v>0.45609088898191974</v>
      </c>
      <c r="AI404" s="108">
        <v>0.47152500093422645</v>
      </c>
      <c r="AJ404" s="108">
        <v>5.9685331934348884E-2</v>
      </c>
      <c r="AK404" s="108">
        <v>8.9525767413700663E-2</v>
      </c>
      <c r="AM404" s="14"/>
      <c r="AN404" s="14"/>
      <c r="AO404" s="14"/>
      <c r="AP404" s="14"/>
      <c r="AQ404" s="14"/>
      <c r="AR404" s="14"/>
    </row>
    <row r="405" spans="5:44" x14ac:dyDescent="0.2">
      <c r="E405" s="3" t="s">
        <v>34</v>
      </c>
      <c r="F405" s="3" t="s">
        <v>207</v>
      </c>
      <c r="G405" s="3" t="s">
        <v>570</v>
      </c>
      <c r="I405" s="3" t="s">
        <v>213</v>
      </c>
      <c r="J405" s="3" t="s">
        <v>527</v>
      </c>
      <c r="K405" s="130" t="s">
        <v>523</v>
      </c>
      <c r="L405" s="3" t="s">
        <v>108</v>
      </c>
      <c r="R405" s="14"/>
      <c r="T405" s="108">
        <v>0</v>
      </c>
      <c r="U405" s="108">
        <v>0</v>
      </c>
      <c r="V405" s="108">
        <v>0</v>
      </c>
      <c r="W405" s="108">
        <v>0</v>
      </c>
      <c r="X405" s="108">
        <v>0</v>
      </c>
      <c r="Y405" s="108">
        <v>0</v>
      </c>
      <c r="Z405" s="108">
        <v>0</v>
      </c>
      <c r="AA405" s="108">
        <v>0</v>
      </c>
      <c r="AB405" s="108">
        <v>0</v>
      </c>
      <c r="AC405" s="108">
        <v>0</v>
      </c>
      <c r="AD405" s="108">
        <v>0</v>
      </c>
      <c r="AE405" s="108">
        <v>0</v>
      </c>
      <c r="AF405" s="108">
        <v>0</v>
      </c>
      <c r="AG405" s="108">
        <v>0</v>
      </c>
      <c r="AH405" s="108">
        <v>0</v>
      </c>
      <c r="AI405" s="108">
        <v>0</v>
      </c>
      <c r="AJ405" s="108">
        <v>0</v>
      </c>
      <c r="AK405" s="108">
        <v>0</v>
      </c>
      <c r="AM405" s="14"/>
      <c r="AN405" s="14"/>
      <c r="AO405" s="14"/>
      <c r="AP405" s="14"/>
      <c r="AQ405" s="14"/>
      <c r="AR405" s="14"/>
    </row>
    <row r="406" spans="5:44" x14ac:dyDescent="0.2">
      <c r="E406" s="3" t="s">
        <v>34</v>
      </c>
      <c r="F406" s="3" t="s">
        <v>214</v>
      </c>
      <c r="G406" s="3" t="s">
        <v>646</v>
      </c>
      <c r="I406" s="3" t="s">
        <v>214</v>
      </c>
      <c r="J406" s="3" t="s">
        <v>527</v>
      </c>
      <c r="K406" s="130" t="s">
        <v>493</v>
      </c>
      <c r="L406" s="3" t="s">
        <v>108</v>
      </c>
      <c r="R406" s="14"/>
      <c r="T406" s="108">
        <v>0</v>
      </c>
      <c r="U406" s="108">
        <v>0</v>
      </c>
      <c r="V406" s="108">
        <v>0</v>
      </c>
      <c r="W406" s="108">
        <v>0</v>
      </c>
      <c r="X406" s="108">
        <v>0</v>
      </c>
      <c r="Y406" s="108">
        <v>0</v>
      </c>
      <c r="Z406" s="108">
        <v>0</v>
      </c>
      <c r="AA406" s="108">
        <v>0</v>
      </c>
      <c r="AB406" s="108">
        <v>0</v>
      </c>
      <c r="AC406" s="108">
        <v>0</v>
      </c>
      <c r="AD406" s="108">
        <v>0</v>
      </c>
      <c r="AE406" s="108">
        <v>0</v>
      </c>
      <c r="AF406" s="108">
        <v>0</v>
      </c>
      <c r="AG406" s="108">
        <v>1.2122964959557325</v>
      </c>
      <c r="AH406" s="108">
        <v>1.2213433775755136</v>
      </c>
      <c r="AI406" s="108">
        <v>2.5361802621652663E-2</v>
      </c>
      <c r="AJ406" s="108">
        <v>3.2703660697608328E-2</v>
      </c>
      <c r="AK406" s="108">
        <v>4.0389375447524412E-2</v>
      </c>
      <c r="AM406" s="14"/>
      <c r="AN406" s="14"/>
      <c r="AO406" s="14"/>
      <c r="AP406" s="14"/>
      <c r="AQ406" s="14"/>
      <c r="AR406" s="14"/>
    </row>
    <row r="407" spans="5:44" x14ac:dyDescent="0.2">
      <c r="E407" s="3" t="s">
        <v>34</v>
      </c>
      <c r="F407" s="3" t="s">
        <v>214</v>
      </c>
      <c r="G407" s="3" t="s">
        <v>689</v>
      </c>
      <c r="I407" s="3" t="s">
        <v>214</v>
      </c>
      <c r="J407" s="3" t="s">
        <v>527</v>
      </c>
      <c r="K407" s="130" t="s">
        <v>493</v>
      </c>
      <c r="L407" s="3" t="s">
        <v>108</v>
      </c>
      <c r="R407" s="14"/>
      <c r="T407" s="108">
        <v>0</v>
      </c>
      <c r="U407" s="108">
        <v>0</v>
      </c>
      <c r="V407" s="108">
        <v>0</v>
      </c>
      <c r="W407" s="108">
        <v>0</v>
      </c>
      <c r="X407" s="108">
        <v>0</v>
      </c>
      <c r="Y407" s="108">
        <v>0</v>
      </c>
      <c r="Z407" s="108">
        <v>0</v>
      </c>
      <c r="AA407" s="108">
        <v>0</v>
      </c>
      <c r="AB407" s="108">
        <v>0</v>
      </c>
      <c r="AC407" s="108">
        <v>0</v>
      </c>
      <c r="AD407" s="108">
        <v>0</v>
      </c>
      <c r="AE407" s="108">
        <v>0</v>
      </c>
      <c r="AF407" s="108">
        <v>0</v>
      </c>
      <c r="AG407" s="108">
        <v>4.9069682953875393</v>
      </c>
      <c r="AH407" s="108">
        <v>0</v>
      </c>
      <c r="AI407" s="108">
        <v>0</v>
      </c>
      <c r="AJ407" s="108">
        <v>0</v>
      </c>
      <c r="AK407" s="108">
        <v>0</v>
      </c>
      <c r="AM407" s="14"/>
      <c r="AN407" s="14"/>
      <c r="AO407" s="14"/>
      <c r="AP407" s="14"/>
      <c r="AQ407" s="14"/>
      <c r="AR407" s="14"/>
    </row>
    <row r="408" spans="5:44" x14ac:dyDescent="0.2">
      <c r="E408" s="3" t="s">
        <v>34</v>
      </c>
      <c r="F408" s="3">
        <v>0</v>
      </c>
      <c r="G408" s="3">
        <v>0</v>
      </c>
      <c r="I408" s="3">
        <v>0</v>
      </c>
      <c r="J408" s="3" t="s">
        <v>527</v>
      </c>
      <c r="K408" s="130" t="s">
        <v>605</v>
      </c>
      <c r="L408" s="3" t="s">
        <v>108</v>
      </c>
      <c r="R408" s="14"/>
      <c r="T408" s="108">
        <v>0</v>
      </c>
      <c r="U408" s="108">
        <v>0</v>
      </c>
      <c r="V408" s="108">
        <v>0</v>
      </c>
      <c r="W408" s="108">
        <v>0</v>
      </c>
      <c r="X408" s="108">
        <v>0</v>
      </c>
      <c r="Y408" s="108">
        <v>0</v>
      </c>
      <c r="Z408" s="108">
        <v>0</v>
      </c>
      <c r="AA408" s="108">
        <v>0</v>
      </c>
      <c r="AB408" s="108">
        <v>0</v>
      </c>
      <c r="AC408" s="108">
        <v>0</v>
      </c>
      <c r="AD408" s="108">
        <v>0</v>
      </c>
      <c r="AE408" s="108">
        <v>0</v>
      </c>
      <c r="AF408" s="108">
        <v>0</v>
      </c>
      <c r="AG408" s="108">
        <v>0</v>
      </c>
      <c r="AH408" s="108">
        <v>0</v>
      </c>
      <c r="AI408" s="108">
        <v>0</v>
      </c>
      <c r="AJ408" s="108">
        <v>0</v>
      </c>
      <c r="AK408" s="108">
        <v>0</v>
      </c>
      <c r="AM408" s="14"/>
      <c r="AN408" s="14"/>
      <c r="AO408" s="14"/>
      <c r="AP408" s="14"/>
      <c r="AQ408" s="14"/>
      <c r="AR408" s="14"/>
    </row>
    <row r="409" spans="5:44" x14ac:dyDescent="0.2">
      <c r="E409" s="3" t="s">
        <v>34</v>
      </c>
      <c r="F409" s="3">
        <v>0</v>
      </c>
      <c r="G409" s="3">
        <v>0</v>
      </c>
      <c r="I409" s="3">
        <v>0</v>
      </c>
      <c r="J409" s="3" t="s">
        <v>527</v>
      </c>
      <c r="K409" s="130" t="s">
        <v>605</v>
      </c>
      <c r="L409" s="3" t="s">
        <v>108</v>
      </c>
      <c r="R409" s="14"/>
      <c r="T409" s="108">
        <v>0</v>
      </c>
      <c r="U409" s="108">
        <v>0</v>
      </c>
      <c r="V409" s="108">
        <v>0</v>
      </c>
      <c r="W409" s="108">
        <v>0</v>
      </c>
      <c r="X409" s="108">
        <v>0</v>
      </c>
      <c r="Y409" s="108">
        <v>0</v>
      </c>
      <c r="Z409" s="108">
        <v>0</v>
      </c>
      <c r="AA409" s="108">
        <v>0</v>
      </c>
      <c r="AB409" s="108">
        <v>0</v>
      </c>
      <c r="AC409" s="108">
        <v>0</v>
      </c>
      <c r="AD409" s="108">
        <v>0</v>
      </c>
      <c r="AE409" s="108">
        <v>0</v>
      </c>
      <c r="AF409" s="108">
        <v>0</v>
      </c>
      <c r="AG409" s="108">
        <v>0</v>
      </c>
      <c r="AH409" s="108">
        <v>0</v>
      </c>
      <c r="AI409" s="108">
        <v>0</v>
      </c>
      <c r="AJ409" s="108">
        <v>0</v>
      </c>
      <c r="AK409" s="108">
        <v>0</v>
      </c>
      <c r="AM409" s="14"/>
      <c r="AN409" s="14"/>
      <c r="AO409" s="14"/>
      <c r="AP409" s="14"/>
      <c r="AQ409" s="14"/>
      <c r="AR409" s="14"/>
    </row>
    <row r="410" spans="5:44" x14ac:dyDescent="0.2">
      <c r="E410" s="3" t="s">
        <v>34</v>
      </c>
      <c r="F410" s="3">
        <v>0</v>
      </c>
      <c r="G410" s="3">
        <v>0</v>
      </c>
      <c r="I410" s="3">
        <v>0</v>
      </c>
      <c r="J410" s="3" t="s">
        <v>527</v>
      </c>
      <c r="K410" s="130" t="s">
        <v>605</v>
      </c>
      <c r="L410" s="3" t="s">
        <v>108</v>
      </c>
      <c r="R410" s="14"/>
      <c r="T410" s="108">
        <v>0</v>
      </c>
      <c r="U410" s="108">
        <v>0</v>
      </c>
      <c r="V410" s="108">
        <v>0</v>
      </c>
      <c r="W410" s="108">
        <v>0</v>
      </c>
      <c r="X410" s="108">
        <v>0</v>
      </c>
      <c r="Y410" s="108">
        <v>0</v>
      </c>
      <c r="Z410" s="108">
        <v>0</v>
      </c>
      <c r="AA410" s="108">
        <v>0</v>
      </c>
      <c r="AB410" s="108">
        <v>0</v>
      </c>
      <c r="AC410" s="108">
        <v>0</v>
      </c>
      <c r="AD410" s="108">
        <v>0</v>
      </c>
      <c r="AE410" s="108">
        <v>0</v>
      </c>
      <c r="AF410" s="108">
        <v>0</v>
      </c>
      <c r="AG410" s="108">
        <v>0</v>
      </c>
      <c r="AH410" s="108">
        <v>0</v>
      </c>
      <c r="AI410" s="108">
        <v>0</v>
      </c>
      <c r="AJ410" s="108">
        <v>0</v>
      </c>
      <c r="AK410" s="108">
        <v>0</v>
      </c>
      <c r="AM410" s="14"/>
      <c r="AN410" s="119"/>
      <c r="AO410" s="119"/>
      <c r="AP410" s="14"/>
      <c r="AQ410" s="119"/>
      <c r="AR410" s="119"/>
    </row>
    <row r="411" spans="5:44" x14ac:dyDescent="0.2">
      <c r="E411" s="3" t="s">
        <v>34</v>
      </c>
      <c r="F411" s="3">
        <v>0</v>
      </c>
      <c r="G411" s="3">
        <v>0</v>
      </c>
      <c r="I411" s="3">
        <v>0</v>
      </c>
      <c r="J411" s="3" t="s">
        <v>527</v>
      </c>
      <c r="K411" s="130" t="s">
        <v>605</v>
      </c>
      <c r="L411" s="3" t="s">
        <v>108</v>
      </c>
      <c r="R411" s="14"/>
      <c r="T411" s="126">
        <v>0</v>
      </c>
      <c r="U411" s="126">
        <v>0</v>
      </c>
      <c r="V411" s="126">
        <v>0</v>
      </c>
      <c r="W411" s="126">
        <v>0</v>
      </c>
      <c r="X411" s="126">
        <v>0</v>
      </c>
      <c r="Y411" s="126">
        <v>0</v>
      </c>
      <c r="Z411" s="126">
        <v>0</v>
      </c>
      <c r="AA411" s="126">
        <v>0</v>
      </c>
      <c r="AB411" s="126">
        <v>0</v>
      </c>
      <c r="AC411" s="126">
        <v>0</v>
      </c>
      <c r="AD411" s="126">
        <v>0</v>
      </c>
      <c r="AE411" s="126">
        <v>0</v>
      </c>
      <c r="AF411" s="126">
        <v>0</v>
      </c>
      <c r="AG411" s="108">
        <v>0</v>
      </c>
      <c r="AH411" s="108">
        <v>0</v>
      </c>
      <c r="AI411" s="108">
        <v>0</v>
      </c>
      <c r="AJ411" s="108">
        <v>0</v>
      </c>
      <c r="AK411" s="108">
        <v>0</v>
      </c>
      <c r="AM411" s="14"/>
      <c r="AN411" s="14"/>
      <c r="AO411" s="14"/>
      <c r="AP411" s="14"/>
      <c r="AQ411" s="14"/>
      <c r="AR411" s="14"/>
    </row>
    <row r="412" spans="5:44" x14ac:dyDescent="0.2">
      <c r="E412" s="3" t="s">
        <v>34</v>
      </c>
      <c r="F412" s="3">
        <v>0</v>
      </c>
      <c r="G412" s="3">
        <v>0</v>
      </c>
      <c r="I412" s="3">
        <v>0</v>
      </c>
      <c r="J412" s="3" t="s">
        <v>527</v>
      </c>
      <c r="K412" s="130" t="s">
        <v>605</v>
      </c>
      <c r="L412" s="3" t="s">
        <v>108</v>
      </c>
      <c r="R412" s="14"/>
      <c r="T412" s="126">
        <v>0</v>
      </c>
      <c r="U412" s="126">
        <v>0</v>
      </c>
      <c r="V412" s="126">
        <v>0</v>
      </c>
      <c r="W412" s="126">
        <v>0</v>
      </c>
      <c r="X412" s="126">
        <v>0</v>
      </c>
      <c r="Y412" s="126">
        <v>0</v>
      </c>
      <c r="Z412" s="126">
        <v>0</v>
      </c>
      <c r="AA412" s="126">
        <v>0</v>
      </c>
      <c r="AB412" s="126">
        <v>0</v>
      </c>
      <c r="AC412" s="126">
        <v>0</v>
      </c>
      <c r="AD412" s="126">
        <v>0</v>
      </c>
      <c r="AE412" s="126">
        <v>0</v>
      </c>
      <c r="AF412" s="126">
        <v>0</v>
      </c>
      <c r="AG412" s="108">
        <v>0</v>
      </c>
      <c r="AH412" s="108">
        <v>0</v>
      </c>
      <c r="AI412" s="108">
        <v>0</v>
      </c>
      <c r="AJ412" s="108">
        <v>0</v>
      </c>
      <c r="AK412" s="108">
        <v>0</v>
      </c>
      <c r="AM412" s="14"/>
      <c r="AN412" s="14"/>
      <c r="AO412" s="14"/>
      <c r="AP412" s="14"/>
      <c r="AQ412" s="14"/>
      <c r="AR412" s="14"/>
    </row>
    <row r="413" spans="5:44" x14ac:dyDescent="0.2">
      <c r="E413" s="3" t="s">
        <v>34</v>
      </c>
      <c r="F413" s="3">
        <v>0</v>
      </c>
      <c r="G413" s="3">
        <v>0</v>
      </c>
      <c r="I413" s="3">
        <v>0</v>
      </c>
      <c r="J413" s="3" t="s">
        <v>527</v>
      </c>
      <c r="K413" s="130" t="s">
        <v>605</v>
      </c>
      <c r="L413" s="3" t="s">
        <v>108</v>
      </c>
      <c r="R413" s="14"/>
      <c r="T413" s="126">
        <v>0</v>
      </c>
      <c r="U413" s="126">
        <v>0</v>
      </c>
      <c r="V413" s="126">
        <v>0</v>
      </c>
      <c r="W413" s="126">
        <v>0</v>
      </c>
      <c r="X413" s="126">
        <v>0</v>
      </c>
      <c r="Y413" s="126">
        <v>0</v>
      </c>
      <c r="Z413" s="126">
        <v>0</v>
      </c>
      <c r="AA413" s="126">
        <v>0</v>
      </c>
      <c r="AB413" s="126">
        <v>0</v>
      </c>
      <c r="AC413" s="126">
        <v>0</v>
      </c>
      <c r="AD413" s="126">
        <v>0</v>
      </c>
      <c r="AE413" s="126">
        <v>0</v>
      </c>
      <c r="AF413" s="126">
        <v>0</v>
      </c>
      <c r="AG413" s="108">
        <v>0</v>
      </c>
      <c r="AH413" s="108">
        <v>0</v>
      </c>
      <c r="AI413" s="108">
        <v>0</v>
      </c>
      <c r="AJ413" s="108">
        <v>0</v>
      </c>
      <c r="AK413" s="108">
        <v>0</v>
      </c>
      <c r="AM413" s="14"/>
      <c r="AN413" s="14"/>
      <c r="AO413" s="14"/>
      <c r="AP413" s="14"/>
      <c r="AQ413" s="14"/>
      <c r="AR413" s="14"/>
    </row>
    <row r="414" spans="5:44" x14ac:dyDescent="0.2">
      <c r="E414" s="3" t="s">
        <v>34</v>
      </c>
      <c r="F414" s="3">
        <v>0</v>
      </c>
      <c r="G414" s="3">
        <v>0</v>
      </c>
      <c r="I414" s="3">
        <v>0</v>
      </c>
      <c r="J414" s="3" t="s">
        <v>527</v>
      </c>
      <c r="K414" s="130" t="s">
        <v>605</v>
      </c>
      <c r="L414" s="3" t="s">
        <v>108</v>
      </c>
      <c r="R414" s="14"/>
      <c r="T414" s="126">
        <v>0</v>
      </c>
      <c r="U414" s="126">
        <v>0</v>
      </c>
      <c r="V414" s="126">
        <v>0</v>
      </c>
      <c r="W414" s="126">
        <v>0</v>
      </c>
      <c r="X414" s="126">
        <v>0</v>
      </c>
      <c r="Y414" s="126">
        <v>0</v>
      </c>
      <c r="Z414" s="126">
        <v>0</v>
      </c>
      <c r="AA414" s="126">
        <v>0</v>
      </c>
      <c r="AB414" s="126">
        <v>0</v>
      </c>
      <c r="AC414" s="126">
        <v>0</v>
      </c>
      <c r="AD414" s="126">
        <v>0</v>
      </c>
      <c r="AE414" s="126">
        <v>0</v>
      </c>
      <c r="AF414" s="126">
        <v>0</v>
      </c>
      <c r="AG414" s="108">
        <v>0</v>
      </c>
      <c r="AH414" s="108">
        <v>0</v>
      </c>
      <c r="AI414" s="108">
        <v>0</v>
      </c>
      <c r="AJ414" s="108">
        <v>0</v>
      </c>
      <c r="AK414" s="108">
        <v>0</v>
      </c>
      <c r="AM414" s="14"/>
      <c r="AN414" s="14"/>
      <c r="AO414" s="14"/>
      <c r="AP414" s="14"/>
      <c r="AQ414" s="14"/>
      <c r="AR414" s="14"/>
    </row>
    <row r="415" spans="5:44" x14ac:dyDescent="0.2">
      <c r="E415" s="3" t="s">
        <v>34</v>
      </c>
      <c r="F415" s="3">
        <v>0</v>
      </c>
      <c r="G415" s="3">
        <v>0</v>
      </c>
      <c r="I415" s="3">
        <v>0</v>
      </c>
      <c r="J415" s="3" t="s">
        <v>527</v>
      </c>
      <c r="K415" s="130" t="s">
        <v>605</v>
      </c>
      <c r="L415" s="3" t="s">
        <v>108</v>
      </c>
      <c r="R415" s="14"/>
      <c r="T415" s="126">
        <v>0</v>
      </c>
      <c r="U415" s="126">
        <v>0</v>
      </c>
      <c r="V415" s="126">
        <v>0</v>
      </c>
      <c r="W415" s="126">
        <v>0</v>
      </c>
      <c r="X415" s="126">
        <v>0</v>
      </c>
      <c r="Y415" s="126">
        <v>0</v>
      </c>
      <c r="Z415" s="126">
        <v>0</v>
      </c>
      <c r="AA415" s="126">
        <v>0</v>
      </c>
      <c r="AB415" s="126">
        <v>0</v>
      </c>
      <c r="AC415" s="126">
        <v>0</v>
      </c>
      <c r="AD415" s="126">
        <v>0</v>
      </c>
      <c r="AE415" s="126">
        <v>0</v>
      </c>
      <c r="AF415" s="126">
        <v>0</v>
      </c>
      <c r="AG415" s="108">
        <v>0</v>
      </c>
      <c r="AH415" s="108">
        <v>0</v>
      </c>
      <c r="AI415" s="108">
        <v>0</v>
      </c>
      <c r="AJ415" s="108">
        <v>0</v>
      </c>
      <c r="AK415" s="108">
        <v>0</v>
      </c>
      <c r="AM415" s="14"/>
      <c r="AN415" s="14"/>
      <c r="AO415" s="14"/>
      <c r="AP415" s="14"/>
      <c r="AQ415" s="14"/>
      <c r="AR415" s="14"/>
    </row>
    <row r="416" spans="5:44" x14ac:dyDescent="0.2">
      <c r="E416" s="3" t="s">
        <v>34</v>
      </c>
      <c r="F416" s="3">
        <v>0</v>
      </c>
      <c r="G416" s="3">
        <v>0</v>
      </c>
      <c r="I416" s="3">
        <v>0</v>
      </c>
      <c r="J416" s="3" t="s">
        <v>527</v>
      </c>
      <c r="K416" s="130" t="s">
        <v>605</v>
      </c>
      <c r="L416" s="3" t="s">
        <v>108</v>
      </c>
      <c r="R416" s="14"/>
      <c r="T416" s="126">
        <v>0</v>
      </c>
      <c r="U416" s="126">
        <v>0</v>
      </c>
      <c r="V416" s="126">
        <v>0</v>
      </c>
      <c r="W416" s="126">
        <v>0</v>
      </c>
      <c r="X416" s="126">
        <v>0</v>
      </c>
      <c r="Y416" s="126">
        <v>0</v>
      </c>
      <c r="Z416" s="126">
        <v>0</v>
      </c>
      <c r="AA416" s="126">
        <v>0</v>
      </c>
      <c r="AB416" s="126">
        <v>0</v>
      </c>
      <c r="AC416" s="126">
        <v>0</v>
      </c>
      <c r="AD416" s="126">
        <v>0</v>
      </c>
      <c r="AE416" s="126">
        <v>0</v>
      </c>
      <c r="AF416" s="126">
        <v>0</v>
      </c>
      <c r="AG416" s="108">
        <v>0</v>
      </c>
      <c r="AH416" s="108">
        <v>0</v>
      </c>
      <c r="AI416" s="108">
        <v>0</v>
      </c>
      <c r="AJ416" s="108">
        <v>0</v>
      </c>
      <c r="AK416" s="108">
        <v>0</v>
      </c>
      <c r="AM416" s="14"/>
      <c r="AN416" s="14"/>
      <c r="AO416" s="14"/>
      <c r="AP416" s="14"/>
      <c r="AQ416" s="14"/>
      <c r="AR416" s="14"/>
    </row>
    <row r="417" spans="5:44" x14ac:dyDescent="0.2">
      <c r="E417" s="3" t="s">
        <v>34</v>
      </c>
      <c r="F417" s="3">
        <v>0</v>
      </c>
      <c r="G417" s="3">
        <v>0</v>
      </c>
      <c r="I417" s="3">
        <v>0</v>
      </c>
      <c r="J417" s="3" t="s">
        <v>527</v>
      </c>
      <c r="K417" s="130" t="s">
        <v>605</v>
      </c>
      <c r="L417" s="3" t="s">
        <v>108</v>
      </c>
      <c r="R417" s="14"/>
      <c r="T417" s="126">
        <v>0</v>
      </c>
      <c r="U417" s="126">
        <v>0</v>
      </c>
      <c r="V417" s="126">
        <v>0</v>
      </c>
      <c r="W417" s="126">
        <v>0</v>
      </c>
      <c r="X417" s="126">
        <v>0</v>
      </c>
      <c r="Y417" s="126">
        <v>0</v>
      </c>
      <c r="Z417" s="126">
        <v>0</v>
      </c>
      <c r="AA417" s="126">
        <v>0</v>
      </c>
      <c r="AB417" s="126">
        <v>0</v>
      </c>
      <c r="AC417" s="126">
        <v>0</v>
      </c>
      <c r="AD417" s="126">
        <v>0</v>
      </c>
      <c r="AE417" s="126">
        <v>0</v>
      </c>
      <c r="AF417" s="126">
        <v>0</v>
      </c>
      <c r="AG417" s="108">
        <v>0</v>
      </c>
      <c r="AH417" s="108">
        <v>0</v>
      </c>
      <c r="AI417" s="108">
        <v>0</v>
      </c>
      <c r="AJ417" s="108">
        <v>0</v>
      </c>
      <c r="AK417" s="108">
        <v>0</v>
      </c>
      <c r="AM417" s="14"/>
      <c r="AN417" s="14"/>
      <c r="AO417" s="14"/>
      <c r="AP417" s="14"/>
      <c r="AQ417" s="14"/>
      <c r="AR417" s="14"/>
    </row>
    <row r="418" spans="5:44" x14ac:dyDescent="0.2">
      <c r="E418" s="3" t="s">
        <v>34</v>
      </c>
      <c r="F418" s="3">
        <v>0</v>
      </c>
      <c r="G418" s="3">
        <v>0</v>
      </c>
      <c r="I418" s="3">
        <v>0</v>
      </c>
      <c r="J418" s="3" t="s">
        <v>527</v>
      </c>
      <c r="K418" s="130" t="s">
        <v>605</v>
      </c>
      <c r="L418" s="3" t="s">
        <v>108</v>
      </c>
      <c r="R418" s="14"/>
      <c r="T418" s="126">
        <v>0</v>
      </c>
      <c r="U418" s="126">
        <v>0</v>
      </c>
      <c r="V418" s="126">
        <v>0</v>
      </c>
      <c r="W418" s="126">
        <v>0</v>
      </c>
      <c r="X418" s="126">
        <v>0</v>
      </c>
      <c r="Y418" s="126">
        <v>0</v>
      </c>
      <c r="Z418" s="126">
        <v>0</v>
      </c>
      <c r="AA418" s="126">
        <v>0</v>
      </c>
      <c r="AB418" s="126">
        <v>0</v>
      </c>
      <c r="AC418" s="126">
        <v>0</v>
      </c>
      <c r="AD418" s="126">
        <v>0</v>
      </c>
      <c r="AE418" s="126">
        <v>0</v>
      </c>
      <c r="AF418" s="126">
        <v>0</v>
      </c>
      <c r="AG418" s="108">
        <v>0</v>
      </c>
      <c r="AH418" s="108">
        <v>0</v>
      </c>
      <c r="AI418" s="108">
        <v>0</v>
      </c>
      <c r="AJ418" s="108">
        <v>0</v>
      </c>
      <c r="AK418" s="108">
        <v>0</v>
      </c>
      <c r="AM418" s="14"/>
      <c r="AN418" s="121"/>
      <c r="AO418" s="121"/>
      <c r="AP418" s="14"/>
      <c r="AQ418" s="121"/>
      <c r="AR418" s="121"/>
    </row>
    <row r="419" spans="5:44" x14ac:dyDescent="0.2">
      <c r="E419" s="3" t="s">
        <v>34</v>
      </c>
      <c r="F419" s="3">
        <v>0</v>
      </c>
      <c r="G419" s="3">
        <v>0</v>
      </c>
      <c r="I419" s="3">
        <v>0</v>
      </c>
      <c r="J419" s="3" t="s">
        <v>527</v>
      </c>
      <c r="K419" s="130" t="s">
        <v>605</v>
      </c>
      <c r="L419" s="3" t="s">
        <v>108</v>
      </c>
      <c r="R419" s="14"/>
      <c r="T419" s="126">
        <v>0</v>
      </c>
      <c r="U419" s="126">
        <v>0</v>
      </c>
      <c r="V419" s="126">
        <v>0</v>
      </c>
      <c r="W419" s="126">
        <v>0</v>
      </c>
      <c r="X419" s="126">
        <v>0</v>
      </c>
      <c r="Y419" s="126">
        <v>0</v>
      </c>
      <c r="Z419" s="126">
        <v>0</v>
      </c>
      <c r="AA419" s="126">
        <v>0</v>
      </c>
      <c r="AB419" s="126">
        <v>0</v>
      </c>
      <c r="AC419" s="126">
        <v>0</v>
      </c>
      <c r="AD419" s="126">
        <v>0</v>
      </c>
      <c r="AE419" s="126">
        <v>0</v>
      </c>
      <c r="AF419" s="126">
        <v>0</v>
      </c>
      <c r="AG419" s="108">
        <v>0</v>
      </c>
      <c r="AH419" s="108">
        <v>0</v>
      </c>
      <c r="AI419" s="108">
        <v>0</v>
      </c>
      <c r="AJ419" s="108">
        <v>0</v>
      </c>
      <c r="AK419" s="108">
        <v>0</v>
      </c>
      <c r="AM419" s="14"/>
      <c r="AN419" s="14"/>
      <c r="AO419" s="14"/>
      <c r="AP419" s="14"/>
      <c r="AQ419" s="14"/>
      <c r="AR419" s="14"/>
    </row>
    <row r="420" spans="5:44" x14ac:dyDescent="0.2">
      <c r="E420" s="3" t="s">
        <v>34</v>
      </c>
      <c r="F420" s="3">
        <v>0</v>
      </c>
      <c r="G420" s="3">
        <v>0</v>
      </c>
      <c r="I420" s="3">
        <v>0</v>
      </c>
      <c r="J420" s="3" t="s">
        <v>527</v>
      </c>
      <c r="K420" s="130" t="s">
        <v>605</v>
      </c>
      <c r="L420" s="3" t="s">
        <v>108</v>
      </c>
      <c r="R420" s="14"/>
      <c r="T420" s="126">
        <v>0</v>
      </c>
      <c r="U420" s="126">
        <v>0</v>
      </c>
      <c r="V420" s="126">
        <v>0</v>
      </c>
      <c r="W420" s="126">
        <v>0</v>
      </c>
      <c r="X420" s="126">
        <v>0</v>
      </c>
      <c r="Y420" s="126">
        <v>0</v>
      </c>
      <c r="Z420" s="126">
        <v>0</v>
      </c>
      <c r="AA420" s="126">
        <v>0</v>
      </c>
      <c r="AB420" s="126">
        <v>0</v>
      </c>
      <c r="AC420" s="126">
        <v>0</v>
      </c>
      <c r="AD420" s="126">
        <v>0</v>
      </c>
      <c r="AE420" s="126">
        <v>0</v>
      </c>
      <c r="AF420" s="126">
        <v>0</v>
      </c>
      <c r="AG420" s="108">
        <v>0</v>
      </c>
      <c r="AH420" s="108">
        <v>0</v>
      </c>
      <c r="AI420" s="108">
        <v>0</v>
      </c>
      <c r="AJ420" s="108">
        <v>0</v>
      </c>
      <c r="AK420" s="108">
        <v>0</v>
      </c>
      <c r="AM420" s="14"/>
      <c r="AN420" s="14"/>
      <c r="AO420" s="14"/>
      <c r="AP420" s="14"/>
      <c r="AQ420" s="14"/>
      <c r="AR420" s="14"/>
    </row>
    <row r="421" spans="5:44" x14ac:dyDescent="0.2">
      <c r="E421" s="3" t="s">
        <v>34</v>
      </c>
      <c r="F421" s="3">
        <v>0</v>
      </c>
      <c r="G421" s="3">
        <v>0</v>
      </c>
      <c r="I421" s="3">
        <v>0</v>
      </c>
      <c r="J421" s="3" t="s">
        <v>527</v>
      </c>
      <c r="K421" s="130" t="s">
        <v>605</v>
      </c>
      <c r="L421" s="3" t="s">
        <v>108</v>
      </c>
      <c r="R421" s="14"/>
      <c r="T421" s="126">
        <v>0</v>
      </c>
      <c r="U421" s="126">
        <v>0</v>
      </c>
      <c r="V421" s="126">
        <v>0</v>
      </c>
      <c r="W421" s="126">
        <v>0</v>
      </c>
      <c r="X421" s="126">
        <v>0</v>
      </c>
      <c r="Y421" s="126">
        <v>0</v>
      </c>
      <c r="Z421" s="126">
        <v>0</v>
      </c>
      <c r="AA421" s="126">
        <v>0</v>
      </c>
      <c r="AB421" s="126">
        <v>0</v>
      </c>
      <c r="AC421" s="126">
        <v>0</v>
      </c>
      <c r="AD421" s="126">
        <v>0</v>
      </c>
      <c r="AE421" s="126">
        <v>0</v>
      </c>
      <c r="AF421" s="126">
        <v>0</v>
      </c>
      <c r="AG421" s="108">
        <v>0</v>
      </c>
      <c r="AH421" s="108">
        <v>0</v>
      </c>
      <c r="AI421" s="108">
        <v>0</v>
      </c>
      <c r="AJ421" s="108">
        <v>0</v>
      </c>
      <c r="AK421" s="108">
        <v>0</v>
      </c>
      <c r="AM421" s="14"/>
      <c r="AN421" s="14"/>
      <c r="AO421" s="14"/>
      <c r="AP421" s="14"/>
      <c r="AQ421" s="14"/>
      <c r="AR421" s="14"/>
    </row>
    <row r="422" spans="5:44" x14ac:dyDescent="0.2">
      <c r="E422" s="3" t="s">
        <v>34</v>
      </c>
      <c r="F422" s="3">
        <v>0</v>
      </c>
      <c r="G422" s="3">
        <v>0</v>
      </c>
      <c r="I422" s="3">
        <v>0</v>
      </c>
      <c r="J422" s="3" t="s">
        <v>527</v>
      </c>
      <c r="K422" s="130" t="s">
        <v>605</v>
      </c>
      <c r="L422" s="3" t="s">
        <v>108</v>
      </c>
      <c r="R422" s="14"/>
      <c r="T422" s="126">
        <v>0</v>
      </c>
      <c r="U422" s="126">
        <v>0</v>
      </c>
      <c r="V422" s="126">
        <v>0</v>
      </c>
      <c r="W422" s="126">
        <v>0</v>
      </c>
      <c r="X422" s="126">
        <v>0</v>
      </c>
      <c r="Y422" s="126">
        <v>0</v>
      </c>
      <c r="Z422" s="126">
        <v>0</v>
      </c>
      <c r="AA422" s="126">
        <v>0</v>
      </c>
      <c r="AB422" s="126">
        <v>0</v>
      </c>
      <c r="AC422" s="126">
        <v>0</v>
      </c>
      <c r="AD422" s="126">
        <v>0</v>
      </c>
      <c r="AE422" s="126">
        <v>0</v>
      </c>
      <c r="AF422" s="126">
        <v>0</v>
      </c>
      <c r="AG422" s="108">
        <v>0</v>
      </c>
      <c r="AH422" s="108">
        <v>0</v>
      </c>
      <c r="AI422" s="108">
        <v>0</v>
      </c>
      <c r="AJ422" s="108">
        <v>0</v>
      </c>
      <c r="AK422" s="108">
        <v>0</v>
      </c>
      <c r="AM422" s="14"/>
      <c r="AN422" s="14"/>
      <c r="AO422" s="14"/>
      <c r="AP422" s="14"/>
      <c r="AQ422" s="14"/>
      <c r="AR422" s="14"/>
    </row>
    <row r="423" spans="5:44" x14ac:dyDescent="0.2">
      <c r="E423" s="3" t="s">
        <v>34</v>
      </c>
      <c r="F423" s="3">
        <v>0</v>
      </c>
      <c r="G423" s="3">
        <v>0</v>
      </c>
      <c r="I423" s="3">
        <v>0</v>
      </c>
      <c r="J423" s="3" t="s">
        <v>527</v>
      </c>
      <c r="K423" s="130" t="s">
        <v>605</v>
      </c>
      <c r="L423" s="3" t="s">
        <v>108</v>
      </c>
      <c r="R423" s="14"/>
      <c r="T423" s="126">
        <v>0</v>
      </c>
      <c r="U423" s="126">
        <v>0</v>
      </c>
      <c r="V423" s="126">
        <v>0</v>
      </c>
      <c r="W423" s="126">
        <v>0</v>
      </c>
      <c r="X423" s="126">
        <v>0</v>
      </c>
      <c r="Y423" s="126">
        <v>0</v>
      </c>
      <c r="Z423" s="126">
        <v>0</v>
      </c>
      <c r="AA423" s="126">
        <v>0</v>
      </c>
      <c r="AB423" s="126">
        <v>0</v>
      </c>
      <c r="AC423" s="126">
        <v>0</v>
      </c>
      <c r="AD423" s="126">
        <v>0</v>
      </c>
      <c r="AE423" s="126">
        <v>0</v>
      </c>
      <c r="AF423" s="126">
        <v>0</v>
      </c>
      <c r="AG423" s="108">
        <v>0</v>
      </c>
      <c r="AH423" s="108">
        <v>0</v>
      </c>
      <c r="AI423" s="108">
        <v>0</v>
      </c>
      <c r="AJ423" s="108">
        <v>0</v>
      </c>
      <c r="AK423" s="108">
        <v>0</v>
      </c>
      <c r="AM423" s="14"/>
      <c r="AN423" s="14"/>
      <c r="AO423" s="14"/>
      <c r="AP423" s="14"/>
      <c r="AQ423" s="14"/>
      <c r="AR423" s="14"/>
    </row>
    <row r="424" spans="5:44" x14ac:dyDescent="0.2">
      <c r="E424" s="3" t="s">
        <v>34</v>
      </c>
      <c r="F424" s="3">
        <v>0</v>
      </c>
      <c r="G424" s="3">
        <v>0</v>
      </c>
      <c r="I424" s="3">
        <v>0</v>
      </c>
      <c r="J424" s="3" t="s">
        <v>527</v>
      </c>
      <c r="K424" s="130" t="s">
        <v>605</v>
      </c>
      <c r="L424" s="3" t="s">
        <v>108</v>
      </c>
      <c r="R424" s="14"/>
      <c r="T424" s="126">
        <v>0</v>
      </c>
      <c r="U424" s="126">
        <v>0</v>
      </c>
      <c r="V424" s="126">
        <v>0</v>
      </c>
      <c r="W424" s="126">
        <v>0</v>
      </c>
      <c r="X424" s="126">
        <v>0</v>
      </c>
      <c r="Y424" s="126">
        <v>0</v>
      </c>
      <c r="Z424" s="126">
        <v>0</v>
      </c>
      <c r="AA424" s="126">
        <v>0</v>
      </c>
      <c r="AB424" s="126">
        <v>0</v>
      </c>
      <c r="AC424" s="126">
        <v>0</v>
      </c>
      <c r="AD424" s="126">
        <v>0</v>
      </c>
      <c r="AE424" s="126">
        <v>0</v>
      </c>
      <c r="AF424" s="126">
        <v>0</v>
      </c>
      <c r="AG424" s="108">
        <v>0</v>
      </c>
      <c r="AH424" s="108">
        <v>0</v>
      </c>
      <c r="AI424" s="108">
        <v>0</v>
      </c>
      <c r="AJ424" s="108">
        <v>0</v>
      </c>
      <c r="AK424" s="108">
        <v>0</v>
      </c>
      <c r="AM424" s="14"/>
      <c r="AN424" s="14"/>
      <c r="AO424" s="14"/>
      <c r="AP424" s="14"/>
      <c r="AQ424" s="14"/>
      <c r="AR424" s="14"/>
    </row>
    <row r="425" spans="5:44" x14ac:dyDescent="0.2">
      <c r="E425" s="3" t="s">
        <v>34</v>
      </c>
      <c r="F425" s="3">
        <v>0</v>
      </c>
      <c r="G425" s="3">
        <v>0</v>
      </c>
      <c r="I425" s="3">
        <v>0</v>
      </c>
      <c r="J425" s="3" t="s">
        <v>527</v>
      </c>
      <c r="K425" s="130" t="s">
        <v>605</v>
      </c>
      <c r="L425" s="3" t="s">
        <v>108</v>
      </c>
      <c r="R425" s="14"/>
      <c r="T425" s="126">
        <v>0</v>
      </c>
      <c r="U425" s="126">
        <v>0</v>
      </c>
      <c r="V425" s="126">
        <v>0</v>
      </c>
      <c r="W425" s="126">
        <v>0</v>
      </c>
      <c r="X425" s="126">
        <v>0</v>
      </c>
      <c r="Y425" s="126">
        <v>0</v>
      </c>
      <c r="Z425" s="126">
        <v>0</v>
      </c>
      <c r="AA425" s="126">
        <v>0</v>
      </c>
      <c r="AB425" s="126">
        <v>0</v>
      </c>
      <c r="AC425" s="126">
        <v>0</v>
      </c>
      <c r="AD425" s="126">
        <v>0</v>
      </c>
      <c r="AE425" s="126">
        <v>0</v>
      </c>
      <c r="AF425" s="126">
        <v>0</v>
      </c>
      <c r="AG425" s="108">
        <v>0</v>
      </c>
      <c r="AH425" s="108">
        <v>0</v>
      </c>
      <c r="AI425" s="108">
        <v>0</v>
      </c>
      <c r="AJ425" s="108">
        <v>0</v>
      </c>
      <c r="AK425" s="108">
        <v>0</v>
      </c>
      <c r="AM425" s="14"/>
      <c r="AN425" s="14"/>
      <c r="AO425" s="14"/>
      <c r="AP425" s="14"/>
      <c r="AQ425" s="14"/>
      <c r="AR425" s="14"/>
    </row>
    <row r="426" spans="5:44" x14ac:dyDescent="0.2">
      <c r="E426" s="3" t="s">
        <v>34</v>
      </c>
      <c r="F426" s="3">
        <v>0</v>
      </c>
      <c r="G426" s="3">
        <v>0</v>
      </c>
      <c r="I426" s="3">
        <v>0</v>
      </c>
      <c r="J426" s="3" t="s">
        <v>527</v>
      </c>
      <c r="K426" s="130" t="s">
        <v>605</v>
      </c>
      <c r="L426" s="3" t="s">
        <v>108</v>
      </c>
      <c r="R426" s="14"/>
      <c r="T426" s="126">
        <v>0</v>
      </c>
      <c r="U426" s="126">
        <v>0</v>
      </c>
      <c r="V426" s="126">
        <v>0</v>
      </c>
      <c r="W426" s="126">
        <v>0</v>
      </c>
      <c r="X426" s="126">
        <v>0</v>
      </c>
      <c r="Y426" s="126">
        <v>0</v>
      </c>
      <c r="Z426" s="126">
        <v>0</v>
      </c>
      <c r="AA426" s="126">
        <v>0</v>
      </c>
      <c r="AB426" s="126">
        <v>0</v>
      </c>
      <c r="AC426" s="126">
        <v>0</v>
      </c>
      <c r="AD426" s="126">
        <v>0</v>
      </c>
      <c r="AE426" s="126">
        <v>0</v>
      </c>
      <c r="AF426" s="126">
        <v>0</v>
      </c>
      <c r="AG426" s="108">
        <v>0</v>
      </c>
      <c r="AH426" s="108">
        <v>0</v>
      </c>
      <c r="AI426" s="108">
        <v>0</v>
      </c>
      <c r="AJ426" s="108">
        <v>0</v>
      </c>
      <c r="AK426" s="108">
        <v>0</v>
      </c>
      <c r="AM426" s="14"/>
      <c r="AN426" s="121"/>
      <c r="AO426" s="121"/>
      <c r="AP426" s="14"/>
      <c r="AQ426" s="121"/>
      <c r="AR426" s="121"/>
    </row>
    <row r="427" spans="5:44" x14ac:dyDescent="0.2">
      <c r="E427" s="3" t="s">
        <v>34</v>
      </c>
      <c r="F427" s="3">
        <v>0</v>
      </c>
      <c r="G427" s="3">
        <v>0</v>
      </c>
      <c r="I427" s="3">
        <v>0</v>
      </c>
      <c r="J427" s="3" t="s">
        <v>527</v>
      </c>
      <c r="K427" s="130" t="s">
        <v>605</v>
      </c>
      <c r="L427" s="3" t="s">
        <v>108</v>
      </c>
      <c r="R427" s="14"/>
      <c r="T427" s="136">
        <v>0</v>
      </c>
      <c r="U427" s="136">
        <v>0</v>
      </c>
      <c r="V427" s="136">
        <v>0</v>
      </c>
      <c r="W427" s="136">
        <v>0</v>
      </c>
      <c r="X427" s="136">
        <v>0</v>
      </c>
      <c r="Y427" s="136">
        <v>0</v>
      </c>
      <c r="Z427" s="136">
        <v>0</v>
      </c>
      <c r="AA427" s="136">
        <v>0</v>
      </c>
      <c r="AB427" s="136">
        <v>0</v>
      </c>
      <c r="AC427" s="136">
        <v>0</v>
      </c>
      <c r="AD427" s="136">
        <v>0</v>
      </c>
      <c r="AE427" s="136">
        <v>0</v>
      </c>
      <c r="AF427" s="136">
        <v>0</v>
      </c>
      <c r="AG427" s="108">
        <v>0</v>
      </c>
      <c r="AH427" s="108">
        <v>0</v>
      </c>
      <c r="AI427" s="108">
        <v>0</v>
      </c>
      <c r="AJ427" s="108">
        <v>0</v>
      </c>
      <c r="AK427" s="108">
        <v>0</v>
      </c>
      <c r="AM427" s="14"/>
      <c r="AN427" s="121"/>
      <c r="AO427" s="121"/>
      <c r="AP427" s="14"/>
      <c r="AQ427" s="121"/>
      <c r="AR427" s="121"/>
    </row>
    <row r="428" spans="5:44" x14ac:dyDescent="0.2">
      <c r="E428" s="3" t="s">
        <v>34</v>
      </c>
      <c r="F428" s="3">
        <v>0</v>
      </c>
      <c r="G428" s="3">
        <v>0</v>
      </c>
      <c r="I428" s="3">
        <v>0</v>
      </c>
      <c r="J428" s="3" t="s">
        <v>527</v>
      </c>
      <c r="K428" s="130" t="s">
        <v>605</v>
      </c>
      <c r="L428" s="3" t="s">
        <v>108</v>
      </c>
      <c r="R428" s="14"/>
      <c r="T428" s="136">
        <v>0</v>
      </c>
      <c r="U428" s="136">
        <v>0</v>
      </c>
      <c r="V428" s="136">
        <v>0</v>
      </c>
      <c r="W428" s="136">
        <v>0</v>
      </c>
      <c r="X428" s="136">
        <v>0</v>
      </c>
      <c r="Y428" s="136">
        <v>0</v>
      </c>
      <c r="Z428" s="136">
        <v>0</v>
      </c>
      <c r="AA428" s="136">
        <v>0</v>
      </c>
      <c r="AB428" s="136">
        <v>0</v>
      </c>
      <c r="AC428" s="136">
        <v>0</v>
      </c>
      <c r="AD428" s="136">
        <v>0</v>
      </c>
      <c r="AE428" s="136">
        <v>0</v>
      </c>
      <c r="AF428" s="136">
        <v>0</v>
      </c>
      <c r="AG428" s="108">
        <v>0</v>
      </c>
      <c r="AH428" s="108">
        <v>0</v>
      </c>
      <c r="AI428" s="108">
        <v>0</v>
      </c>
      <c r="AJ428" s="108">
        <v>0</v>
      </c>
      <c r="AK428" s="108">
        <v>0</v>
      </c>
      <c r="AM428" s="14"/>
      <c r="AN428" s="121"/>
      <c r="AO428" s="121"/>
      <c r="AP428" s="14"/>
      <c r="AQ428" s="121"/>
      <c r="AR428" s="121"/>
    </row>
    <row r="429" spans="5:44" x14ac:dyDescent="0.2">
      <c r="E429" s="3" t="s">
        <v>34</v>
      </c>
      <c r="F429" s="3">
        <v>0</v>
      </c>
      <c r="G429" s="3">
        <v>0</v>
      </c>
      <c r="I429" s="3">
        <v>0</v>
      </c>
      <c r="J429" s="3" t="s">
        <v>527</v>
      </c>
      <c r="K429" s="130" t="s">
        <v>605</v>
      </c>
      <c r="L429" s="3" t="s">
        <v>108</v>
      </c>
      <c r="R429" s="14"/>
      <c r="T429" s="136">
        <v>0</v>
      </c>
      <c r="U429" s="136">
        <v>0</v>
      </c>
      <c r="V429" s="136">
        <v>0</v>
      </c>
      <c r="W429" s="136">
        <v>0</v>
      </c>
      <c r="X429" s="136">
        <v>0</v>
      </c>
      <c r="Y429" s="136">
        <v>0</v>
      </c>
      <c r="Z429" s="136">
        <v>0</v>
      </c>
      <c r="AA429" s="136">
        <v>0</v>
      </c>
      <c r="AB429" s="136">
        <v>0</v>
      </c>
      <c r="AC429" s="136">
        <v>0</v>
      </c>
      <c r="AD429" s="136">
        <v>0</v>
      </c>
      <c r="AE429" s="136">
        <v>0</v>
      </c>
      <c r="AF429" s="136">
        <v>0</v>
      </c>
      <c r="AG429" s="108">
        <v>0</v>
      </c>
      <c r="AH429" s="108">
        <v>0</v>
      </c>
      <c r="AI429" s="108">
        <v>0</v>
      </c>
      <c r="AJ429" s="108">
        <v>0</v>
      </c>
      <c r="AK429" s="108">
        <v>0</v>
      </c>
      <c r="AM429" s="14"/>
      <c r="AN429" s="121"/>
      <c r="AO429" s="121"/>
      <c r="AP429" s="14"/>
      <c r="AQ429" s="121"/>
      <c r="AR429" s="121"/>
    </row>
    <row r="430" spans="5:44" x14ac:dyDescent="0.2">
      <c r="E430" s="3" t="s">
        <v>34</v>
      </c>
      <c r="F430" s="3">
        <v>0</v>
      </c>
      <c r="G430" s="3">
        <v>0</v>
      </c>
      <c r="I430" s="3">
        <v>0</v>
      </c>
      <c r="J430" s="3" t="s">
        <v>527</v>
      </c>
      <c r="K430" s="130" t="s">
        <v>605</v>
      </c>
      <c r="L430" s="3" t="s">
        <v>108</v>
      </c>
      <c r="R430" s="14"/>
      <c r="T430" s="136">
        <v>0</v>
      </c>
      <c r="U430" s="136">
        <v>0</v>
      </c>
      <c r="V430" s="136">
        <v>0</v>
      </c>
      <c r="W430" s="136">
        <v>0</v>
      </c>
      <c r="X430" s="136">
        <v>0</v>
      </c>
      <c r="Y430" s="136">
        <v>0</v>
      </c>
      <c r="Z430" s="136">
        <v>0</v>
      </c>
      <c r="AA430" s="136">
        <v>0</v>
      </c>
      <c r="AB430" s="136">
        <v>0</v>
      </c>
      <c r="AC430" s="136">
        <v>0</v>
      </c>
      <c r="AD430" s="136">
        <v>0</v>
      </c>
      <c r="AE430" s="136">
        <v>0</v>
      </c>
      <c r="AF430" s="136">
        <v>0</v>
      </c>
      <c r="AG430" s="108">
        <v>0</v>
      </c>
      <c r="AH430" s="108">
        <v>0</v>
      </c>
      <c r="AI430" s="108">
        <v>0</v>
      </c>
      <c r="AJ430" s="108">
        <v>0</v>
      </c>
      <c r="AK430" s="108">
        <v>0</v>
      </c>
      <c r="AM430" s="14"/>
      <c r="AN430" s="121"/>
      <c r="AO430" s="121"/>
      <c r="AP430" s="14"/>
      <c r="AQ430" s="121"/>
      <c r="AR430" s="121"/>
    </row>
    <row r="431" spans="5:44" x14ac:dyDescent="0.2">
      <c r="E431" s="3" t="s">
        <v>36</v>
      </c>
      <c r="F431" s="3" t="s">
        <v>172</v>
      </c>
      <c r="G431" s="3" t="s">
        <v>549</v>
      </c>
      <c r="I431" s="3" t="s">
        <v>176</v>
      </c>
      <c r="J431" s="3" t="s">
        <v>526</v>
      </c>
      <c r="K431" s="130" t="s">
        <v>347</v>
      </c>
      <c r="L431" s="3" t="s">
        <v>108</v>
      </c>
      <c r="R431" s="14"/>
      <c r="T431" s="108">
        <v>0</v>
      </c>
      <c r="U431" s="108">
        <v>0</v>
      </c>
      <c r="V431" s="108">
        <v>0</v>
      </c>
      <c r="W431" s="108">
        <v>0</v>
      </c>
      <c r="X431" s="108">
        <v>0</v>
      </c>
      <c r="Y431" s="108">
        <v>0</v>
      </c>
      <c r="Z431" s="108">
        <v>0</v>
      </c>
      <c r="AA431" s="108">
        <v>0</v>
      </c>
      <c r="AB431" s="108">
        <v>0</v>
      </c>
      <c r="AC431" s="108">
        <v>0</v>
      </c>
      <c r="AD431" s="108">
        <v>0</v>
      </c>
      <c r="AE431" s="108">
        <v>0</v>
      </c>
      <c r="AF431" s="108">
        <v>0</v>
      </c>
      <c r="AG431" s="108">
        <v>5.012562814070351E-4</v>
      </c>
      <c r="AH431" s="108">
        <v>7.5000628140703407E-4</v>
      </c>
      <c r="AI431" s="108">
        <v>9.9751253140703544E-4</v>
      </c>
      <c r="AJ431" s="108">
        <v>1.2437812501570333E-3</v>
      </c>
      <c r="AK431" s="108">
        <v>1.4888186253132762E-3</v>
      </c>
      <c r="AM431" s="14"/>
      <c r="AN431" s="14"/>
      <c r="AO431" s="14"/>
      <c r="AP431" s="14"/>
      <c r="AQ431" s="14"/>
      <c r="AR431" s="14"/>
    </row>
    <row r="432" spans="5:44" x14ac:dyDescent="0.2">
      <c r="E432" s="3" t="s">
        <v>36</v>
      </c>
      <c r="F432" s="3" t="s">
        <v>172</v>
      </c>
      <c r="G432" s="3" t="s">
        <v>690</v>
      </c>
      <c r="I432" s="3" t="s">
        <v>252</v>
      </c>
      <c r="J432" s="3" t="s">
        <v>526</v>
      </c>
      <c r="K432" s="130" t="s">
        <v>510</v>
      </c>
      <c r="L432" s="3" t="s">
        <v>108</v>
      </c>
      <c r="R432" s="14"/>
      <c r="T432" s="108">
        <v>0</v>
      </c>
      <c r="U432" s="108">
        <v>0</v>
      </c>
      <c r="V432" s="108">
        <v>0</v>
      </c>
      <c r="W432" s="108">
        <v>0</v>
      </c>
      <c r="X432" s="108">
        <v>0</v>
      </c>
      <c r="Y432" s="108">
        <v>0</v>
      </c>
      <c r="Z432" s="108">
        <v>0</v>
      </c>
      <c r="AA432" s="108">
        <v>0</v>
      </c>
      <c r="AB432" s="108">
        <v>0</v>
      </c>
      <c r="AC432" s="108">
        <v>0</v>
      </c>
      <c r="AD432" s="108">
        <v>0</v>
      </c>
      <c r="AE432" s="108">
        <v>0</v>
      </c>
      <c r="AF432" s="108">
        <v>0</v>
      </c>
      <c r="AG432" s="108">
        <v>0.2280060878403164</v>
      </c>
      <c r="AH432" s="108">
        <v>0.22976664174997302</v>
      </c>
      <c r="AI432" s="108">
        <v>0.23264991229511306</v>
      </c>
      <c r="AJ432" s="108">
        <v>0.23509083699101424</v>
      </c>
      <c r="AK432" s="108">
        <v>0.2381546564457287</v>
      </c>
      <c r="AM432" s="14"/>
      <c r="AN432" s="14"/>
      <c r="AO432" s="14"/>
      <c r="AP432" s="14"/>
      <c r="AQ432" s="14"/>
      <c r="AR432" s="14"/>
    </row>
    <row r="433" spans="5:44" x14ac:dyDescent="0.2">
      <c r="E433" s="3" t="s">
        <v>36</v>
      </c>
      <c r="F433" s="3">
        <v>0</v>
      </c>
      <c r="G433" s="3">
        <v>0</v>
      </c>
      <c r="I433" s="3">
        <v>0</v>
      </c>
      <c r="J433" s="3" t="s">
        <v>526</v>
      </c>
      <c r="K433" s="130" t="s">
        <v>606</v>
      </c>
      <c r="L433" s="3" t="s">
        <v>108</v>
      </c>
      <c r="R433" s="14"/>
      <c r="T433" s="108">
        <v>0</v>
      </c>
      <c r="U433" s="108">
        <v>0</v>
      </c>
      <c r="V433" s="108">
        <v>0</v>
      </c>
      <c r="W433" s="108">
        <v>0</v>
      </c>
      <c r="X433" s="108">
        <v>0</v>
      </c>
      <c r="Y433" s="108">
        <v>0</v>
      </c>
      <c r="Z433" s="108">
        <v>0</v>
      </c>
      <c r="AA433" s="108">
        <v>0</v>
      </c>
      <c r="AB433" s="108">
        <v>0</v>
      </c>
      <c r="AC433" s="108">
        <v>0</v>
      </c>
      <c r="AD433" s="108">
        <v>0</v>
      </c>
      <c r="AE433" s="108">
        <v>0</v>
      </c>
      <c r="AF433" s="108">
        <v>0</v>
      </c>
      <c r="AG433" s="108">
        <v>0</v>
      </c>
      <c r="AH433" s="108">
        <v>0</v>
      </c>
      <c r="AI433" s="108">
        <v>0</v>
      </c>
      <c r="AJ433" s="108">
        <v>0</v>
      </c>
      <c r="AK433" s="108">
        <v>0</v>
      </c>
      <c r="AM433" s="14"/>
      <c r="AN433" s="14"/>
      <c r="AO433" s="14"/>
      <c r="AP433" s="14"/>
      <c r="AQ433" s="14"/>
      <c r="AR433" s="14"/>
    </row>
    <row r="434" spans="5:44" x14ac:dyDescent="0.2">
      <c r="E434" s="3" t="s">
        <v>36</v>
      </c>
      <c r="F434" s="3">
        <v>0</v>
      </c>
      <c r="G434" s="3">
        <v>0</v>
      </c>
      <c r="I434" s="3">
        <v>0</v>
      </c>
      <c r="J434" s="3" t="s">
        <v>526</v>
      </c>
      <c r="K434" s="130" t="s">
        <v>606</v>
      </c>
      <c r="L434" s="3" t="s">
        <v>108</v>
      </c>
      <c r="R434" s="14"/>
      <c r="T434" s="108">
        <v>0</v>
      </c>
      <c r="U434" s="108">
        <v>0</v>
      </c>
      <c r="V434" s="108">
        <v>0</v>
      </c>
      <c r="W434" s="108">
        <v>0</v>
      </c>
      <c r="X434" s="108">
        <v>0</v>
      </c>
      <c r="Y434" s="108">
        <v>0</v>
      </c>
      <c r="Z434" s="108">
        <v>0</v>
      </c>
      <c r="AA434" s="108">
        <v>0</v>
      </c>
      <c r="AB434" s="108">
        <v>0</v>
      </c>
      <c r="AC434" s="108">
        <v>0</v>
      </c>
      <c r="AD434" s="108">
        <v>0</v>
      </c>
      <c r="AE434" s="108">
        <v>0</v>
      </c>
      <c r="AF434" s="108">
        <v>0</v>
      </c>
      <c r="AG434" s="108">
        <v>0</v>
      </c>
      <c r="AH434" s="108">
        <v>0</v>
      </c>
      <c r="AI434" s="108">
        <v>0</v>
      </c>
      <c r="AJ434" s="108">
        <v>0</v>
      </c>
      <c r="AK434" s="108">
        <v>0</v>
      </c>
      <c r="AM434" s="14"/>
      <c r="AN434" s="14"/>
      <c r="AO434" s="14"/>
      <c r="AP434" s="14"/>
      <c r="AQ434" s="14"/>
      <c r="AR434" s="14"/>
    </row>
    <row r="435" spans="5:44" x14ac:dyDescent="0.2">
      <c r="E435" s="3" t="s">
        <v>36</v>
      </c>
      <c r="F435" s="3">
        <v>0</v>
      </c>
      <c r="G435" s="3">
        <v>0</v>
      </c>
      <c r="I435" s="3">
        <v>0</v>
      </c>
      <c r="J435" s="3" t="s">
        <v>526</v>
      </c>
      <c r="K435" s="130" t="s">
        <v>606</v>
      </c>
      <c r="L435" s="3" t="s">
        <v>108</v>
      </c>
      <c r="R435" s="14"/>
      <c r="T435" s="108">
        <v>0</v>
      </c>
      <c r="U435" s="108">
        <v>0</v>
      </c>
      <c r="V435" s="108">
        <v>0</v>
      </c>
      <c r="W435" s="108">
        <v>0</v>
      </c>
      <c r="X435" s="108">
        <v>0</v>
      </c>
      <c r="Y435" s="108">
        <v>0</v>
      </c>
      <c r="Z435" s="108">
        <v>0</v>
      </c>
      <c r="AA435" s="108">
        <v>0</v>
      </c>
      <c r="AB435" s="108">
        <v>0</v>
      </c>
      <c r="AC435" s="108">
        <v>0</v>
      </c>
      <c r="AD435" s="108">
        <v>0</v>
      </c>
      <c r="AE435" s="108">
        <v>0</v>
      </c>
      <c r="AF435" s="108">
        <v>0</v>
      </c>
      <c r="AG435" s="108">
        <v>0</v>
      </c>
      <c r="AH435" s="108">
        <v>0</v>
      </c>
      <c r="AI435" s="108">
        <v>0</v>
      </c>
      <c r="AJ435" s="108">
        <v>0</v>
      </c>
      <c r="AK435" s="108">
        <v>0</v>
      </c>
      <c r="AM435" s="14"/>
      <c r="AN435" s="14"/>
      <c r="AO435" s="14"/>
      <c r="AP435" s="14"/>
      <c r="AQ435" s="14"/>
      <c r="AR435" s="14"/>
    </row>
    <row r="436" spans="5:44" x14ac:dyDescent="0.2">
      <c r="E436" s="3" t="s">
        <v>36</v>
      </c>
      <c r="F436" s="3">
        <v>0</v>
      </c>
      <c r="G436" s="3">
        <v>0</v>
      </c>
      <c r="I436" s="3">
        <v>0</v>
      </c>
      <c r="J436" s="3" t="s">
        <v>526</v>
      </c>
      <c r="K436" s="130" t="s">
        <v>606</v>
      </c>
      <c r="L436" s="3" t="s">
        <v>108</v>
      </c>
      <c r="R436" s="14"/>
      <c r="T436" s="108">
        <v>0</v>
      </c>
      <c r="U436" s="108">
        <v>0</v>
      </c>
      <c r="V436" s="108">
        <v>0</v>
      </c>
      <c r="W436" s="108">
        <v>0</v>
      </c>
      <c r="X436" s="108">
        <v>0</v>
      </c>
      <c r="Y436" s="108">
        <v>0</v>
      </c>
      <c r="Z436" s="108">
        <v>0</v>
      </c>
      <c r="AA436" s="108">
        <v>0</v>
      </c>
      <c r="AB436" s="108">
        <v>0</v>
      </c>
      <c r="AC436" s="108">
        <v>0</v>
      </c>
      <c r="AD436" s="108">
        <v>0</v>
      </c>
      <c r="AE436" s="108">
        <v>0</v>
      </c>
      <c r="AF436" s="108">
        <v>0</v>
      </c>
      <c r="AG436" s="108">
        <v>0</v>
      </c>
      <c r="AH436" s="108">
        <v>0</v>
      </c>
      <c r="AI436" s="108">
        <v>0</v>
      </c>
      <c r="AJ436" s="108">
        <v>0</v>
      </c>
      <c r="AK436" s="108">
        <v>0</v>
      </c>
      <c r="AM436" s="14"/>
      <c r="AN436" s="14"/>
      <c r="AO436" s="14"/>
      <c r="AP436" s="14"/>
      <c r="AQ436" s="14"/>
      <c r="AR436" s="14"/>
    </row>
    <row r="437" spans="5:44" x14ac:dyDescent="0.2">
      <c r="E437" s="3" t="s">
        <v>36</v>
      </c>
      <c r="F437" s="3">
        <v>0</v>
      </c>
      <c r="G437" s="3">
        <v>0</v>
      </c>
      <c r="I437" s="3">
        <v>0</v>
      </c>
      <c r="J437" s="3" t="s">
        <v>526</v>
      </c>
      <c r="K437" s="130" t="s">
        <v>606</v>
      </c>
      <c r="L437" s="3" t="s">
        <v>108</v>
      </c>
      <c r="R437" s="14"/>
      <c r="T437" s="108">
        <v>0</v>
      </c>
      <c r="U437" s="108">
        <v>0</v>
      </c>
      <c r="V437" s="108">
        <v>0</v>
      </c>
      <c r="W437" s="108">
        <v>0</v>
      </c>
      <c r="X437" s="108">
        <v>0</v>
      </c>
      <c r="Y437" s="108">
        <v>0</v>
      </c>
      <c r="Z437" s="108">
        <v>0</v>
      </c>
      <c r="AA437" s="108">
        <v>0</v>
      </c>
      <c r="AB437" s="108">
        <v>0</v>
      </c>
      <c r="AC437" s="108">
        <v>0</v>
      </c>
      <c r="AD437" s="108">
        <v>0</v>
      </c>
      <c r="AE437" s="108">
        <v>0</v>
      </c>
      <c r="AF437" s="108">
        <v>0</v>
      </c>
      <c r="AG437" s="108">
        <v>0</v>
      </c>
      <c r="AH437" s="108">
        <v>0</v>
      </c>
      <c r="AI437" s="108">
        <v>0</v>
      </c>
      <c r="AJ437" s="108">
        <v>0</v>
      </c>
      <c r="AK437" s="108">
        <v>0</v>
      </c>
      <c r="AM437" s="14"/>
      <c r="AN437" s="14"/>
      <c r="AO437" s="14"/>
      <c r="AP437" s="14"/>
      <c r="AQ437" s="14"/>
      <c r="AR437" s="14"/>
    </row>
    <row r="438" spans="5:44" x14ac:dyDescent="0.2">
      <c r="E438" s="3" t="s">
        <v>36</v>
      </c>
      <c r="F438" s="3">
        <v>0</v>
      </c>
      <c r="G438" s="3">
        <v>0</v>
      </c>
      <c r="I438" s="3">
        <v>0</v>
      </c>
      <c r="J438" s="3" t="s">
        <v>526</v>
      </c>
      <c r="K438" s="130" t="s">
        <v>606</v>
      </c>
      <c r="L438" s="3" t="s">
        <v>108</v>
      </c>
      <c r="R438" s="14"/>
      <c r="T438" s="108">
        <v>0</v>
      </c>
      <c r="U438" s="108">
        <v>0</v>
      </c>
      <c r="V438" s="108">
        <v>0</v>
      </c>
      <c r="W438" s="108">
        <v>0</v>
      </c>
      <c r="X438" s="108">
        <v>0</v>
      </c>
      <c r="Y438" s="108">
        <v>0</v>
      </c>
      <c r="Z438" s="108">
        <v>0</v>
      </c>
      <c r="AA438" s="108">
        <v>0</v>
      </c>
      <c r="AB438" s="108">
        <v>0</v>
      </c>
      <c r="AC438" s="108">
        <v>0</v>
      </c>
      <c r="AD438" s="108">
        <v>0</v>
      </c>
      <c r="AE438" s="108">
        <v>0</v>
      </c>
      <c r="AF438" s="108">
        <v>0</v>
      </c>
      <c r="AG438" s="108">
        <v>0</v>
      </c>
      <c r="AH438" s="108">
        <v>0</v>
      </c>
      <c r="AI438" s="108">
        <v>0</v>
      </c>
      <c r="AJ438" s="108">
        <v>0</v>
      </c>
      <c r="AK438" s="108">
        <v>0</v>
      </c>
      <c r="AM438" s="14"/>
      <c r="AN438" s="14"/>
      <c r="AO438" s="14"/>
      <c r="AP438" s="14"/>
      <c r="AQ438" s="14"/>
      <c r="AR438" s="14"/>
    </row>
    <row r="439" spans="5:44" x14ac:dyDescent="0.2">
      <c r="E439" s="3" t="s">
        <v>36</v>
      </c>
      <c r="F439" s="3">
        <v>0</v>
      </c>
      <c r="G439" s="3">
        <v>0</v>
      </c>
      <c r="I439" s="3">
        <v>0</v>
      </c>
      <c r="J439" s="3" t="s">
        <v>526</v>
      </c>
      <c r="K439" s="130" t="s">
        <v>606</v>
      </c>
      <c r="L439" s="3" t="s">
        <v>108</v>
      </c>
      <c r="R439" s="14"/>
      <c r="T439" s="108">
        <v>0</v>
      </c>
      <c r="U439" s="108">
        <v>0</v>
      </c>
      <c r="V439" s="108">
        <v>0</v>
      </c>
      <c r="W439" s="108">
        <v>0</v>
      </c>
      <c r="X439" s="108">
        <v>0</v>
      </c>
      <c r="Y439" s="108">
        <v>0</v>
      </c>
      <c r="Z439" s="108">
        <v>0</v>
      </c>
      <c r="AA439" s="108">
        <v>0</v>
      </c>
      <c r="AB439" s="108">
        <v>0</v>
      </c>
      <c r="AC439" s="108">
        <v>0</v>
      </c>
      <c r="AD439" s="108">
        <v>0</v>
      </c>
      <c r="AE439" s="108">
        <v>0</v>
      </c>
      <c r="AF439" s="108">
        <v>0</v>
      </c>
      <c r="AG439" s="108">
        <v>0</v>
      </c>
      <c r="AH439" s="108">
        <v>0</v>
      </c>
      <c r="AI439" s="108">
        <v>0</v>
      </c>
      <c r="AJ439" s="108">
        <v>0</v>
      </c>
      <c r="AK439" s="108">
        <v>0</v>
      </c>
      <c r="AM439" s="14"/>
      <c r="AN439" s="14"/>
      <c r="AO439" s="14"/>
      <c r="AP439" s="14"/>
      <c r="AQ439" s="14"/>
      <c r="AR439" s="14"/>
    </row>
    <row r="440" spans="5:44" x14ac:dyDescent="0.2">
      <c r="E440" s="3" t="s">
        <v>36</v>
      </c>
      <c r="F440" s="3">
        <v>0</v>
      </c>
      <c r="G440" s="3">
        <v>0</v>
      </c>
      <c r="I440" s="3">
        <v>0</v>
      </c>
      <c r="J440" s="3" t="s">
        <v>526</v>
      </c>
      <c r="K440" s="130" t="s">
        <v>606</v>
      </c>
      <c r="L440" s="3" t="s">
        <v>108</v>
      </c>
      <c r="R440" s="14"/>
      <c r="T440" s="108">
        <v>0</v>
      </c>
      <c r="U440" s="108">
        <v>0</v>
      </c>
      <c r="V440" s="108">
        <v>0</v>
      </c>
      <c r="W440" s="108">
        <v>0</v>
      </c>
      <c r="X440" s="108">
        <v>0</v>
      </c>
      <c r="Y440" s="108">
        <v>0</v>
      </c>
      <c r="Z440" s="108">
        <v>0</v>
      </c>
      <c r="AA440" s="108">
        <v>0</v>
      </c>
      <c r="AB440" s="108">
        <v>0</v>
      </c>
      <c r="AC440" s="108">
        <v>0</v>
      </c>
      <c r="AD440" s="108">
        <v>0</v>
      </c>
      <c r="AE440" s="108">
        <v>0</v>
      </c>
      <c r="AF440" s="108">
        <v>0</v>
      </c>
      <c r="AG440" s="108">
        <v>0</v>
      </c>
      <c r="AH440" s="108">
        <v>0</v>
      </c>
      <c r="AI440" s="108">
        <v>0</v>
      </c>
      <c r="AJ440" s="108">
        <v>0</v>
      </c>
      <c r="AK440" s="108">
        <v>0</v>
      </c>
      <c r="AM440" s="14"/>
      <c r="AN440" s="14"/>
      <c r="AO440" s="14"/>
      <c r="AP440" s="14"/>
      <c r="AQ440" s="14"/>
      <c r="AR440" s="14"/>
    </row>
    <row r="441" spans="5:44" x14ac:dyDescent="0.2">
      <c r="E441" s="3" t="s">
        <v>36</v>
      </c>
      <c r="F441" s="3">
        <v>0</v>
      </c>
      <c r="G441" s="3">
        <v>0</v>
      </c>
      <c r="I441" s="3">
        <v>0</v>
      </c>
      <c r="J441" s="3" t="s">
        <v>526</v>
      </c>
      <c r="K441" s="130" t="s">
        <v>606</v>
      </c>
      <c r="L441" s="3" t="s">
        <v>108</v>
      </c>
      <c r="R441" s="14"/>
      <c r="T441" s="108">
        <v>0</v>
      </c>
      <c r="U441" s="108">
        <v>0</v>
      </c>
      <c r="V441" s="108">
        <v>0</v>
      </c>
      <c r="W441" s="108">
        <v>0</v>
      </c>
      <c r="X441" s="108">
        <v>0</v>
      </c>
      <c r="Y441" s="108">
        <v>0</v>
      </c>
      <c r="Z441" s="108">
        <v>0</v>
      </c>
      <c r="AA441" s="108">
        <v>0</v>
      </c>
      <c r="AB441" s="108">
        <v>0</v>
      </c>
      <c r="AC441" s="108">
        <v>0</v>
      </c>
      <c r="AD441" s="108">
        <v>0</v>
      </c>
      <c r="AE441" s="108">
        <v>0</v>
      </c>
      <c r="AF441" s="108">
        <v>0</v>
      </c>
      <c r="AG441" s="108">
        <v>0</v>
      </c>
      <c r="AH441" s="108">
        <v>0</v>
      </c>
      <c r="AI441" s="108">
        <v>0</v>
      </c>
      <c r="AJ441" s="108">
        <v>0</v>
      </c>
      <c r="AK441" s="108">
        <v>0</v>
      </c>
      <c r="AM441" s="14"/>
      <c r="AN441" s="14"/>
      <c r="AO441" s="14"/>
      <c r="AP441" s="14"/>
      <c r="AQ441" s="14"/>
      <c r="AR441" s="14"/>
    </row>
    <row r="442" spans="5:44" x14ac:dyDescent="0.2">
      <c r="E442" s="3" t="s">
        <v>36</v>
      </c>
      <c r="F442" s="3">
        <v>0</v>
      </c>
      <c r="G442" s="3">
        <v>0</v>
      </c>
      <c r="I442" s="3">
        <v>0</v>
      </c>
      <c r="J442" s="3" t="s">
        <v>526</v>
      </c>
      <c r="K442" s="130" t="s">
        <v>606</v>
      </c>
      <c r="L442" s="3" t="s">
        <v>108</v>
      </c>
      <c r="R442" s="14"/>
      <c r="T442" s="108">
        <v>0</v>
      </c>
      <c r="U442" s="108">
        <v>0</v>
      </c>
      <c r="V442" s="108">
        <v>0</v>
      </c>
      <c r="W442" s="108">
        <v>0</v>
      </c>
      <c r="X442" s="108">
        <v>0</v>
      </c>
      <c r="Y442" s="108">
        <v>0</v>
      </c>
      <c r="Z442" s="108">
        <v>0</v>
      </c>
      <c r="AA442" s="108">
        <v>0</v>
      </c>
      <c r="AB442" s="108">
        <v>0</v>
      </c>
      <c r="AC442" s="108">
        <v>0</v>
      </c>
      <c r="AD442" s="108">
        <v>0</v>
      </c>
      <c r="AE442" s="108">
        <v>0</v>
      </c>
      <c r="AF442" s="108">
        <v>0</v>
      </c>
      <c r="AG442" s="108">
        <v>0</v>
      </c>
      <c r="AH442" s="108">
        <v>0</v>
      </c>
      <c r="AI442" s="108">
        <v>0</v>
      </c>
      <c r="AJ442" s="108">
        <v>0</v>
      </c>
      <c r="AK442" s="108">
        <v>0</v>
      </c>
      <c r="AM442" s="14"/>
      <c r="AN442" s="14"/>
      <c r="AO442" s="14"/>
      <c r="AP442" s="14"/>
      <c r="AQ442" s="14"/>
      <c r="AR442" s="14"/>
    </row>
    <row r="443" spans="5:44" x14ac:dyDescent="0.2">
      <c r="E443" s="3" t="s">
        <v>36</v>
      </c>
      <c r="F443" s="3">
        <v>0</v>
      </c>
      <c r="G443" s="3">
        <v>0</v>
      </c>
      <c r="I443" s="3">
        <v>0</v>
      </c>
      <c r="J443" s="3" t="s">
        <v>526</v>
      </c>
      <c r="K443" s="130" t="s">
        <v>606</v>
      </c>
      <c r="L443" s="3" t="s">
        <v>108</v>
      </c>
      <c r="R443" s="14"/>
      <c r="T443" s="108">
        <v>0</v>
      </c>
      <c r="U443" s="108">
        <v>0</v>
      </c>
      <c r="V443" s="108">
        <v>0</v>
      </c>
      <c r="W443" s="108">
        <v>0</v>
      </c>
      <c r="X443" s="108">
        <v>0</v>
      </c>
      <c r="Y443" s="108">
        <v>0</v>
      </c>
      <c r="Z443" s="108">
        <v>0</v>
      </c>
      <c r="AA443" s="108">
        <v>0</v>
      </c>
      <c r="AB443" s="108">
        <v>0</v>
      </c>
      <c r="AC443" s="108">
        <v>0</v>
      </c>
      <c r="AD443" s="108">
        <v>0</v>
      </c>
      <c r="AE443" s="108">
        <v>0</v>
      </c>
      <c r="AF443" s="108">
        <v>0</v>
      </c>
      <c r="AG443" s="108">
        <v>0</v>
      </c>
      <c r="AH443" s="108">
        <v>0</v>
      </c>
      <c r="AI443" s="108">
        <v>0</v>
      </c>
      <c r="AJ443" s="108">
        <v>0</v>
      </c>
      <c r="AK443" s="108">
        <v>0</v>
      </c>
      <c r="AM443" s="14"/>
      <c r="AN443" s="14"/>
      <c r="AO443" s="14"/>
      <c r="AP443" s="14"/>
      <c r="AQ443" s="14"/>
      <c r="AR443" s="14"/>
    </row>
    <row r="444" spans="5:44" x14ac:dyDescent="0.2">
      <c r="E444" s="3" t="s">
        <v>36</v>
      </c>
      <c r="F444" s="3">
        <v>0</v>
      </c>
      <c r="G444" s="3">
        <v>0</v>
      </c>
      <c r="I444" s="3">
        <v>0</v>
      </c>
      <c r="J444" s="3" t="s">
        <v>526</v>
      </c>
      <c r="K444" s="130" t="s">
        <v>606</v>
      </c>
      <c r="L444" s="3" t="s">
        <v>108</v>
      </c>
      <c r="R444" s="14"/>
      <c r="T444" s="108">
        <v>0</v>
      </c>
      <c r="U444" s="108">
        <v>0</v>
      </c>
      <c r="V444" s="108">
        <v>0</v>
      </c>
      <c r="W444" s="108">
        <v>0</v>
      </c>
      <c r="X444" s="108">
        <v>0</v>
      </c>
      <c r="Y444" s="108">
        <v>0</v>
      </c>
      <c r="Z444" s="108">
        <v>0</v>
      </c>
      <c r="AA444" s="108">
        <v>0</v>
      </c>
      <c r="AB444" s="108">
        <v>0</v>
      </c>
      <c r="AC444" s="108">
        <v>0</v>
      </c>
      <c r="AD444" s="108">
        <v>0</v>
      </c>
      <c r="AE444" s="108">
        <v>0</v>
      </c>
      <c r="AF444" s="108">
        <v>0</v>
      </c>
      <c r="AG444" s="108">
        <v>0</v>
      </c>
      <c r="AH444" s="108">
        <v>0</v>
      </c>
      <c r="AI444" s="108">
        <v>0</v>
      </c>
      <c r="AJ444" s="108">
        <v>0</v>
      </c>
      <c r="AK444" s="108">
        <v>0</v>
      </c>
      <c r="AM444" s="14"/>
      <c r="AN444" s="14"/>
      <c r="AO444" s="14"/>
      <c r="AP444" s="14"/>
      <c r="AQ444" s="14"/>
      <c r="AR444" s="14"/>
    </row>
    <row r="445" spans="5:44" x14ac:dyDescent="0.2">
      <c r="E445" s="3" t="s">
        <v>36</v>
      </c>
      <c r="F445" s="3">
        <v>0</v>
      </c>
      <c r="G445" s="3">
        <v>0</v>
      </c>
      <c r="I445" s="3">
        <v>0</v>
      </c>
      <c r="J445" s="3" t="s">
        <v>526</v>
      </c>
      <c r="K445" s="130" t="s">
        <v>606</v>
      </c>
      <c r="L445" s="3" t="s">
        <v>108</v>
      </c>
      <c r="R445" s="14"/>
      <c r="T445" s="108">
        <v>0</v>
      </c>
      <c r="U445" s="108">
        <v>0</v>
      </c>
      <c r="V445" s="108">
        <v>0</v>
      </c>
      <c r="W445" s="108">
        <v>0</v>
      </c>
      <c r="X445" s="108">
        <v>0</v>
      </c>
      <c r="Y445" s="108">
        <v>0</v>
      </c>
      <c r="Z445" s="108">
        <v>0</v>
      </c>
      <c r="AA445" s="108">
        <v>0</v>
      </c>
      <c r="AB445" s="108">
        <v>0</v>
      </c>
      <c r="AC445" s="108">
        <v>0</v>
      </c>
      <c r="AD445" s="108">
        <v>0</v>
      </c>
      <c r="AE445" s="108">
        <v>0</v>
      </c>
      <c r="AF445" s="108">
        <v>0</v>
      </c>
      <c r="AG445" s="108">
        <v>0</v>
      </c>
      <c r="AH445" s="108">
        <v>0</v>
      </c>
      <c r="AI445" s="108">
        <v>0</v>
      </c>
      <c r="AJ445" s="108">
        <v>0</v>
      </c>
      <c r="AK445" s="108">
        <v>0</v>
      </c>
      <c r="AM445" s="14"/>
      <c r="AN445" s="14"/>
      <c r="AO445" s="14"/>
      <c r="AP445" s="14"/>
      <c r="AQ445" s="14"/>
      <c r="AR445" s="14"/>
    </row>
    <row r="446" spans="5:44" x14ac:dyDescent="0.2">
      <c r="E446" s="3" t="s">
        <v>36</v>
      </c>
      <c r="F446" s="3">
        <v>0</v>
      </c>
      <c r="G446" s="3">
        <v>0</v>
      </c>
      <c r="I446" s="3">
        <v>0</v>
      </c>
      <c r="J446" s="3" t="s">
        <v>526</v>
      </c>
      <c r="K446" s="130" t="s">
        <v>606</v>
      </c>
      <c r="L446" s="3" t="s">
        <v>108</v>
      </c>
      <c r="R446" s="14"/>
      <c r="T446" s="108">
        <v>0</v>
      </c>
      <c r="U446" s="108">
        <v>0</v>
      </c>
      <c r="V446" s="108">
        <v>0</v>
      </c>
      <c r="W446" s="108">
        <v>0</v>
      </c>
      <c r="X446" s="108">
        <v>0</v>
      </c>
      <c r="Y446" s="108">
        <v>0</v>
      </c>
      <c r="Z446" s="108">
        <v>0</v>
      </c>
      <c r="AA446" s="108">
        <v>0</v>
      </c>
      <c r="AB446" s="108">
        <v>0</v>
      </c>
      <c r="AC446" s="108">
        <v>0</v>
      </c>
      <c r="AD446" s="108">
        <v>0</v>
      </c>
      <c r="AE446" s="108">
        <v>0</v>
      </c>
      <c r="AF446" s="108">
        <v>0</v>
      </c>
      <c r="AG446" s="108">
        <v>0</v>
      </c>
      <c r="AH446" s="108">
        <v>0</v>
      </c>
      <c r="AI446" s="108">
        <v>0</v>
      </c>
      <c r="AJ446" s="108">
        <v>0</v>
      </c>
      <c r="AK446" s="108">
        <v>0</v>
      </c>
      <c r="AM446" s="14"/>
      <c r="AN446" s="14"/>
      <c r="AO446" s="14"/>
      <c r="AP446" s="14"/>
      <c r="AQ446" s="14"/>
      <c r="AR446" s="14"/>
    </row>
    <row r="447" spans="5:44" x14ac:dyDescent="0.2">
      <c r="E447" s="3" t="s">
        <v>36</v>
      </c>
      <c r="F447" s="3">
        <v>0</v>
      </c>
      <c r="G447" s="3">
        <v>0</v>
      </c>
      <c r="I447" s="3">
        <v>0</v>
      </c>
      <c r="J447" s="3" t="s">
        <v>526</v>
      </c>
      <c r="K447" s="130" t="s">
        <v>606</v>
      </c>
      <c r="L447" s="3" t="s">
        <v>108</v>
      </c>
      <c r="R447" s="14"/>
      <c r="T447" s="108">
        <v>0</v>
      </c>
      <c r="U447" s="108">
        <v>0</v>
      </c>
      <c r="V447" s="108">
        <v>0</v>
      </c>
      <c r="W447" s="108">
        <v>0</v>
      </c>
      <c r="X447" s="108">
        <v>0</v>
      </c>
      <c r="Y447" s="108">
        <v>0</v>
      </c>
      <c r="Z447" s="108">
        <v>0</v>
      </c>
      <c r="AA447" s="108">
        <v>0</v>
      </c>
      <c r="AB447" s="108">
        <v>0</v>
      </c>
      <c r="AC447" s="108">
        <v>0</v>
      </c>
      <c r="AD447" s="108">
        <v>0</v>
      </c>
      <c r="AE447" s="108">
        <v>0</v>
      </c>
      <c r="AF447" s="108">
        <v>0</v>
      </c>
      <c r="AG447" s="108">
        <v>0</v>
      </c>
      <c r="AH447" s="108">
        <v>0</v>
      </c>
      <c r="AI447" s="108">
        <v>0</v>
      </c>
      <c r="AJ447" s="108">
        <v>0</v>
      </c>
      <c r="AK447" s="108">
        <v>0</v>
      </c>
      <c r="AM447" s="14"/>
      <c r="AN447" s="14"/>
      <c r="AO447" s="14"/>
      <c r="AP447" s="14"/>
      <c r="AQ447" s="14"/>
      <c r="AR447" s="14"/>
    </row>
    <row r="448" spans="5:44" x14ac:dyDescent="0.2">
      <c r="E448" s="3" t="s">
        <v>36</v>
      </c>
      <c r="F448" s="3">
        <v>0</v>
      </c>
      <c r="G448" s="3">
        <v>0</v>
      </c>
      <c r="I448" s="3">
        <v>0</v>
      </c>
      <c r="J448" s="3" t="s">
        <v>526</v>
      </c>
      <c r="K448" s="130" t="s">
        <v>606</v>
      </c>
      <c r="L448" s="3" t="s">
        <v>108</v>
      </c>
      <c r="R448" s="14"/>
      <c r="T448" s="108">
        <v>0</v>
      </c>
      <c r="U448" s="108">
        <v>0</v>
      </c>
      <c r="V448" s="108">
        <v>0</v>
      </c>
      <c r="W448" s="108">
        <v>0</v>
      </c>
      <c r="X448" s="108">
        <v>0</v>
      </c>
      <c r="Y448" s="108">
        <v>0</v>
      </c>
      <c r="Z448" s="108">
        <v>0</v>
      </c>
      <c r="AA448" s="108">
        <v>0</v>
      </c>
      <c r="AB448" s="108">
        <v>0</v>
      </c>
      <c r="AC448" s="108">
        <v>0</v>
      </c>
      <c r="AD448" s="108">
        <v>0</v>
      </c>
      <c r="AE448" s="108">
        <v>0</v>
      </c>
      <c r="AF448" s="108">
        <v>0</v>
      </c>
      <c r="AG448" s="108">
        <v>0</v>
      </c>
      <c r="AH448" s="108">
        <v>0</v>
      </c>
      <c r="AI448" s="108">
        <v>0</v>
      </c>
      <c r="AJ448" s="108">
        <v>0</v>
      </c>
      <c r="AK448" s="108">
        <v>0</v>
      </c>
      <c r="AM448" s="14"/>
      <c r="AN448" s="14"/>
      <c r="AO448" s="14"/>
      <c r="AP448" s="14"/>
      <c r="AQ448" s="14"/>
      <c r="AR448" s="14"/>
    </row>
    <row r="449" spans="5:44" x14ac:dyDescent="0.2">
      <c r="E449" s="3" t="s">
        <v>36</v>
      </c>
      <c r="F449" s="3">
        <v>0</v>
      </c>
      <c r="G449" s="3">
        <v>0</v>
      </c>
      <c r="I449" s="3">
        <v>0</v>
      </c>
      <c r="J449" s="3" t="s">
        <v>526</v>
      </c>
      <c r="K449" s="130" t="s">
        <v>606</v>
      </c>
      <c r="L449" s="3" t="s">
        <v>108</v>
      </c>
      <c r="R449" s="14"/>
      <c r="T449" s="108">
        <v>0</v>
      </c>
      <c r="U449" s="108">
        <v>0</v>
      </c>
      <c r="V449" s="108">
        <v>0</v>
      </c>
      <c r="W449" s="108">
        <v>0</v>
      </c>
      <c r="X449" s="108">
        <v>0</v>
      </c>
      <c r="Y449" s="108">
        <v>0</v>
      </c>
      <c r="Z449" s="108">
        <v>0</v>
      </c>
      <c r="AA449" s="108">
        <v>0</v>
      </c>
      <c r="AB449" s="108">
        <v>0</v>
      </c>
      <c r="AC449" s="108">
        <v>0</v>
      </c>
      <c r="AD449" s="108">
        <v>0</v>
      </c>
      <c r="AE449" s="108">
        <v>0</v>
      </c>
      <c r="AF449" s="108">
        <v>0</v>
      </c>
      <c r="AG449" s="108">
        <v>0</v>
      </c>
      <c r="AH449" s="108">
        <v>0</v>
      </c>
      <c r="AI449" s="108">
        <v>0</v>
      </c>
      <c r="AJ449" s="108">
        <v>0</v>
      </c>
      <c r="AK449" s="108">
        <v>0</v>
      </c>
      <c r="AM449" s="14"/>
      <c r="AN449" s="14"/>
      <c r="AO449" s="14"/>
      <c r="AP449" s="14"/>
      <c r="AQ449" s="14"/>
      <c r="AR449" s="14"/>
    </row>
    <row r="450" spans="5:44" x14ac:dyDescent="0.2">
      <c r="E450" s="3" t="s">
        <v>36</v>
      </c>
      <c r="F450" s="3">
        <v>0</v>
      </c>
      <c r="G450" s="3">
        <v>0</v>
      </c>
      <c r="I450" s="3">
        <v>0</v>
      </c>
      <c r="J450" s="3" t="s">
        <v>526</v>
      </c>
      <c r="K450" s="130" t="s">
        <v>606</v>
      </c>
      <c r="L450" s="3" t="s">
        <v>108</v>
      </c>
      <c r="R450" s="14"/>
      <c r="T450" s="108">
        <v>0</v>
      </c>
      <c r="U450" s="108">
        <v>0</v>
      </c>
      <c r="V450" s="108">
        <v>0</v>
      </c>
      <c r="W450" s="108">
        <v>0</v>
      </c>
      <c r="X450" s="108">
        <v>0</v>
      </c>
      <c r="Y450" s="108">
        <v>0</v>
      </c>
      <c r="Z450" s="108">
        <v>0</v>
      </c>
      <c r="AA450" s="108">
        <v>0</v>
      </c>
      <c r="AB450" s="108">
        <v>0</v>
      </c>
      <c r="AC450" s="108">
        <v>0</v>
      </c>
      <c r="AD450" s="108">
        <v>0</v>
      </c>
      <c r="AE450" s="108">
        <v>0</v>
      </c>
      <c r="AF450" s="108">
        <v>0</v>
      </c>
      <c r="AG450" s="108">
        <v>0</v>
      </c>
      <c r="AH450" s="108">
        <v>0</v>
      </c>
      <c r="AI450" s="108">
        <v>0</v>
      </c>
      <c r="AJ450" s="108">
        <v>0</v>
      </c>
      <c r="AK450" s="108">
        <v>0</v>
      </c>
      <c r="AM450" s="14"/>
      <c r="AN450" s="14"/>
      <c r="AO450" s="14"/>
      <c r="AP450" s="14"/>
      <c r="AQ450" s="14"/>
      <c r="AR450" s="14"/>
    </row>
    <row r="451" spans="5:44" x14ac:dyDescent="0.2">
      <c r="E451" s="3" t="s">
        <v>36</v>
      </c>
      <c r="F451" s="3">
        <v>0</v>
      </c>
      <c r="G451" s="3">
        <v>0</v>
      </c>
      <c r="I451" s="3">
        <v>0</v>
      </c>
      <c r="J451" s="3" t="s">
        <v>526</v>
      </c>
      <c r="K451" s="130" t="s">
        <v>606</v>
      </c>
      <c r="L451" s="3" t="s">
        <v>108</v>
      </c>
      <c r="R451" s="14"/>
      <c r="T451" s="108">
        <v>0</v>
      </c>
      <c r="U451" s="108">
        <v>0</v>
      </c>
      <c r="V451" s="108">
        <v>0</v>
      </c>
      <c r="W451" s="108">
        <v>0</v>
      </c>
      <c r="X451" s="108">
        <v>0</v>
      </c>
      <c r="Y451" s="108">
        <v>0</v>
      </c>
      <c r="Z451" s="108">
        <v>0</v>
      </c>
      <c r="AA451" s="108">
        <v>0</v>
      </c>
      <c r="AB451" s="108">
        <v>0</v>
      </c>
      <c r="AC451" s="108">
        <v>0</v>
      </c>
      <c r="AD451" s="108">
        <v>0</v>
      </c>
      <c r="AE451" s="108">
        <v>0</v>
      </c>
      <c r="AF451" s="108">
        <v>0</v>
      </c>
      <c r="AG451" s="108">
        <v>0</v>
      </c>
      <c r="AH451" s="108">
        <v>0</v>
      </c>
      <c r="AI451" s="108">
        <v>0</v>
      </c>
      <c r="AJ451" s="108">
        <v>0</v>
      </c>
      <c r="AK451" s="108">
        <v>0</v>
      </c>
      <c r="AM451" s="14"/>
      <c r="AN451" s="14"/>
      <c r="AO451" s="14"/>
      <c r="AP451" s="14"/>
      <c r="AQ451" s="14"/>
      <c r="AR451" s="14"/>
    </row>
    <row r="452" spans="5:44" x14ac:dyDescent="0.2">
      <c r="E452" s="3" t="s">
        <v>36</v>
      </c>
      <c r="F452" s="3">
        <v>0</v>
      </c>
      <c r="G452" s="3">
        <v>0</v>
      </c>
      <c r="I452" s="3">
        <v>0</v>
      </c>
      <c r="J452" s="3" t="s">
        <v>526</v>
      </c>
      <c r="K452" s="130" t="s">
        <v>606</v>
      </c>
      <c r="L452" s="3" t="s">
        <v>108</v>
      </c>
      <c r="R452" s="14"/>
      <c r="T452" s="108">
        <v>0</v>
      </c>
      <c r="U452" s="108">
        <v>0</v>
      </c>
      <c r="V452" s="108">
        <v>0</v>
      </c>
      <c r="W452" s="108">
        <v>0</v>
      </c>
      <c r="X452" s="108">
        <v>0</v>
      </c>
      <c r="Y452" s="108">
        <v>0</v>
      </c>
      <c r="Z452" s="108">
        <v>0</v>
      </c>
      <c r="AA452" s="108">
        <v>0</v>
      </c>
      <c r="AB452" s="108">
        <v>0</v>
      </c>
      <c r="AC452" s="108">
        <v>0</v>
      </c>
      <c r="AD452" s="108">
        <v>0</v>
      </c>
      <c r="AE452" s="108">
        <v>0</v>
      </c>
      <c r="AF452" s="108">
        <v>0</v>
      </c>
      <c r="AG452" s="108">
        <v>0</v>
      </c>
      <c r="AH452" s="108">
        <v>0</v>
      </c>
      <c r="AI452" s="108">
        <v>0</v>
      </c>
      <c r="AJ452" s="108">
        <v>0</v>
      </c>
      <c r="AK452" s="108">
        <v>0</v>
      </c>
      <c r="AM452" s="14"/>
      <c r="AN452" s="14"/>
      <c r="AO452" s="14"/>
      <c r="AP452" s="14"/>
      <c r="AQ452" s="14"/>
      <c r="AR452" s="14"/>
    </row>
    <row r="453" spans="5:44" x14ac:dyDescent="0.2">
      <c r="E453" s="3" t="s">
        <v>36</v>
      </c>
      <c r="F453" s="3">
        <v>0</v>
      </c>
      <c r="G453" s="3">
        <v>0</v>
      </c>
      <c r="I453" s="3">
        <v>0</v>
      </c>
      <c r="J453" s="3" t="s">
        <v>526</v>
      </c>
      <c r="K453" s="130" t="s">
        <v>606</v>
      </c>
      <c r="L453" s="3" t="s">
        <v>108</v>
      </c>
      <c r="R453" s="14"/>
      <c r="T453" s="108">
        <v>0</v>
      </c>
      <c r="U453" s="108">
        <v>0</v>
      </c>
      <c r="V453" s="108">
        <v>0</v>
      </c>
      <c r="W453" s="108">
        <v>0</v>
      </c>
      <c r="X453" s="108">
        <v>0</v>
      </c>
      <c r="Y453" s="108">
        <v>0</v>
      </c>
      <c r="Z453" s="108">
        <v>0</v>
      </c>
      <c r="AA453" s="108">
        <v>0</v>
      </c>
      <c r="AB453" s="108">
        <v>0</v>
      </c>
      <c r="AC453" s="108">
        <v>0</v>
      </c>
      <c r="AD453" s="108">
        <v>0</v>
      </c>
      <c r="AE453" s="108">
        <v>0</v>
      </c>
      <c r="AF453" s="108">
        <v>0</v>
      </c>
      <c r="AG453" s="108">
        <v>0</v>
      </c>
      <c r="AH453" s="108">
        <v>0</v>
      </c>
      <c r="AI453" s="108">
        <v>0</v>
      </c>
      <c r="AJ453" s="108">
        <v>0</v>
      </c>
      <c r="AK453" s="108">
        <v>0</v>
      </c>
      <c r="AM453" s="14"/>
      <c r="AN453" s="14"/>
      <c r="AO453" s="14"/>
      <c r="AP453" s="14"/>
      <c r="AQ453" s="14"/>
      <c r="AR453" s="14"/>
    </row>
    <row r="454" spans="5:44" x14ac:dyDescent="0.2">
      <c r="E454" s="3" t="s">
        <v>36</v>
      </c>
      <c r="F454" s="3">
        <v>0</v>
      </c>
      <c r="G454" s="3">
        <v>0</v>
      </c>
      <c r="I454" s="3">
        <v>0</v>
      </c>
      <c r="J454" s="3" t="s">
        <v>526</v>
      </c>
      <c r="K454" s="130" t="s">
        <v>606</v>
      </c>
      <c r="L454" s="3" t="s">
        <v>108</v>
      </c>
      <c r="R454" s="14"/>
      <c r="T454" s="108">
        <v>0</v>
      </c>
      <c r="U454" s="108">
        <v>0</v>
      </c>
      <c r="V454" s="108">
        <v>0</v>
      </c>
      <c r="W454" s="108">
        <v>0</v>
      </c>
      <c r="X454" s="108">
        <v>0</v>
      </c>
      <c r="Y454" s="108">
        <v>0</v>
      </c>
      <c r="Z454" s="108">
        <v>0</v>
      </c>
      <c r="AA454" s="108">
        <v>0</v>
      </c>
      <c r="AB454" s="108">
        <v>0</v>
      </c>
      <c r="AC454" s="108">
        <v>0</v>
      </c>
      <c r="AD454" s="108">
        <v>0</v>
      </c>
      <c r="AE454" s="108">
        <v>0</v>
      </c>
      <c r="AF454" s="108">
        <v>0</v>
      </c>
      <c r="AG454" s="108">
        <v>0</v>
      </c>
      <c r="AH454" s="108">
        <v>0</v>
      </c>
      <c r="AI454" s="108">
        <v>0</v>
      </c>
      <c r="AJ454" s="108">
        <v>0</v>
      </c>
      <c r="AK454" s="108">
        <v>0</v>
      </c>
      <c r="AM454" s="14"/>
      <c r="AN454" s="14"/>
      <c r="AO454" s="14"/>
      <c r="AP454" s="14"/>
      <c r="AQ454" s="14"/>
      <c r="AR454" s="14"/>
    </row>
    <row r="455" spans="5:44" x14ac:dyDescent="0.2">
      <c r="E455" s="3" t="s">
        <v>36</v>
      </c>
      <c r="F455" s="3">
        <v>0</v>
      </c>
      <c r="G455" s="3">
        <v>0</v>
      </c>
      <c r="I455" s="3">
        <v>0</v>
      </c>
      <c r="J455" s="3" t="s">
        <v>526</v>
      </c>
      <c r="K455" s="130" t="s">
        <v>606</v>
      </c>
      <c r="L455" s="3" t="s">
        <v>108</v>
      </c>
      <c r="R455" s="14"/>
      <c r="T455" s="108">
        <v>0</v>
      </c>
      <c r="U455" s="108">
        <v>0</v>
      </c>
      <c r="V455" s="108">
        <v>0</v>
      </c>
      <c r="W455" s="108">
        <v>0</v>
      </c>
      <c r="X455" s="108">
        <v>0</v>
      </c>
      <c r="Y455" s="108">
        <v>0</v>
      </c>
      <c r="Z455" s="108">
        <v>0</v>
      </c>
      <c r="AA455" s="108">
        <v>0</v>
      </c>
      <c r="AB455" s="108">
        <v>0</v>
      </c>
      <c r="AC455" s="108">
        <v>0</v>
      </c>
      <c r="AD455" s="108">
        <v>0</v>
      </c>
      <c r="AE455" s="108">
        <v>0</v>
      </c>
      <c r="AF455" s="108">
        <v>0</v>
      </c>
      <c r="AG455" s="108">
        <v>0</v>
      </c>
      <c r="AH455" s="108">
        <v>0</v>
      </c>
      <c r="AI455" s="108">
        <v>0</v>
      </c>
      <c r="AJ455" s="108">
        <v>0</v>
      </c>
      <c r="AK455" s="108">
        <v>0</v>
      </c>
      <c r="AM455" s="14"/>
      <c r="AN455" s="14"/>
      <c r="AO455" s="14"/>
      <c r="AP455" s="14"/>
      <c r="AQ455" s="14"/>
      <c r="AR455" s="14"/>
    </row>
    <row r="456" spans="5:44" x14ac:dyDescent="0.2">
      <c r="E456" s="3" t="s">
        <v>36</v>
      </c>
      <c r="F456" s="3">
        <v>0</v>
      </c>
      <c r="G456" s="3">
        <v>0</v>
      </c>
      <c r="I456" s="3">
        <v>0</v>
      </c>
      <c r="J456" s="3" t="s">
        <v>526</v>
      </c>
      <c r="K456" s="130" t="s">
        <v>606</v>
      </c>
      <c r="L456" s="3" t="s">
        <v>108</v>
      </c>
      <c r="R456" s="14"/>
      <c r="T456" s="108">
        <v>0</v>
      </c>
      <c r="U456" s="108">
        <v>0</v>
      </c>
      <c r="V456" s="108">
        <v>0</v>
      </c>
      <c r="W456" s="108">
        <v>0</v>
      </c>
      <c r="X456" s="108">
        <v>0</v>
      </c>
      <c r="Y456" s="108">
        <v>0</v>
      </c>
      <c r="Z456" s="108">
        <v>0</v>
      </c>
      <c r="AA456" s="108">
        <v>0</v>
      </c>
      <c r="AB456" s="108">
        <v>0</v>
      </c>
      <c r="AC456" s="108">
        <v>0</v>
      </c>
      <c r="AD456" s="108">
        <v>0</v>
      </c>
      <c r="AE456" s="108">
        <v>0</v>
      </c>
      <c r="AF456" s="108">
        <v>0</v>
      </c>
      <c r="AG456" s="108">
        <v>0</v>
      </c>
      <c r="AH456" s="108">
        <v>0</v>
      </c>
      <c r="AI456" s="108">
        <v>0</v>
      </c>
      <c r="AJ456" s="108">
        <v>0</v>
      </c>
      <c r="AK456" s="108">
        <v>0</v>
      </c>
      <c r="AM456" s="14"/>
      <c r="AN456" s="14"/>
      <c r="AO456" s="14"/>
      <c r="AP456" s="14"/>
      <c r="AQ456" s="14"/>
      <c r="AR456" s="14"/>
    </row>
    <row r="457" spans="5:44" x14ac:dyDescent="0.2">
      <c r="E457" s="3" t="s">
        <v>36</v>
      </c>
      <c r="F457" s="3">
        <v>0</v>
      </c>
      <c r="G457" s="3">
        <v>0</v>
      </c>
      <c r="I457" s="3">
        <v>0</v>
      </c>
      <c r="J457" s="3" t="s">
        <v>526</v>
      </c>
      <c r="K457" s="130" t="s">
        <v>606</v>
      </c>
      <c r="L457" s="3" t="s">
        <v>108</v>
      </c>
      <c r="R457" s="14"/>
      <c r="T457" s="108">
        <v>0</v>
      </c>
      <c r="U457" s="108">
        <v>0</v>
      </c>
      <c r="V457" s="108">
        <v>0</v>
      </c>
      <c r="W457" s="108">
        <v>0</v>
      </c>
      <c r="X457" s="108">
        <v>0</v>
      </c>
      <c r="Y457" s="108">
        <v>0</v>
      </c>
      <c r="Z457" s="108">
        <v>0</v>
      </c>
      <c r="AA457" s="108">
        <v>0</v>
      </c>
      <c r="AB457" s="108">
        <v>0</v>
      </c>
      <c r="AC457" s="108">
        <v>0</v>
      </c>
      <c r="AD457" s="108">
        <v>0</v>
      </c>
      <c r="AE457" s="108">
        <v>0</v>
      </c>
      <c r="AF457" s="108">
        <v>0</v>
      </c>
      <c r="AG457" s="108">
        <v>0</v>
      </c>
      <c r="AH457" s="108">
        <v>0</v>
      </c>
      <c r="AI457" s="108">
        <v>0</v>
      </c>
      <c r="AJ457" s="108">
        <v>0</v>
      </c>
      <c r="AK457" s="108">
        <v>0</v>
      </c>
      <c r="AM457" s="14"/>
      <c r="AN457" s="14"/>
      <c r="AO457" s="14"/>
      <c r="AP457" s="14"/>
      <c r="AQ457" s="14"/>
      <c r="AR457" s="14"/>
    </row>
    <row r="458" spans="5:44" x14ac:dyDescent="0.2">
      <c r="E458" s="3" t="s">
        <v>36</v>
      </c>
      <c r="F458" s="3">
        <v>0</v>
      </c>
      <c r="G458" s="3">
        <v>0</v>
      </c>
      <c r="I458" s="3">
        <v>0</v>
      </c>
      <c r="J458" s="3" t="s">
        <v>526</v>
      </c>
      <c r="K458" s="130" t="s">
        <v>606</v>
      </c>
      <c r="L458" s="3" t="s">
        <v>108</v>
      </c>
      <c r="R458" s="14"/>
      <c r="T458" s="108">
        <v>0</v>
      </c>
      <c r="U458" s="108">
        <v>0</v>
      </c>
      <c r="V458" s="108">
        <v>0</v>
      </c>
      <c r="W458" s="108">
        <v>0</v>
      </c>
      <c r="X458" s="108">
        <v>0</v>
      </c>
      <c r="Y458" s="108">
        <v>0</v>
      </c>
      <c r="Z458" s="108">
        <v>0</v>
      </c>
      <c r="AA458" s="108">
        <v>0</v>
      </c>
      <c r="AB458" s="108">
        <v>0</v>
      </c>
      <c r="AC458" s="108">
        <v>0</v>
      </c>
      <c r="AD458" s="108">
        <v>0</v>
      </c>
      <c r="AE458" s="108">
        <v>0</v>
      </c>
      <c r="AF458" s="108">
        <v>0</v>
      </c>
      <c r="AG458" s="108">
        <v>0</v>
      </c>
      <c r="AH458" s="108">
        <v>0</v>
      </c>
      <c r="AI458" s="108">
        <v>0</v>
      </c>
      <c r="AJ458" s="108">
        <v>0</v>
      </c>
      <c r="AK458" s="108">
        <v>0</v>
      </c>
      <c r="AM458" s="14"/>
      <c r="AN458" s="14"/>
      <c r="AO458" s="14"/>
      <c r="AP458" s="14"/>
      <c r="AQ458" s="14"/>
      <c r="AR458" s="14"/>
    </row>
    <row r="459" spans="5:44" x14ac:dyDescent="0.2">
      <c r="E459" s="3" t="s">
        <v>36</v>
      </c>
      <c r="F459" s="3">
        <v>0</v>
      </c>
      <c r="G459" s="3">
        <v>0</v>
      </c>
      <c r="I459" s="3">
        <v>0</v>
      </c>
      <c r="J459" s="3" t="s">
        <v>526</v>
      </c>
      <c r="K459" s="130" t="s">
        <v>606</v>
      </c>
      <c r="L459" s="3" t="s">
        <v>108</v>
      </c>
      <c r="R459" s="14"/>
      <c r="T459" s="108">
        <v>0</v>
      </c>
      <c r="U459" s="108">
        <v>0</v>
      </c>
      <c r="V459" s="108">
        <v>0</v>
      </c>
      <c r="W459" s="108">
        <v>0</v>
      </c>
      <c r="X459" s="108">
        <v>0</v>
      </c>
      <c r="Y459" s="108">
        <v>0</v>
      </c>
      <c r="Z459" s="108">
        <v>0</v>
      </c>
      <c r="AA459" s="108">
        <v>0</v>
      </c>
      <c r="AB459" s="108">
        <v>0</v>
      </c>
      <c r="AC459" s="108">
        <v>0</v>
      </c>
      <c r="AD459" s="108">
        <v>0</v>
      </c>
      <c r="AE459" s="108">
        <v>0</v>
      </c>
      <c r="AF459" s="108">
        <v>0</v>
      </c>
      <c r="AG459" s="108">
        <v>0</v>
      </c>
      <c r="AH459" s="108">
        <v>0</v>
      </c>
      <c r="AI459" s="108">
        <v>0</v>
      </c>
      <c r="AJ459" s="108">
        <v>0</v>
      </c>
      <c r="AK459" s="108">
        <v>0</v>
      </c>
      <c r="AM459" s="14"/>
      <c r="AN459" s="14"/>
      <c r="AO459" s="14"/>
      <c r="AP459" s="14"/>
      <c r="AQ459" s="14"/>
      <c r="AR459" s="14"/>
    </row>
    <row r="460" spans="5:44" x14ac:dyDescent="0.2">
      <c r="E460" s="3" t="s">
        <v>36</v>
      </c>
      <c r="F460" s="3">
        <v>0</v>
      </c>
      <c r="G460" s="3">
        <v>0</v>
      </c>
      <c r="I460" s="3">
        <v>0</v>
      </c>
      <c r="J460" s="3" t="s">
        <v>526</v>
      </c>
      <c r="K460" s="130" t="s">
        <v>606</v>
      </c>
      <c r="L460" s="3" t="s">
        <v>108</v>
      </c>
      <c r="R460" s="14"/>
      <c r="T460" s="108">
        <v>0</v>
      </c>
      <c r="U460" s="108">
        <v>0</v>
      </c>
      <c r="V460" s="108">
        <v>0</v>
      </c>
      <c r="W460" s="108">
        <v>0</v>
      </c>
      <c r="X460" s="108">
        <v>0</v>
      </c>
      <c r="Y460" s="108">
        <v>0</v>
      </c>
      <c r="Z460" s="108">
        <v>0</v>
      </c>
      <c r="AA460" s="108">
        <v>0</v>
      </c>
      <c r="AB460" s="108">
        <v>0</v>
      </c>
      <c r="AC460" s="108">
        <v>0</v>
      </c>
      <c r="AD460" s="108">
        <v>0</v>
      </c>
      <c r="AE460" s="108">
        <v>0</v>
      </c>
      <c r="AF460" s="108">
        <v>0</v>
      </c>
      <c r="AG460" s="108">
        <v>0</v>
      </c>
      <c r="AH460" s="108">
        <v>0</v>
      </c>
      <c r="AI460" s="108">
        <v>0</v>
      </c>
      <c r="AJ460" s="108">
        <v>0</v>
      </c>
      <c r="AK460" s="108">
        <v>0</v>
      </c>
      <c r="AM460" s="14"/>
      <c r="AN460" s="14"/>
      <c r="AO460" s="14"/>
      <c r="AP460" s="14"/>
      <c r="AQ460" s="14"/>
      <c r="AR460" s="14"/>
    </row>
    <row r="461" spans="5:44" x14ac:dyDescent="0.2">
      <c r="E461" s="3" t="s">
        <v>36</v>
      </c>
      <c r="F461" s="3" t="s">
        <v>172</v>
      </c>
      <c r="G461" s="3" t="s">
        <v>610</v>
      </c>
      <c r="I461" s="3" t="s">
        <v>176</v>
      </c>
      <c r="J461" s="3" t="s">
        <v>527</v>
      </c>
      <c r="K461" s="130" t="s">
        <v>347</v>
      </c>
      <c r="L461" s="3" t="s">
        <v>108</v>
      </c>
      <c r="R461" s="14"/>
      <c r="T461" s="108">
        <v>0</v>
      </c>
      <c r="U461" s="108">
        <v>0</v>
      </c>
      <c r="V461" s="108">
        <v>0</v>
      </c>
      <c r="W461" s="108">
        <v>0</v>
      </c>
      <c r="X461" s="108">
        <v>0</v>
      </c>
      <c r="Y461" s="108">
        <v>0</v>
      </c>
      <c r="Z461" s="108">
        <v>0</v>
      </c>
      <c r="AA461" s="108">
        <v>0</v>
      </c>
      <c r="AB461" s="108">
        <v>0</v>
      </c>
      <c r="AC461" s="108">
        <v>0</v>
      </c>
      <c r="AD461" s="108">
        <v>0</v>
      </c>
      <c r="AE461" s="108">
        <v>0</v>
      </c>
      <c r="AF461" s="108">
        <v>0</v>
      </c>
      <c r="AG461" s="108">
        <v>0.66183449302341568</v>
      </c>
      <c r="AH461" s="108">
        <v>2.1596563374077595</v>
      </c>
      <c r="AI461" s="108">
        <v>0.50067637704378665</v>
      </c>
      <c r="AJ461" s="108">
        <v>0</v>
      </c>
      <c r="AK461" s="108">
        <v>0</v>
      </c>
      <c r="AM461" s="14"/>
      <c r="AN461" s="14"/>
      <c r="AO461" s="14"/>
      <c r="AP461" s="14"/>
      <c r="AQ461" s="14"/>
      <c r="AR461" s="14"/>
    </row>
    <row r="462" spans="5:44" x14ac:dyDescent="0.2">
      <c r="E462" s="3" t="s">
        <v>36</v>
      </c>
      <c r="F462" s="3" t="s">
        <v>172</v>
      </c>
      <c r="G462" s="3" t="s">
        <v>683</v>
      </c>
      <c r="I462" s="3" t="s">
        <v>417</v>
      </c>
      <c r="J462" s="3" t="s">
        <v>527</v>
      </c>
      <c r="K462" s="130" t="s">
        <v>581</v>
      </c>
      <c r="L462" s="3" t="s">
        <v>108</v>
      </c>
      <c r="R462" s="14"/>
      <c r="T462" s="108">
        <v>0</v>
      </c>
      <c r="U462" s="108">
        <v>0</v>
      </c>
      <c r="V462" s="108">
        <v>0</v>
      </c>
      <c r="W462" s="108">
        <v>0</v>
      </c>
      <c r="X462" s="108">
        <v>0</v>
      </c>
      <c r="Y462" s="108">
        <v>0</v>
      </c>
      <c r="Z462" s="108">
        <v>0</v>
      </c>
      <c r="AA462" s="108">
        <v>0</v>
      </c>
      <c r="AB462" s="108">
        <v>0</v>
      </c>
      <c r="AC462" s="108">
        <v>0</v>
      </c>
      <c r="AD462" s="108">
        <v>0</v>
      </c>
      <c r="AE462" s="108">
        <v>0</v>
      </c>
      <c r="AF462" s="108">
        <v>0</v>
      </c>
      <c r="AG462" s="108">
        <v>0.80846489617581929</v>
      </c>
      <c r="AH462" s="108">
        <v>0.64597683621110658</v>
      </c>
      <c r="AI462" s="108">
        <v>1.09310828886963</v>
      </c>
      <c r="AJ462" s="108">
        <v>0.65340632342996052</v>
      </c>
      <c r="AK462" s="108">
        <v>0.76144039371139716</v>
      </c>
      <c r="AM462" s="14"/>
      <c r="AN462" s="119"/>
      <c r="AO462" s="119"/>
      <c r="AP462" s="14"/>
      <c r="AQ462" s="119"/>
      <c r="AR462" s="119"/>
    </row>
    <row r="463" spans="5:44" x14ac:dyDescent="0.2">
      <c r="E463" s="3" t="s">
        <v>36</v>
      </c>
      <c r="F463" s="3" t="s">
        <v>207</v>
      </c>
      <c r="G463" s="3" t="s">
        <v>568</v>
      </c>
      <c r="I463" s="3" t="s">
        <v>253</v>
      </c>
      <c r="J463" s="3" t="s">
        <v>527</v>
      </c>
      <c r="K463" s="130" t="s">
        <v>582</v>
      </c>
      <c r="L463" s="3" t="s">
        <v>108</v>
      </c>
      <c r="R463" s="14"/>
      <c r="T463" s="108">
        <v>0</v>
      </c>
      <c r="U463" s="108">
        <v>0</v>
      </c>
      <c r="V463" s="108">
        <v>0</v>
      </c>
      <c r="W463" s="108">
        <v>0</v>
      </c>
      <c r="X463" s="108">
        <v>0</v>
      </c>
      <c r="Y463" s="108">
        <v>0</v>
      </c>
      <c r="Z463" s="108">
        <v>0</v>
      </c>
      <c r="AA463" s="108">
        <v>0</v>
      </c>
      <c r="AB463" s="108">
        <v>0</v>
      </c>
      <c r="AC463" s="108">
        <v>0</v>
      </c>
      <c r="AD463" s="108">
        <v>0</v>
      </c>
      <c r="AE463" s="108">
        <v>0</v>
      </c>
      <c r="AF463" s="108">
        <v>0</v>
      </c>
      <c r="AG463" s="108">
        <v>2.3869147630212924</v>
      </c>
      <c r="AH463" s="108">
        <v>9.3522426553452842</v>
      </c>
      <c r="AI463" s="108">
        <v>1.3394310564039225</v>
      </c>
      <c r="AJ463" s="108">
        <v>0</v>
      </c>
      <c r="AK463" s="108">
        <v>0</v>
      </c>
      <c r="AM463" s="14"/>
      <c r="AN463" s="14"/>
      <c r="AO463" s="14"/>
      <c r="AP463" s="14"/>
      <c r="AQ463" s="14"/>
      <c r="AR463" s="14"/>
    </row>
    <row r="464" spans="5:44" x14ac:dyDescent="0.2">
      <c r="E464" s="3" t="s">
        <v>36</v>
      </c>
      <c r="F464" s="3" t="s">
        <v>207</v>
      </c>
      <c r="G464" s="3" t="s">
        <v>669</v>
      </c>
      <c r="I464" s="3" t="s">
        <v>212</v>
      </c>
      <c r="J464" s="3" t="s">
        <v>527</v>
      </c>
      <c r="K464" s="130" t="s">
        <v>670</v>
      </c>
      <c r="L464" s="3" t="s">
        <v>108</v>
      </c>
      <c r="R464" s="14"/>
      <c r="T464" s="108">
        <v>0</v>
      </c>
      <c r="U464" s="108">
        <v>0</v>
      </c>
      <c r="V464" s="108">
        <v>0</v>
      </c>
      <c r="W464" s="108">
        <v>0</v>
      </c>
      <c r="X464" s="108">
        <v>0</v>
      </c>
      <c r="Y464" s="108">
        <v>0</v>
      </c>
      <c r="Z464" s="108">
        <v>0</v>
      </c>
      <c r="AA464" s="108">
        <v>0</v>
      </c>
      <c r="AB464" s="108">
        <v>0</v>
      </c>
      <c r="AC464" s="108">
        <v>0</v>
      </c>
      <c r="AD464" s="108">
        <v>0</v>
      </c>
      <c r="AE464" s="108">
        <v>0</v>
      </c>
      <c r="AF464" s="108">
        <v>0</v>
      </c>
      <c r="AG464" s="108">
        <v>0.219661</v>
      </c>
      <c r="AH464" s="108">
        <v>7.8906000000000004E-2</v>
      </c>
      <c r="AI464" s="108">
        <v>0.30226700000000001</v>
      </c>
      <c r="AJ464" s="108">
        <v>1.3420030000000001</v>
      </c>
      <c r="AK464" s="108">
        <v>0.78344599999999998</v>
      </c>
      <c r="AM464" s="14"/>
      <c r="AN464" s="14"/>
      <c r="AO464" s="14"/>
      <c r="AP464" s="14"/>
      <c r="AQ464" s="14"/>
      <c r="AR464" s="14"/>
    </row>
    <row r="465" spans="5:44" x14ac:dyDescent="0.2">
      <c r="E465" s="3" t="s">
        <v>36</v>
      </c>
      <c r="F465" s="3" t="s">
        <v>207</v>
      </c>
      <c r="G465" s="3" t="s">
        <v>684</v>
      </c>
      <c r="I465" s="3" t="s">
        <v>213</v>
      </c>
      <c r="J465" s="3" t="s">
        <v>527</v>
      </c>
      <c r="K465" s="130" t="s">
        <v>524</v>
      </c>
      <c r="L465" s="3" t="s">
        <v>108</v>
      </c>
      <c r="R465" s="14"/>
      <c r="T465" s="108">
        <v>0</v>
      </c>
      <c r="U465" s="108">
        <v>0</v>
      </c>
      <c r="V465" s="108">
        <v>0</v>
      </c>
      <c r="W465" s="108">
        <v>0</v>
      </c>
      <c r="X465" s="108">
        <v>0</v>
      </c>
      <c r="Y465" s="108">
        <v>0</v>
      </c>
      <c r="Z465" s="108">
        <v>0</v>
      </c>
      <c r="AA465" s="108">
        <v>0</v>
      </c>
      <c r="AB465" s="108">
        <v>0</v>
      </c>
      <c r="AC465" s="108">
        <v>0</v>
      </c>
      <c r="AD465" s="108">
        <v>0</v>
      </c>
      <c r="AE465" s="108">
        <v>0</v>
      </c>
      <c r="AF465" s="108">
        <v>0</v>
      </c>
      <c r="AG465" s="108">
        <v>0.17301507537688443</v>
      </c>
      <c r="AH465" s="108">
        <v>0.1955000628140704</v>
      </c>
      <c r="AI465" s="108">
        <v>0.41866538531407027</v>
      </c>
      <c r="AJ465" s="108">
        <v>9.9502500012561557E-3</v>
      </c>
      <c r="AK465" s="108">
        <v>1.4888186253133151E-2</v>
      </c>
      <c r="AM465" s="14"/>
      <c r="AN465" s="14"/>
      <c r="AO465" s="14"/>
      <c r="AP465" s="14"/>
      <c r="AQ465" s="14"/>
      <c r="AR465" s="14"/>
    </row>
    <row r="466" spans="5:44" x14ac:dyDescent="0.2">
      <c r="E466" s="3" t="s">
        <v>36</v>
      </c>
      <c r="F466" s="3" t="s">
        <v>207</v>
      </c>
      <c r="G466" s="3" t="s">
        <v>570</v>
      </c>
      <c r="I466" s="3" t="s">
        <v>213</v>
      </c>
      <c r="J466" s="3" t="s">
        <v>527</v>
      </c>
      <c r="K466" s="130" t="s">
        <v>524</v>
      </c>
      <c r="L466" s="3" t="s">
        <v>108</v>
      </c>
      <c r="R466" s="14"/>
      <c r="T466" s="108">
        <v>0</v>
      </c>
      <c r="U466" s="108">
        <v>0</v>
      </c>
      <c r="V466" s="108">
        <v>0</v>
      </c>
      <c r="W466" s="108">
        <v>0</v>
      </c>
      <c r="X466" s="108">
        <v>0</v>
      </c>
      <c r="Y466" s="108">
        <v>0</v>
      </c>
      <c r="Z466" s="108">
        <v>0</v>
      </c>
      <c r="AA466" s="108">
        <v>0</v>
      </c>
      <c r="AB466" s="108">
        <v>0</v>
      </c>
      <c r="AC466" s="108">
        <v>0</v>
      </c>
      <c r="AD466" s="108">
        <v>0</v>
      </c>
      <c r="AE466" s="108">
        <v>0</v>
      </c>
      <c r="AF466" s="108">
        <v>0</v>
      </c>
      <c r="AG466" s="108">
        <v>0</v>
      </c>
      <c r="AH466" s="108">
        <v>0</v>
      </c>
      <c r="AI466" s="108">
        <v>0</v>
      </c>
      <c r="AJ466" s="108">
        <v>0</v>
      </c>
      <c r="AK466" s="108">
        <v>0</v>
      </c>
      <c r="AM466" s="14"/>
      <c r="AN466" s="14"/>
      <c r="AO466" s="14"/>
      <c r="AP466" s="14"/>
      <c r="AQ466" s="14"/>
      <c r="AR466" s="14"/>
    </row>
    <row r="467" spans="5:44" x14ac:dyDescent="0.2">
      <c r="E467" s="3" t="s">
        <v>36</v>
      </c>
      <c r="F467" s="3">
        <v>0</v>
      </c>
      <c r="G467" s="3">
        <v>0</v>
      </c>
      <c r="I467" s="3">
        <v>0</v>
      </c>
      <c r="J467" s="3" t="s">
        <v>527</v>
      </c>
      <c r="K467" s="130" t="s">
        <v>606</v>
      </c>
      <c r="L467" s="3" t="s">
        <v>108</v>
      </c>
      <c r="R467" s="14"/>
      <c r="T467" s="108">
        <v>0</v>
      </c>
      <c r="U467" s="108">
        <v>0</v>
      </c>
      <c r="V467" s="108">
        <v>0</v>
      </c>
      <c r="W467" s="108">
        <v>0</v>
      </c>
      <c r="X467" s="108">
        <v>0</v>
      </c>
      <c r="Y467" s="108">
        <v>0</v>
      </c>
      <c r="Z467" s="108">
        <v>0</v>
      </c>
      <c r="AA467" s="108">
        <v>0</v>
      </c>
      <c r="AB467" s="108">
        <v>0</v>
      </c>
      <c r="AC467" s="108">
        <v>0</v>
      </c>
      <c r="AD467" s="108">
        <v>0</v>
      </c>
      <c r="AE467" s="108">
        <v>0</v>
      </c>
      <c r="AF467" s="108">
        <v>0</v>
      </c>
      <c r="AG467" s="108">
        <v>0</v>
      </c>
      <c r="AH467" s="108">
        <v>0</v>
      </c>
      <c r="AI467" s="108">
        <v>0</v>
      </c>
      <c r="AJ467" s="108">
        <v>0</v>
      </c>
      <c r="AK467" s="108">
        <v>0</v>
      </c>
      <c r="AM467" s="14"/>
      <c r="AN467" s="14"/>
      <c r="AO467" s="14"/>
      <c r="AP467" s="14"/>
      <c r="AQ467" s="14"/>
      <c r="AR467" s="14"/>
    </row>
    <row r="468" spans="5:44" x14ac:dyDescent="0.2">
      <c r="E468" s="3" t="s">
        <v>36</v>
      </c>
      <c r="F468" s="3">
        <v>0</v>
      </c>
      <c r="G468" s="3">
        <v>0</v>
      </c>
      <c r="I468" s="3">
        <v>0</v>
      </c>
      <c r="J468" s="3" t="s">
        <v>527</v>
      </c>
      <c r="K468" s="130" t="s">
        <v>606</v>
      </c>
      <c r="L468" s="3" t="s">
        <v>108</v>
      </c>
      <c r="R468" s="14"/>
      <c r="T468" s="108">
        <v>0</v>
      </c>
      <c r="U468" s="108">
        <v>0</v>
      </c>
      <c r="V468" s="108">
        <v>0</v>
      </c>
      <c r="W468" s="108">
        <v>0</v>
      </c>
      <c r="X468" s="108">
        <v>0</v>
      </c>
      <c r="Y468" s="108">
        <v>0</v>
      </c>
      <c r="Z468" s="108">
        <v>0</v>
      </c>
      <c r="AA468" s="108">
        <v>0</v>
      </c>
      <c r="AB468" s="108">
        <v>0</v>
      </c>
      <c r="AC468" s="108">
        <v>0</v>
      </c>
      <c r="AD468" s="108">
        <v>0</v>
      </c>
      <c r="AE468" s="108">
        <v>0</v>
      </c>
      <c r="AF468" s="108">
        <v>0</v>
      </c>
      <c r="AG468" s="108">
        <v>0</v>
      </c>
      <c r="AH468" s="108">
        <v>0</v>
      </c>
      <c r="AI468" s="108">
        <v>0</v>
      </c>
      <c r="AJ468" s="108">
        <v>0</v>
      </c>
      <c r="AK468" s="108">
        <v>0</v>
      </c>
      <c r="AM468" s="14"/>
      <c r="AN468" s="14"/>
      <c r="AO468" s="14"/>
      <c r="AP468" s="14"/>
      <c r="AQ468" s="14"/>
      <c r="AR468" s="14"/>
    </row>
    <row r="469" spans="5:44" x14ac:dyDescent="0.2">
      <c r="E469" s="3" t="s">
        <v>36</v>
      </c>
      <c r="F469" s="3">
        <v>0</v>
      </c>
      <c r="G469" s="3">
        <v>0</v>
      </c>
      <c r="I469" s="3">
        <v>0</v>
      </c>
      <c r="J469" s="3" t="s">
        <v>527</v>
      </c>
      <c r="K469" s="130" t="s">
        <v>606</v>
      </c>
      <c r="L469" s="3" t="s">
        <v>108</v>
      </c>
      <c r="R469" s="14"/>
      <c r="T469" s="108">
        <v>0</v>
      </c>
      <c r="U469" s="108">
        <v>0</v>
      </c>
      <c r="V469" s="108">
        <v>0</v>
      </c>
      <c r="W469" s="108">
        <v>0</v>
      </c>
      <c r="X469" s="108">
        <v>0</v>
      </c>
      <c r="Y469" s="108">
        <v>0</v>
      </c>
      <c r="Z469" s="108">
        <v>0</v>
      </c>
      <c r="AA469" s="108">
        <v>0</v>
      </c>
      <c r="AB469" s="108">
        <v>0</v>
      </c>
      <c r="AC469" s="108">
        <v>0</v>
      </c>
      <c r="AD469" s="108">
        <v>0</v>
      </c>
      <c r="AE469" s="108">
        <v>0</v>
      </c>
      <c r="AF469" s="108">
        <v>0</v>
      </c>
      <c r="AG469" s="108">
        <v>0</v>
      </c>
      <c r="AH469" s="108">
        <v>0</v>
      </c>
      <c r="AI469" s="108">
        <v>0</v>
      </c>
      <c r="AJ469" s="108">
        <v>0</v>
      </c>
      <c r="AK469" s="108">
        <v>0</v>
      </c>
      <c r="AM469" s="14"/>
      <c r="AN469" s="14"/>
      <c r="AO469" s="14"/>
      <c r="AP469" s="14"/>
      <c r="AQ469" s="14"/>
      <c r="AR469" s="14"/>
    </row>
    <row r="470" spans="5:44" x14ac:dyDescent="0.2">
      <c r="E470" s="3" t="s">
        <v>36</v>
      </c>
      <c r="F470" s="3">
        <v>0</v>
      </c>
      <c r="G470" s="3">
        <v>0</v>
      </c>
      <c r="I470" s="3">
        <v>0</v>
      </c>
      <c r="J470" s="3" t="s">
        <v>527</v>
      </c>
      <c r="K470" s="130" t="s">
        <v>606</v>
      </c>
      <c r="L470" s="3" t="s">
        <v>108</v>
      </c>
      <c r="R470" s="14"/>
      <c r="T470" s="108">
        <v>0</v>
      </c>
      <c r="U470" s="108">
        <v>0</v>
      </c>
      <c r="V470" s="108">
        <v>0</v>
      </c>
      <c r="W470" s="108">
        <v>0</v>
      </c>
      <c r="X470" s="108">
        <v>0</v>
      </c>
      <c r="Y470" s="108">
        <v>0</v>
      </c>
      <c r="Z470" s="108">
        <v>0</v>
      </c>
      <c r="AA470" s="108">
        <v>0</v>
      </c>
      <c r="AB470" s="108">
        <v>0</v>
      </c>
      <c r="AC470" s="108">
        <v>0</v>
      </c>
      <c r="AD470" s="108">
        <v>0</v>
      </c>
      <c r="AE470" s="108">
        <v>0</v>
      </c>
      <c r="AF470" s="108">
        <v>0</v>
      </c>
      <c r="AG470" s="108">
        <v>0</v>
      </c>
      <c r="AH470" s="108">
        <v>0</v>
      </c>
      <c r="AI470" s="108">
        <v>0</v>
      </c>
      <c r="AJ470" s="108">
        <v>0</v>
      </c>
      <c r="AK470" s="108">
        <v>0</v>
      </c>
      <c r="AM470" s="14"/>
      <c r="AN470" s="119"/>
      <c r="AO470" s="119"/>
      <c r="AP470" s="14"/>
      <c r="AQ470" s="119"/>
      <c r="AR470" s="119"/>
    </row>
    <row r="471" spans="5:44" x14ac:dyDescent="0.2">
      <c r="E471" s="3" t="s">
        <v>36</v>
      </c>
      <c r="F471" s="3">
        <v>0</v>
      </c>
      <c r="G471" s="3">
        <v>0</v>
      </c>
      <c r="I471" s="3">
        <v>0</v>
      </c>
      <c r="J471" s="3" t="s">
        <v>527</v>
      </c>
      <c r="K471" s="130" t="s">
        <v>606</v>
      </c>
      <c r="L471" s="3" t="s">
        <v>108</v>
      </c>
      <c r="R471" s="14"/>
      <c r="T471" s="126">
        <v>0</v>
      </c>
      <c r="U471" s="126">
        <v>0</v>
      </c>
      <c r="V471" s="126">
        <v>0</v>
      </c>
      <c r="W471" s="126">
        <v>0</v>
      </c>
      <c r="X471" s="126">
        <v>0</v>
      </c>
      <c r="Y471" s="126">
        <v>0</v>
      </c>
      <c r="Z471" s="126">
        <v>0</v>
      </c>
      <c r="AA471" s="126">
        <v>0</v>
      </c>
      <c r="AB471" s="126">
        <v>0</v>
      </c>
      <c r="AC471" s="126">
        <v>0</v>
      </c>
      <c r="AD471" s="126">
        <v>0</v>
      </c>
      <c r="AE471" s="126">
        <v>0</v>
      </c>
      <c r="AF471" s="126">
        <v>0</v>
      </c>
      <c r="AG471" s="108">
        <v>0</v>
      </c>
      <c r="AH471" s="108">
        <v>0</v>
      </c>
      <c r="AI471" s="108">
        <v>0</v>
      </c>
      <c r="AJ471" s="108">
        <v>0</v>
      </c>
      <c r="AK471" s="108">
        <v>0</v>
      </c>
      <c r="AM471" s="14"/>
      <c r="AN471" s="14"/>
      <c r="AO471" s="14"/>
      <c r="AP471" s="14"/>
      <c r="AQ471" s="14"/>
      <c r="AR471" s="14"/>
    </row>
    <row r="472" spans="5:44" x14ac:dyDescent="0.2">
      <c r="E472" s="3" t="s">
        <v>36</v>
      </c>
      <c r="F472" s="3">
        <v>0</v>
      </c>
      <c r="G472" s="3">
        <v>0</v>
      </c>
      <c r="I472" s="3">
        <v>0</v>
      </c>
      <c r="J472" s="3" t="s">
        <v>527</v>
      </c>
      <c r="K472" s="130" t="s">
        <v>606</v>
      </c>
      <c r="L472" s="3" t="s">
        <v>108</v>
      </c>
      <c r="R472" s="14"/>
      <c r="T472" s="126">
        <v>0</v>
      </c>
      <c r="U472" s="126">
        <v>0</v>
      </c>
      <c r="V472" s="126">
        <v>0</v>
      </c>
      <c r="W472" s="126">
        <v>0</v>
      </c>
      <c r="X472" s="126">
        <v>0</v>
      </c>
      <c r="Y472" s="126">
        <v>0</v>
      </c>
      <c r="Z472" s="126">
        <v>0</v>
      </c>
      <c r="AA472" s="126">
        <v>0</v>
      </c>
      <c r="AB472" s="126">
        <v>0</v>
      </c>
      <c r="AC472" s="126">
        <v>0</v>
      </c>
      <c r="AD472" s="126">
        <v>0</v>
      </c>
      <c r="AE472" s="126">
        <v>0</v>
      </c>
      <c r="AF472" s="126">
        <v>0</v>
      </c>
      <c r="AG472" s="108">
        <v>0</v>
      </c>
      <c r="AH472" s="108">
        <v>0</v>
      </c>
      <c r="AI472" s="108">
        <v>0</v>
      </c>
      <c r="AJ472" s="108">
        <v>0</v>
      </c>
      <c r="AK472" s="108">
        <v>0</v>
      </c>
      <c r="AM472" s="14"/>
      <c r="AN472" s="14"/>
      <c r="AO472" s="14"/>
      <c r="AP472" s="14"/>
      <c r="AQ472" s="14"/>
      <c r="AR472" s="14"/>
    </row>
    <row r="473" spans="5:44" x14ac:dyDescent="0.2">
      <c r="E473" s="3" t="s">
        <v>36</v>
      </c>
      <c r="F473" s="3">
        <v>0</v>
      </c>
      <c r="G473" s="3">
        <v>0</v>
      </c>
      <c r="I473" s="3">
        <v>0</v>
      </c>
      <c r="J473" s="3" t="s">
        <v>527</v>
      </c>
      <c r="K473" s="130" t="s">
        <v>606</v>
      </c>
      <c r="L473" s="3" t="s">
        <v>108</v>
      </c>
      <c r="R473" s="14"/>
      <c r="T473" s="126">
        <v>0</v>
      </c>
      <c r="U473" s="126">
        <v>0</v>
      </c>
      <c r="V473" s="126">
        <v>0</v>
      </c>
      <c r="W473" s="126">
        <v>0</v>
      </c>
      <c r="X473" s="126">
        <v>0</v>
      </c>
      <c r="Y473" s="126">
        <v>0</v>
      </c>
      <c r="Z473" s="126">
        <v>0</v>
      </c>
      <c r="AA473" s="126">
        <v>0</v>
      </c>
      <c r="AB473" s="126">
        <v>0</v>
      </c>
      <c r="AC473" s="126">
        <v>0</v>
      </c>
      <c r="AD473" s="126">
        <v>0</v>
      </c>
      <c r="AE473" s="126">
        <v>0</v>
      </c>
      <c r="AF473" s="126">
        <v>0</v>
      </c>
      <c r="AG473" s="108">
        <v>0</v>
      </c>
      <c r="AH473" s="108">
        <v>0</v>
      </c>
      <c r="AI473" s="108">
        <v>0</v>
      </c>
      <c r="AJ473" s="108">
        <v>0</v>
      </c>
      <c r="AK473" s="108">
        <v>0</v>
      </c>
      <c r="AM473" s="14"/>
      <c r="AN473" s="14"/>
      <c r="AO473" s="14"/>
      <c r="AP473" s="14"/>
      <c r="AQ473" s="14"/>
      <c r="AR473" s="14"/>
    </row>
    <row r="474" spans="5:44" x14ac:dyDescent="0.2">
      <c r="E474" s="3" t="s">
        <v>36</v>
      </c>
      <c r="F474" s="3">
        <v>0</v>
      </c>
      <c r="G474" s="3">
        <v>0</v>
      </c>
      <c r="I474" s="3">
        <v>0</v>
      </c>
      <c r="J474" s="3" t="s">
        <v>527</v>
      </c>
      <c r="K474" s="130" t="s">
        <v>606</v>
      </c>
      <c r="L474" s="3" t="s">
        <v>108</v>
      </c>
      <c r="R474" s="14"/>
      <c r="T474" s="126">
        <v>0</v>
      </c>
      <c r="U474" s="126">
        <v>0</v>
      </c>
      <c r="V474" s="126">
        <v>0</v>
      </c>
      <c r="W474" s="126">
        <v>0</v>
      </c>
      <c r="X474" s="126">
        <v>0</v>
      </c>
      <c r="Y474" s="126">
        <v>0</v>
      </c>
      <c r="Z474" s="126">
        <v>0</v>
      </c>
      <c r="AA474" s="126">
        <v>0</v>
      </c>
      <c r="AB474" s="126">
        <v>0</v>
      </c>
      <c r="AC474" s="126">
        <v>0</v>
      </c>
      <c r="AD474" s="126">
        <v>0</v>
      </c>
      <c r="AE474" s="126">
        <v>0</v>
      </c>
      <c r="AF474" s="126">
        <v>0</v>
      </c>
      <c r="AG474" s="108">
        <v>0</v>
      </c>
      <c r="AH474" s="108">
        <v>0</v>
      </c>
      <c r="AI474" s="108">
        <v>0</v>
      </c>
      <c r="AJ474" s="108">
        <v>0</v>
      </c>
      <c r="AK474" s="108">
        <v>0</v>
      </c>
      <c r="AM474" s="14"/>
      <c r="AN474" s="14"/>
      <c r="AO474" s="14"/>
      <c r="AP474" s="14"/>
      <c r="AQ474" s="14"/>
      <c r="AR474" s="14"/>
    </row>
    <row r="475" spans="5:44" x14ac:dyDescent="0.2">
      <c r="E475" s="3" t="s">
        <v>36</v>
      </c>
      <c r="F475" s="3">
        <v>0</v>
      </c>
      <c r="G475" s="3">
        <v>0</v>
      </c>
      <c r="I475" s="3">
        <v>0</v>
      </c>
      <c r="J475" s="3" t="s">
        <v>527</v>
      </c>
      <c r="K475" s="130" t="s">
        <v>606</v>
      </c>
      <c r="L475" s="3" t="s">
        <v>108</v>
      </c>
      <c r="R475" s="14"/>
      <c r="T475" s="126">
        <v>0</v>
      </c>
      <c r="U475" s="126">
        <v>0</v>
      </c>
      <c r="V475" s="126">
        <v>0</v>
      </c>
      <c r="W475" s="126">
        <v>0</v>
      </c>
      <c r="X475" s="126">
        <v>0</v>
      </c>
      <c r="Y475" s="126">
        <v>0</v>
      </c>
      <c r="Z475" s="126">
        <v>0</v>
      </c>
      <c r="AA475" s="126">
        <v>0</v>
      </c>
      <c r="AB475" s="126">
        <v>0</v>
      </c>
      <c r="AC475" s="126">
        <v>0</v>
      </c>
      <c r="AD475" s="126">
        <v>0</v>
      </c>
      <c r="AE475" s="126">
        <v>0</v>
      </c>
      <c r="AF475" s="126">
        <v>0</v>
      </c>
      <c r="AG475" s="108">
        <v>0</v>
      </c>
      <c r="AH475" s="108">
        <v>0</v>
      </c>
      <c r="AI475" s="108">
        <v>0</v>
      </c>
      <c r="AJ475" s="108">
        <v>0</v>
      </c>
      <c r="AK475" s="108">
        <v>0</v>
      </c>
      <c r="AM475" s="14"/>
      <c r="AN475" s="14"/>
      <c r="AO475" s="14"/>
      <c r="AP475" s="14"/>
      <c r="AQ475" s="14"/>
      <c r="AR475" s="14"/>
    </row>
    <row r="476" spans="5:44" x14ac:dyDescent="0.2">
      <c r="E476" s="3" t="s">
        <v>36</v>
      </c>
      <c r="F476" s="3">
        <v>0</v>
      </c>
      <c r="G476" s="3">
        <v>0</v>
      </c>
      <c r="I476" s="3">
        <v>0</v>
      </c>
      <c r="J476" s="3" t="s">
        <v>527</v>
      </c>
      <c r="K476" s="130" t="s">
        <v>606</v>
      </c>
      <c r="L476" s="3" t="s">
        <v>108</v>
      </c>
      <c r="R476" s="14"/>
      <c r="T476" s="126">
        <v>0</v>
      </c>
      <c r="U476" s="126">
        <v>0</v>
      </c>
      <c r="V476" s="126">
        <v>0</v>
      </c>
      <c r="W476" s="126">
        <v>0</v>
      </c>
      <c r="X476" s="126">
        <v>0</v>
      </c>
      <c r="Y476" s="126">
        <v>0</v>
      </c>
      <c r="Z476" s="126">
        <v>0</v>
      </c>
      <c r="AA476" s="126">
        <v>0</v>
      </c>
      <c r="AB476" s="126">
        <v>0</v>
      </c>
      <c r="AC476" s="126">
        <v>0</v>
      </c>
      <c r="AD476" s="126">
        <v>0</v>
      </c>
      <c r="AE476" s="126">
        <v>0</v>
      </c>
      <c r="AF476" s="126">
        <v>0</v>
      </c>
      <c r="AG476" s="108">
        <v>0</v>
      </c>
      <c r="AH476" s="108">
        <v>0</v>
      </c>
      <c r="AI476" s="108">
        <v>0</v>
      </c>
      <c r="AJ476" s="108">
        <v>0</v>
      </c>
      <c r="AK476" s="108">
        <v>0</v>
      </c>
      <c r="AM476" s="14"/>
      <c r="AN476" s="14"/>
      <c r="AO476" s="14"/>
      <c r="AP476" s="14"/>
      <c r="AQ476" s="14"/>
      <c r="AR476" s="14"/>
    </row>
    <row r="477" spans="5:44" x14ac:dyDescent="0.2">
      <c r="E477" s="3" t="s">
        <v>36</v>
      </c>
      <c r="F477" s="3">
        <v>0</v>
      </c>
      <c r="G477" s="3">
        <v>0</v>
      </c>
      <c r="I477" s="3">
        <v>0</v>
      </c>
      <c r="J477" s="3" t="s">
        <v>527</v>
      </c>
      <c r="K477" s="130" t="s">
        <v>606</v>
      </c>
      <c r="L477" s="3" t="s">
        <v>108</v>
      </c>
      <c r="R477" s="14"/>
      <c r="T477" s="126">
        <v>0</v>
      </c>
      <c r="U477" s="126">
        <v>0</v>
      </c>
      <c r="V477" s="126">
        <v>0</v>
      </c>
      <c r="W477" s="126">
        <v>0</v>
      </c>
      <c r="X477" s="126">
        <v>0</v>
      </c>
      <c r="Y477" s="126">
        <v>0</v>
      </c>
      <c r="Z477" s="126">
        <v>0</v>
      </c>
      <c r="AA477" s="126">
        <v>0</v>
      </c>
      <c r="AB477" s="126">
        <v>0</v>
      </c>
      <c r="AC477" s="126">
        <v>0</v>
      </c>
      <c r="AD477" s="126">
        <v>0</v>
      </c>
      <c r="AE477" s="126">
        <v>0</v>
      </c>
      <c r="AF477" s="126">
        <v>0</v>
      </c>
      <c r="AG477" s="108">
        <v>0</v>
      </c>
      <c r="AH477" s="108">
        <v>0</v>
      </c>
      <c r="AI477" s="108">
        <v>0</v>
      </c>
      <c r="AJ477" s="108">
        <v>0</v>
      </c>
      <c r="AK477" s="108">
        <v>0</v>
      </c>
      <c r="AM477" s="14"/>
      <c r="AN477" s="14"/>
      <c r="AO477" s="14"/>
      <c r="AP477" s="14"/>
      <c r="AQ477" s="14"/>
      <c r="AR477" s="14"/>
    </row>
    <row r="478" spans="5:44" x14ac:dyDescent="0.2">
      <c r="E478" s="3" t="s">
        <v>36</v>
      </c>
      <c r="F478" s="3">
        <v>0</v>
      </c>
      <c r="G478" s="3">
        <v>0</v>
      </c>
      <c r="I478" s="3">
        <v>0</v>
      </c>
      <c r="J478" s="3" t="s">
        <v>527</v>
      </c>
      <c r="K478" s="130" t="s">
        <v>606</v>
      </c>
      <c r="L478" s="3" t="s">
        <v>108</v>
      </c>
      <c r="R478" s="14"/>
      <c r="T478" s="126">
        <v>0</v>
      </c>
      <c r="U478" s="126">
        <v>0</v>
      </c>
      <c r="V478" s="126">
        <v>0</v>
      </c>
      <c r="W478" s="126">
        <v>0</v>
      </c>
      <c r="X478" s="126">
        <v>0</v>
      </c>
      <c r="Y478" s="126">
        <v>0</v>
      </c>
      <c r="Z478" s="126">
        <v>0</v>
      </c>
      <c r="AA478" s="126">
        <v>0</v>
      </c>
      <c r="AB478" s="126">
        <v>0</v>
      </c>
      <c r="AC478" s="126">
        <v>0</v>
      </c>
      <c r="AD478" s="126">
        <v>0</v>
      </c>
      <c r="AE478" s="126">
        <v>0</v>
      </c>
      <c r="AF478" s="126">
        <v>0</v>
      </c>
      <c r="AG478" s="108">
        <v>0</v>
      </c>
      <c r="AH478" s="108">
        <v>0</v>
      </c>
      <c r="AI478" s="108">
        <v>0</v>
      </c>
      <c r="AJ478" s="108">
        <v>0</v>
      </c>
      <c r="AK478" s="108">
        <v>0</v>
      </c>
      <c r="AM478" s="14"/>
      <c r="AN478" s="121"/>
      <c r="AO478" s="121"/>
      <c r="AP478" s="14"/>
      <c r="AQ478" s="121"/>
      <c r="AR478" s="121"/>
    </row>
    <row r="479" spans="5:44" x14ac:dyDescent="0.2">
      <c r="E479" s="3" t="s">
        <v>36</v>
      </c>
      <c r="F479" s="3">
        <v>0</v>
      </c>
      <c r="G479" s="3">
        <v>0</v>
      </c>
      <c r="I479" s="3">
        <v>0</v>
      </c>
      <c r="J479" s="3" t="s">
        <v>527</v>
      </c>
      <c r="K479" s="130" t="s">
        <v>606</v>
      </c>
      <c r="L479" s="3" t="s">
        <v>108</v>
      </c>
      <c r="R479" s="14"/>
      <c r="T479" s="126">
        <v>0</v>
      </c>
      <c r="U479" s="126">
        <v>0</v>
      </c>
      <c r="V479" s="126">
        <v>0</v>
      </c>
      <c r="W479" s="126">
        <v>0</v>
      </c>
      <c r="X479" s="126">
        <v>0</v>
      </c>
      <c r="Y479" s="126">
        <v>0</v>
      </c>
      <c r="Z479" s="126">
        <v>0</v>
      </c>
      <c r="AA479" s="126">
        <v>0</v>
      </c>
      <c r="AB479" s="126">
        <v>0</v>
      </c>
      <c r="AC479" s="126">
        <v>0</v>
      </c>
      <c r="AD479" s="126">
        <v>0</v>
      </c>
      <c r="AE479" s="126">
        <v>0</v>
      </c>
      <c r="AF479" s="126">
        <v>0</v>
      </c>
      <c r="AG479" s="108">
        <v>0</v>
      </c>
      <c r="AH479" s="108">
        <v>0</v>
      </c>
      <c r="AI479" s="108">
        <v>0</v>
      </c>
      <c r="AJ479" s="108">
        <v>0</v>
      </c>
      <c r="AK479" s="108">
        <v>0</v>
      </c>
      <c r="AM479" s="14"/>
      <c r="AN479" s="14"/>
      <c r="AO479" s="14"/>
      <c r="AP479" s="14"/>
      <c r="AQ479" s="14"/>
      <c r="AR479" s="14"/>
    </row>
    <row r="480" spans="5:44" x14ac:dyDescent="0.2">
      <c r="E480" s="3" t="s">
        <v>36</v>
      </c>
      <c r="F480" s="3">
        <v>0</v>
      </c>
      <c r="G480" s="3">
        <v>0</v>
      </c>
      <c r="I480" s="3">
        <v>0</v>
      </c>
      <c r="J480" s="3" t="s">
        <v>527</v>
      </c>
      <c r="K480" s="130" t="s">
        <v>606</v>
      </c>
      <c r="L480" s="3" t="s">
        <v>108</v>
      </c>
      <c r="R480" s="14"/>
      <c r="T480" s="126">
        <v>0</v>
      </c>
      <c r="U480" s="126">
        <v>0</v>
      </c>
      <c r="V480" s="126">
        <v>0</v>
      </c>
      <c r="W480" s="126">
        <v>0</v>
      </c>
      <c r="X480" s="126">
        <v>0</v>
      </c>
      <c r="Y480" s="126">
        <v>0</v>
      </c>
      <c r="Z480" s="126">
        <v>0</v>
      </c>
      <c r="AA480" s="126">
        <v>0</v>
      </c>
      <c r="AB480" s="126">
        <v>0</v>
      </c>
      <c r="AC480" s="126">
        <v>0</v>
      </c>
      <c r="AD480" s="126">
        <v>0</v>
      </c>
      <c r="AE480" s="126">
        <v>0</v>
      </c>
      <c r="AF480" s="126">
        <v>0</v>
      </c>
      <c r="AG480" s="108">
        <v>0</v>
      </c>
      <c r="AH480" s="108">
        <v>0</v>
      </c>
      <c r="AI480" s="108">
        <v>0</v>
      </c>
      <c r="AJ480" s="108">
        <v>0</v>
      </c>
      <c r="AK480" s="108">
        <v>0</v>
      </c>
      <c r="AM480" s="14"/>
      <c r="AN480" s="14"/>
      <c r="AO480" s="14"/>
      <c r="AP480" s="14"/>
      <c r="AQ480" s="14"/>
      <c r="AR480" s="14"/>
    </row>
    <row r="481" spans="2:47" x14ac:dyDescent="0.2">
      <c r="E481" s="3" t="s">
        <v>36</v>
      </c>
      <c r="F481" s="3">
        <v>0</v>
      </c>
      <c r="G481" s="3">
        <v>0</v>
      </c>
      <c r="I481" s="3">
        <v>0</v>
      </c>
      <c r="J481" s="3" t="s">
        <v>527</v>
      </c>
      <c r="K481" s="130" t="s">
        <v>606</v>
      </c>
      <c r="L481" s="3" t="s">
        <v>108</v>
      </c>
      <c r="R481" s="14"/>
      <c r="T481" s="126">
        <v>0</v>
      </c>
      <c r="U481" s="126">
        <v>0</v>
      </c>
      <c r="V481" s="126">
        <v>0</v>
      </c>
      <c r="W481" s="126">
        <v>0</v>
      </c>
      <c r="X481" s="126">
        <v>0</v>
      </c>
      <c r="Y481" s="126">
        <v>0</v>
      </c>
      <c r="Z481" s="126">
        <v>0</v>
      </c>
      <c r="AA481" s="126">
        <v>0</v>
      </c>
      <c r="AB481" s="126">
        <v>0</v>
      </c>
      <c r="AC481" s="126">
        <v>0</v>
      </c>
      <c r="AD481" s="126">
        <v>0</v>
      </c>
      <c r="AE481" s="126">
        <v>0</v>
      </c>
      <c r="AF481" s="126">
        <v>0</v>
      </c>
      <c r="AG481" s="108">
        <v>0</v>
      </c>
      <c r="AH481" s="108">
        <v>0</v>
      </c>
      <c r="AI481" s="108">
        <v>0</v>
      </c>
      <c r="AJ481" s="108">
        <v>0</v>
      </c>
      <c r="AK481" s="108">
        <v>0</v>
      </c>
      <c r="AM481" s="14"/>
      <c r="AN481" s="14"/>
      <c r="AO481" s="14"/>
      <c r="AP481" s="14"/>
      <c r="AQ481" s="14"/>
      <c r="AR481" s="14"/>
    </row>
    <row r="482" spans="2:47" x14ac:dyDescent="0.2">
      <c r="E482" s="3" t="s">
        <v>36</v>
      </c>
      <c r="F482" s="3">
        <v>0</v>
      </c>
      <c r="G482" s="3">
        <v>0</v>
      </c>
      <c r="I482" s="3">
        <v>0</v>
      </c>
      <c r="J482" s="3" t="s">
        <v>527</v>
      </c>
      <c r="K482" s="130" t="s">
        <v>606</v>
      </c>
      <c r="L482" s="3" t="s">
        <v>108</v>
      </c>
      <c r="R482" s="14"/>
      <c r="T482" s="126">
        <v>0</v>
      </c>
      <c r="U482" s="126">
        <v>0</v>
      </c>
      <c r="V482" s="126">
        <v>0</v>
      </c>
      <c r="W482" s="126">
        <v>0</v>
      </c>
      <c r="X482" s="126">
        <v>0</v>
      </c>
      <c r="Y482" s="126">
        <v>0</v>
      </c>
      <c r="Z482" s="126">
        <v>0</v>
      </c>
      <c r="AA482" s="126">
        <v>0</v>
      </c>
      <c r="AB482" s="126">
        <v>0</v>
      </c>
      <c r="AC482" s="126">
        <v>0</v>
      </c>
      <c r="AD482" s="126">
        <v>0</v>
      </c>
      <c r="AE482" s="126">
        <v>0</v>
      </c>
      <c r="AF482" s="126">
        <v>0</v>
      </c>
      <c r="AG482" s="108">
        <v>0</v>
      </c>
      <c r="AH482" s="108">
        <v>0</v>
      </c>
      <c r="AI482" s="108">
        <v>0</v>
      </c>
      <c r="AJ482" s="108">
        <v>0</v>
      </c>
      <c r="AK482" s="108">
        <v>0</v>
      </c>
      <c r="AM482" s="14"/>
      <c r="AN482" s="14"/>
      <c r="AO482" s="14"/>
      <c r="AP482" s="14"/>
      <c r="AQ482" s="14"/>
      <c r="AR482" s="14"/>
    </row>
    <row r="483" spans="2:47" x14ac:dyDescent="0.2">
      <c r="E483" s="3" t="s">
        <v>36</v>
      </c>
      <c r="F483" s="3">
        <v>0</v>
      </c>
      <c r="G483" s="3">
        <v>0</v>
      </c>
      <c r="I483" s="3">
        <v>0</v>
      </c>
      <c r="J483" s="3" t="s">
        <v>527</v>
      </c>
      <c r="K483" s="130" t="s">
        <v>606</v>
      </c>
      <c r="L483" s="3" t="s">
        <v>108</v>
      </c>
      <c r="R483" s="14"/>
      <c r="T483" s="126">
        <v>0</v>
      </c>
      <c r="U483" s="126">
        <v>0</v>
      </c>
      <c r="V483" s="126">
        <v>0</v>
      </c>
      <c r="W483" s="126">
        <v>0</v>
      </c>
      <c r="X483" s="126">
        <v>0</v>
      </c>
      <c r="Y483" s="126">
        <v>0</v>
      </c>
      <c r="Z483" s="126">
        <v>0</v>
      </c>
      <c r="AA483" s="126">
        <v>0</v>
      </c>
      <c r="AB483" s="126">
        <v>0</v>
      </c>
      <c r="AC483" s="126">
        <v>0</v>
      </c>
      <c r="AD483" s="126">
        <v>0</v>
      </c>
      <c r="AE483" s="126">
        <v>0</v>
      </c>
      <c r="AF483" s="126">
        <v>0</v>
      </c>
      <c r="AG483" s="108">
        <v>0</v>
      </c>
      <c r="AH483" s="108">
        <v>0</v>
      </c>
      <c r="AI483" s="108">
        <v>0</v>
      </c>
      <c r="AJ483" s="108">
        <v>0</v>
      </c>
      <c r="AK483" s="108">
        <v>0</v>
      </c>
      <c r="AM483" s="14"/>
      <c r="AN483" s="14"/>
      <c r="AO483" s="14"/>
      <c r="AP483" s="14"/>
      <c r="AQ483" s="14"/>
      <c r="AR483" s="14"/>
    </row>
    <row r="484" spans="2:47" x14ac:dyDescent="0.2">
      <c r="E484" s="3" t="s">
        <v>36</v>
      </c>
      <c r="F484" s="3">
        <v>0</v>
      </c>
      <c r="G484" s="3">
        <v>0</v>
      </c>
      <c r="I484" s="3">
        <v>0</v>
      </c>
      <c r="J484" s="3" t="s">
        <v>527</v>
      </c>
      <c r="K484" s="130" t="s">
        <v>606</v>
      </c>
      <c r="L484" s="3" t="s">
        <v>108</v>
      </c>
      <c r="R484" s="14"/>
      <c r="T484" s="126">
        <v>0</v>
      </c>
      <c r="U484" s="126">
        <v>0</v>
      </c>
      <c r="V484" s="126">
        <v>0</v>
      </c>
      <c r="W484" s="126">
        <v>0</v>
      </c>
      <c r="X484" s="126">
        <v>0</v>
      </c>
      <c r="Y484" s="126">
        <v>0</v>
      </c>
      <c r="Z484" s="126">
        <v>0</v>
      </c>
      <c r="AA484" s="126">
        <v>0</v>
      </c>
      <c r="AB484" s="126">
        <v>0</v>
      </c>
      <c r="AC484" s="126">
        <v>0</v>
      </c>
      <c r="AD484" s="126">
        <v>0</v>
      </c>
      <c r="AE484" s="126">
        <v>0</v>
      </c>
      <c r="AF484" s="126">
        <v>0</v>
      </c>
      <c r="AG484" s="108">
        <v>0</v>
      </c>
      <c r="AH484" s="108">
        <v>0</v>
      </c>
      <c r="AI484" s="108">
        <v>0</v>
      </c>
      <c r="AJ484" s="108">
        <v>0</v>
      </c>
      <c r="AK484" s="108">
        <v>0</v>
      </c>
      <c r="AM484" s="14"/>
      <c r="AN484" s="14"/>
      <c r="AO484" s="14"/>
      <c r="AP484" s="14"/>
      <c r="AQ484" s="14"/>
      <c r="AR484" s="14"/>
    </row>
    <row r="485" spans="2:47" x14ac:dyDescent="0.2">
      <c r="E485" s="3" t="s">
        <v>36</v>
      </c>
      <c r="F485" s="3">
        <v>0</v>
      </c>
      <c r="G485" s="3">
        <v>0</v>
      </c>
      <c r="I485" s="3">
        <v>0</v>
      </c>
      <c r="J485" s="3" t="s">
        <v>527</v>
      </c>
      <c r="K485" s="130" t="s">
        <v>606</v>
      </c>
      <c r="L485" s="3" t="s">
        <v>108</v>
      </c>
      <c r="R485" s="14"/>
      <c r="T485" s="126">
        <v>0</v>
      </c>
      <c r="U485" s="126">
        <v>0</v>
      </c>
      <c r="V485" s="126">
        <v>0</v>
      </c>
      <c r="W485" s="126">
        <v>0</v>
      </c>
      <c r="X485" s="126">
        <v>0</v>
      </c>
      <c r="Y485" s="126">
        <v>0</v>
      </c>
      <c r="Z485" s="126">
        <v>0</v>
      </c>
      <c r="AA485" s="126">
        <v>0</v>
      </c>
      <c r="AB485" s="126">
        <v>0</v>
      </c>
      <c r="AC485" s="126">
        <v>0</v>
      </c>
      <c r="AD485" s="126">
        <v>0</v>
      </c>
      <c r="AE485" s="126">
        <v>0</v>
      </c>
      <c r="AF485" s="126">
        <v>0</v>
      </c>
      <c r="AG485" s="108">
        <v>0</v>
      </c>
      <c r="AH485" s="108">
        <v>0</v>
      </c>
      <c r="AI485" s="108">
        <v>0</v>
      </c>
      <c r="AJ485" s="108">
        <v>0</v>
      </c>
      <c r="AK485" s="108">
        <v>0</v>
      </c>
      <c r="AM485" s="14"/>
      <c r="AN485" s="14"/>
      <c r="AO485" s="14"/>
      <c r="AP485" s="14"/>
      <c r="AQ485" s="14"/>
      <c r="AR485" s="14"/>
    </row>
    <row r="486" spans="2:47" x14ac:dyDescent="0.2">
      <c r="E486" s="3" t="s">
        <v>36</v>
      </c>
      <c r="F486" s="3">
        <v>0</v>
      </c>
      <c r="G486" s="3">
        <v>0</v>
      </c>
      <c r="I486" s="3">
        <v>0</v>
      </c>
      <c r="J486" s="3" t="s">
        <v>527</v>
      </c>
      <c r="K486" s="130" t="s">
        <v>606</v>
      </c>
      <c r="L486" s="3" t="s">
        <v>108</v>
      </c>
      <c r="R486" s="14"/>
      <c r="T486" s="126">
        <v>0</v>
      </c>
      <c r="U486" s="126">
        <v>0</v>
      </c>
      <c r="V486" s="126">
        <v>0</v>
      </c>
      <c r="W486" s="126">
        <v>0</v>
      </c>
      <c r="X486" s="126">
        <v>0</v>
      </c>
      <c r="Y486" s="126">
        <v>0</v>
      </c>
      <c r="Z486" s="126">
        <v>0</v>
      </c>
      <c r="AA486" s="126">
        <v>0</v>
      </c>
      <c r="AB486" s="126">
        <v>0</v>
      </c>
      <c r="AC486" s="126">
        <v>0</v>
      </c>
      <c r="AD486" s="126">
        <v>0</v>
      </c>
      <c r="AE486" s="126">
        <v>0</v>
      </c>
      <c r="AF486" s="126">
        <v>0</v>
      </c>
      <c r="AG486" s="108">
        <v>0</v>
      </c>
      <c r="AH486" s="108">
        <v>0</v>
      </c>
      <c r="AI486" s="108">
        <v>0</v>
      </c>
      <c r="AJ486" s="108">
        <v>0</v>
      </c>
      <c r="AK486" s="108">
        <v>0</v>
      </c>
      <c r="AM486" s="14"/>
      <c r="AN486" s="121"/>
      <c r="AO486" s="121"/>
      <c r="AP486" s="14"/>
      <c r="AQ486" s="121"/>
      <c r="AR486" s="121"/>
    </row>
    <row r="487" spans="2:47" x14ac:dyDescent="0.2">
      <c r="E487" s="3" t="s">
        <v>36</v>
      </c>
      <c r="F487" s="3">
        <v>0</v>
      </c>
      <c r="G487" s="3">
        <v>0</v>
      </c>
      <c r="I487" s="3">
        <v>0</v>
      </c>
      <c r="J487" s="3" t="s">
        <v>527</v>
      </c>
      <c r="K487" s="130" t="s">
        <v>606</v>
      </c>
      <c r="L487" s="3" t="s">
        <v>108</v>
      </c>
      <c r="R487" s="14"/>
      <c r="T487" s="136">
        <v>0</v>
      </c>
      <c r="U487" s="136">
        <v>0</v>
      </c>
      <c r="V487" s="136">
        <v>0</v>
      </c>
      <c r="W487" s="136">
        <v>0</v>
      </c>
      <c r="X487" s="136">
        <v>0</v>
      </c>
      <c r="Y487" s="136">
        <v>0</v>
      </c>
      <c r="Z487" s="136">
        <v>0</v>
      </c>
      <c r="AA487" s="136">
        <v>0</v>
      </c>
      <c r="AB487" s="136">
        <v>0</v>
      </c>
      <c r="AC487" s="136">
        <v>0</v>
      </c>
      <c r="AD487" s="136">
        <v>0</v>
      </c>
      <c r="AE487" s="136">
        <v>0</v>
      </c>
      <c r="AF487" s="136">
        <v>0</v>
      </c>
      <c r="AG487" s="108">
        <v>0</v>
      </c>
      <c r="AH487" s="108">
        <v>0</v>
      </c>
      <c r="AI487" s="108">
        <v>0</v>
      </c>
      <c r="AJ487" s="108">
        <v>0</v>
      </c>
      <c r="AK487" s="108">
        <v>0</v>
      </c>
      <c r="AM487" s="14"/>
      <c r="AN487" s="121"/>
      <c r="AO487" s="121"/>
      <c r="AP487" s="14"/>
      <c r="AQ487" s="121"/>
      <c r="AR487" s="121"/>
    </row>
    <row r="488" spans="2:47" x14ac:dyDescent="0.2">
      <c r="E488" s="3" t="s">
        <v>36</v>
      </c>
      <c r="F488" s="3">
        <v>0</v>
      </c>
      <c r="G488" s="3">
        <v>0</v>
      </c>
      <c r="I488" s="3">
        <v>0</v>
      </c>
      <c r="J488" s="3" t="s">
        <v>527</v>
      </c>
      <c r="K488" s="130" t="s">
        <v>606</v>
      </c>
      <c r="L488" s="3" t="s">
        <v>108</v>
      </c>
      <c r="R488" s="14"/>
      <c r="T488" s="136">
        <v>0</v>
      </c>
      <c r="U488" s="136">
        <v>0</v>
      </c>
      <c r="V488" s="136">
        <v>0</v>
      </c>
      <c r="W488" s="136">
        <v>0</v>
      </c>
      <c r="X488" s="136">
        <v>0</v>
      </c>
      <c r="Y488" s="136">
        <v>0</v>
      </c>
      <c r="Z488" s="136">
        <v>0</v>
      </c>
      <c r="AA488" s="136">
        <v>0</v>
      </c>
      <c r="AB488" s="136">
        <v>0</v>
      </c>
      <c r="AC488" s="136">
        <v>0</v>
      </c>
      <c r="AD488" s="136">
        <v>0</v>
      </c>
      <c r="AE488" s="136">
        <v>0</v>
      </c>
      <c r="AF488" s="136">
        <v>0</v>
      </c>
      <c r="AG488" s="108">
        <v>0</v>
      </c>
      <c r="AH488" s="108">
        <v>0</v>
      </c>
      <c r="AI488" s="108">
        <v>0</v>
      </c>
      <c r="AJ488" s="108">
        <v>0</v>
      </c>
      <c r="AK488" s="108">
        <v>0</v>
      </c>
      <c r="AM488" s="14"/>
      <c r="AN488" s="121"/>
      <c r="AO488" s="121"/>
      <c r="AP488" s="14"/>
      <c r="AQ488" s="121"/>
      <c r="AR488" s="121"/>
    </row>
    <row r="489" spans="2:47" x14ac:dyDescent="0.2">
      <c r="E489" s="3" t="s">
        <v>36</v>
      </c>
      <c r="F489" s="3">
        <v>0</v>
      </c>
      <c r="G489" s="3">
        <v>0</v>
      </c>
      <c r="I489" s="3">
        <v>0</v>
      </c>
      <c r="J489" s="3" t="s">
        <v>527</v>
      </c>
      <c r="K489" s="130" t="s">
        <v>606</v>
      </c>
      <c r="L489" s="3" t="s">
        <v>108</v>
      </c>
      <c r="R489" s="14"/>
      <c r="T489" s="136">
        <v>0</v>
      </c>
      <c r="U489" s="136">
        <v>0</v>
      </c>
      <c r="V489" s="136">
        <v>0</v>
      </c>
      <c r="W489" s="136">
        <v>0</v>
      </c>
      <c r="X489" s="136">
        <v>0</v>
      </c>
      <c r="Y489" s="136">
        <v>0</v>
      </c>
      <c r="Z489" s="136">
        <v>0</v>
      </c>
      <c r="AA489" s="136">
        <v>0</v>
      </c>
      <c r="AB489" s="136">
        <v>0</v>
      </c>
      <c r="AC489" s="136">
        <v>0</v>
      </c>
      <c r="AD489" s="136">
        <v>0</v>
      </c>
      <c r="AE489" s="136">
        <v>0</v>
      </c>
      <c r="AF489" s="136">
        <v>0</v>
      </c>
      <c r="AG489" s="108">
        <v>0</v>
      </c>
      <c r="AH489" s="108">
        <v>0</v>
      </c>
      <c r="AI489" s="108">
        <v>0</v>
      </c>
      <c r="AJ489" s="108">
        <v>0</v>
      </c>
      <c r="AK489" s="108">
        <v>0</v>
      </c>
      <c r="AM489" s="14"/>
      <c r="AN489" s="121"/>
      <c r="AO489" s="121"/>
      <c r="AP489" s="14"/>
      <c r="AQ489" s="121"/>
      <c r="AR489" s="121"/>
    </row>
    <row r="490" spans="2:47" x14ac:dyDescent="0.2">
      <c r="E490" s="3" t="s">
        <v>36</v>
      </c>
      <c r="F490" s="3">
        <v>0</v>
      </c>
      <c r="G490" s="3">
        <v>0</v>
      </c>
      <c r="I490" s="3">
        <v>0</v>
      </c>
      <c r="J490" s="3" t="s">
        <v>527</v>
      </c>
      <c r="K490" s="130" t="s">
        <v>606</v>
      </c>
      <c r="L490" s="3" t="s">
        <v>108</v>
      </c>
      <c r="R490" s="14"/>
      <c r="T490" s="136">
        <v>0</v>
      </c>
      <c r="U490" s="136">
        <v>0</v>
      </c>
      <c r="V490" s="136">
        <v>0</v>
      </c>
      <c r="W490" s="136">
        <v>0</v>
      </c>
      <c r="X490" s="136">
        <v>0</v>
      </c>
      <c r="Y490" s="136">
        <v>0</v>
      </c>
      <c r="Z490" s="136">
        <v>0</v>
      </c>
      <c r="AA490" s="136">
        <v>0</v>
      </c>
      <c r="AB490" s="136">
        <v>0</v>
      </c>
      <c r="AC490" s="136">
        <v>0</v>
      </c>
      <c r="AD490" s="136">
        <v>0</v>
      </c>
      <c r="AE490" s="136">
        <v>0</v>
      </c>
      <c r="AF490" s="136">
        <v>0</v>
      </c>
      <c r="AG490" s="108">
        <v>0</v>
      </c>
      <c r="AH490" s="108">
        <v>0</v>
      </c>
      <c r="AI490" s="108">
        <v>0</v>
      </c>
      <c r="AJ490" s="108">
        <v>0</v>
      </c>
      <c r="AK490" s="108">
        <v>0</v>
      </c>
      <c r="AM490" s="14"/>
      <c r="AN490" s="121"/>
      <c r="AO490" s="121"/>
      <c r="AP490" s="14"/>
      <c r="AQ490" s="121"/>
      <c r="AR490" s="121"/>
    </row>
    <row r="492" spans="2:47" x14ac:dyDescent="0.2">
      <c r="B492" s="3" t="s">
        <v>117</v>
      </c>
      <c r="AN492" s="42"/>
      <c r="AU492" s="3"/>
    </row>
    <row r="493" spans="2:47" x14ac:dyDescent="0.2">
      <c r="C493" s="3" t="s">
        <v>122</v>
      </c>
      <c r="AN493" s="42"/>
      <c r="AU493" s="3"/>
    </row>
  </sheetData>
  <mergeCells count="1">
    <mergeCell ref="AT6:AV6"/>
  </mergeCells>
  <conditionalFormatting sqref="R4">
    <cfRule type="cellIs" dxfId="12" priority="1" operator="greaterThan">
      <formula>0</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tabColor theme="6"/>
  </sheetPr>
  <dimension ref="A1:BI43"/>
  <sheetViews>
    <sheetView zoomScale="70" zoomScaleNormal="70" workbookViewId="0">
      <pane xSplit="19" ySplit="7" topLeftCell="T8" activePane="bottomRight" state="frozen"/>
      <selection sqref="A1:XFD1"/>
      <selection pane="topRight" sqref="A1:XFD1"/>
      <selection pane="bottomLeft" sqref="A1:XFD1"/>
      <selection pane="bottomRight" sqref="A1:XFD1"/>
    </sheetView>
  </sheetViews>
  <sheetFormatPr defaultColWidth="0" defaultRowHeight="12.75" x14ac:dyDescent="0.2"/>
  <cols>
    <col min="1" max="4" width="1.75" style="3" customWidth="1"/>
    <col min="5" max="5" width="4.5" style="3" customWidth="1"/>
    <col min="6" max="6" width="7.5" style="3" customWidth="1"/>
    <col min="7" max="7" width="13.875" style="3" customWidth="1"/>
    <col min="8" max="8" width="22" style="3" customWidth="1"/>
    <col min="9" max="9" width="25.75" style="3" customWidth="1"/>
    <col min="10" max="10" width="14.875" style="3" customWidth="1"/>
    <col min="11" max="11" width="1.75" style="3" customWidth="1"/>
    <col min="12" max="12" width="9.125" style="3" customWidth="1"/>
    <col min="13" max="15" width="3.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39" width="9.125" style="3" customWidth="1"/>
    <col min="40" max="40" width="9.125" style="42" customWidth="1"/>
    <col min="41" max="41" width="60.875" style="3" bestFit="1" customWidth="1"/>
    <col min="42" max="53" width="1.75" style="3" customWidth="1"/>
    <col min="54" max="55" width="0" style="3" hidden="1" customWidth="1"/>
    <col min="56" max="16384" width="9.125" style="3" hidden="1"/>
  </cols>
  <sheetData>
    <row r="1" spans="1:53" ht="22.5" x14ac:dyDescent="0.3">
      <c r="A1" s="9" t="s">
        <v>264</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40"/>
      <c r="AO1" s="9"/>
      <c r="AP1" s="9"/>
      <c r="AQ1" s="9"/>
      <c r="AR1" s="9"/>
      <c r="AS1" s="9"/>
      <c r="AT1" s="9"/>
      <c r="AU1" s="9"/>
      <c r="AV1" s="9"/>
      <c r="AW1" s="9"/>
      <c r="AX1" s="9"/>
      <c r="AY1" s="9"/>
      <c r="AZ1" s="9"/>
      <c r="BA1" s="9"/>
    </row>
    <row r="2" spans="1:53" ht="15" x14ac:dyDescent="0.2">
      <c r="A2" s="10" t="s">
        <v>691</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41"/>
      <c r="AO2" s="10"/>
      <c r="AP2" s="10"/>
      <c r="AQ2" s="10"/>
      <c r="AR2" s="10"/>
      <c r="AS2" s="10"/>
      <c r="AT2" s="10"/>
      <c r="AU2" s="10"/>
      <c r="AV2" s="10"/>
      <c r="AW2" s="10"/>
      <c r="AX2" s="10"/>
      <c r="AY2" s="10"/>
      <c r="AZ2" s="10"/>
      <c r="BA2" s="10"/>
    </row>
    <row r="3" spans="1:53" ht="15" x14ac:dyDescent="0.2">
      <c r="A3" s="10" t="s">
        <v>463</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41"/>
      <c r="AO3" s="10"/>
      <c r="AP3" s="10"/>
      <c r="AQ3" s="10"/>
      <c r="AR3" s="10"/>
      <c r="AS3" s="10"/>
      <c r="AT3" s="10"/>
      <c r="AU3" s="10"/>
      <c r="AV3" s="10"/>
      <c r="AW3" s="10"/>
      <c r="AX3" s="10"/>
      <c r="AY3" s="10"/>
      <c r="AZ3" s="10"/>
      <c r="BA3" s="10"/>
    </row>
    <row r="4" spans="1:53" ht="15" x14ac:dyDescent="0.2">
      <c r="A4" s="10"/>
      <c r="B4" s="10"/>
      <c r="C4" s="10"/>
      <c r="D4" s="10"/>
      <c r="E4" s="10"/>
      <c r="F4" s="10"/>
      <c r="G4" s="10"/>
      <c r="H4" s="10"/>
      <c r="I4" s="10" t="s">
        <v>165</v>
      </c>
      <c r="J4" s="10"/>
      <c r="K4" s="10"/>
      <c r="L4" s="10"/>
      <c r="M4" s="10"/>
      <c r="N4" s="10"/>
      <c r="O4" s="10"/>
      <c r="P4" s="10"/>
      <c r="Q4" s="10"/>
      <c r="R4" s="45">
        <v>0</v>
      </c>
      <c r="S4" s="10"/>
      <c r="T4" s="10"/>
      <c r="U4" s="10"/>
      <c r="V4" s="10"/>
      <c r="W4" s="10"/>
      <c r="X4" s="10"/>
      <c r="Y4" s="10"/>
      <c r="Z4" s="10"/>
      <c r="AA4" s="10"/>
      <c r="AB4" s="10"/>
      <c r="AC4" s="10"/>
      <c r="AD4" s="10"/>
      <c r="AE4" s="10"/>
      <c r="AF4" s="10"/>
      <c r="AG4" s="10"/>
      <c r="AH4" s="10"/>
      <c r="AI4" s="10"/>
      <c r="AJ4" s="10"/>
      <c r="AK4" s="10"/>
      <c r="AL4" s="10"/>
      <c r="AM4" s="10"/>
      <c r="AN4" s="41"/>
      <c r="AO4" s="10"/>
      <c r="AP4" s="10"/>
      <c r="AQ4" s="10"/>
      <c r="AR4" s="10"/>
      <c r="AS4" s="10"/>
      <c r="AT4" s="10"/>
      <c r="AU4" s="10"/>
      <c r="AV4" s="10"/>
      <c r="AW4" s="10"/>
      <c r="AX4" s="10"/>
      <c r="AY4" s="10"/>
      <c r="AZ4" s="10"/>
      <c r="BA4" s="10"/>
    </row>
    <row r="5" spans="1:53" x14ac:dyDescent="0.2">
      <c r="A5" s="11" t="s">
        <v>146</v>
      </c>
      <c r="B5" s="11"/>
      <c r="C5" s="11"/>
      <c r="D5" s="11"/>
      <c r="E5" s="11"/>
      <c r="F5" s="11"/>
      <c r="G5" s="11" t="s">
        <v>142</v>
      </c>
      <c r="H5" s="146"/>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row>
    <row r="6" spans="1:53" x14ac:dyDescent="0.2">
      <c r="T6" s="85" t="s">
        <v>133</v>
      </c>
      <c r="U6" s="86"/>
      <c r="V6" s="86"/>
      <c r="W6" s="86"/>
      <c r="X6" s="87"/>
      <c r="Y6" s="85" t="s">
        <v>134</v>
      </c>
      <c r="Z6" s="86"/>
      <c r="AA6" s="86"/>
      <c r="AB6" s="86"/>
      <c r="AC6" s="86"/>
      <c r="AD6" s="86"/>
      <c r="AE6" s="86"/>
      <c r="AF6" s="87"/>
      <c r="AG6" s="85" t="s">
        <v>135</v>
      </c>
      <c r="AH6" s="86"/>
      <c r="AI6" s="86"/>
      <c r="AJ6" s="86"/>
      <c r="AK6" s="87"/>
      <c r="AM6" s="158" t="s">
        <v>115</v>
      </c>
      <c r="AN6" s="158"/>
      <c r="AO6" s="158"/>
    </row>
    <row r="7" spans="1:53" x14ac:dyDescent="0.2">
      <c r="A7" s="4"/>
      <c r="B7" s="4"/>
      <c r="C7" s="4"/>
      <c r="D7" s="4"/>
      <c r="E7" s="4" t="s">
        <v>268</v>
      </c>
      <c r="F7" s="4" t="s">
        <v>170</v>
      </c>
      <c r="H7" s="4" t="s">
        <v>234</v>
      </c>
      <c r="I7" s="4" t="s">
        <v>171</v>
      </c>
      <c r="J7" s="4" t="s">
        <v>219</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36" t="s">
        <v>7</v>
      </c>
      <c r="AN7" s="60" t="s">
        <v>6</v>
      </c>
      <c r="AO7" s="35" t="s">
        <v>113</v>
      </c>
      <c r="AP7" s="4"/>
      <c r="AQ7" s="4"/>
      <c r="AR7" s="4"/>
      <c r="AS7" s="4"/>
      <c r="AT7" s="4"/>
      <c r="AU7" s="4"/>
      <c r="AV7" s="4"/>
      <c r="AW7" s="4"/>
      <c r="AX7" s="4"/>
      <c r="AY7" s="4"/>
      <c r="AZ7" s="4"/>
      <c r="BA7" s="4"/>
    </row>
    <row r="9" spans="1:53" x14ac:dyDescent="0.2">
      <c r="E9" s="76" t="s">
        <v>30</v>
      </c>
      <c r="F9" s="104" t="s">
        <v>228</v>
      </c>
      <c r="H9" s="75" t="s">
        <v>263</v>
      </c>
      <c r="I9" s="104" t="s">
        <v>228</v>
      </c>
      <c r="J9" s="107" t="s">
        <v>406</v>
      </c>
      <c r="L9" s="3" t="s">
        <v>222</v>
      </c>
      <c r="R9" s="72"/>
      <c r="T9" s="17">
        <v>0</v>
      </c>
      <c r="U9" s="17">
        <v>0</v>
      </c>
      <c r="V9" s="17">
        <v>0</v>
      </c>
      <c r="W9" s="17">
        <v>0</v>
      </c>
      <c r="X9" s="17">
        <v>0</v>
      </c>
      <c r="Y9" s="17">
        <v>0.95392578208709444</v>
      </c>
      <c r="Z9" s="17">
        <v>0.95404651684978115</v>
      </c>
      <c r="AA9" s="17">
        <v>0.95297938477570132</v>
      </c>
      <c r="AB9" s="17">
        <v>0.95363601447928881</v>
      </c>
      <c r="AC9" s="17">
        <v>0.94396257044828702</v>
      </c>
      <c r="AD9" s="17">
        <v>0.95639451417565791</v>
      </c>
      <c r="AE9" s="17">
        <v>0.92526382139011587</v>
      </c>
      <c r="AF9" s="17">
        <v>0.94273053130302298</v>
      </c>
      <c r="AG9" s="17">
        <v>0.95297979314132097</v>
      </c>
      <c r="AH9" s="17">
        <v>0.95254074716768966</v>
      </c>
      <c r="AI9" s="17">
        <v>0.95098443326164495</v>
      </c>
      <c r="AJ9" s="17">
        <v>0.94889473707687577</v>
      </c>
      <c r="AK9" s="17">
        <v>0.95999546190325691</v>
      </c>
    </row>
    <row r="10" spans="1:53" x14ac:dyDescent="0.2">
      <c r="E10" s="76" t="s">
        <v>30</v>
      </c>
      <c r="F10" s="104" t="s">
        <v>172</v>
      </c>
      <c r="H10" s="75" t="s">
        <v>263</v>
      </c>
      <c r="I10" s="104" t="s">
        <v>172</v>
      </c>
      <c r="J10" s="107" t="s">
        <v>407</v>
      </c>
      <c r="L10" s="3" t="s">
        <v>222</v>
      </c>
      <c r="R10" s="72"/>
      <c r="T10" s="17">
        <v>0</v>
      </c>
      <c r="U10" s="17">
        <v>0</v>
      </c>
      <c r="V10" s="17">
        <v>0</v>
      </c>
      <c r="W10" s="17">
        <v>0</v>
      </c>
      <c r="X10" s="17">
        <v>0</v>
      </c>
      <c r="Y10" s="17">
        <v>0.96919418853188699</v>
      </c>
      <c r="Z10" s="17">
        <v>0.97475630311785988</v>
      </c>
      <c r="AA10" s="17">
        <v>0.95994471753652455</v>
      </c>
      <c r="AB10" s="17">
        <v>0.97401368040368652</v>
      </c>
      <c r="AC10" s="17">
        <v>0.97310067234125197</v>
      </c>
      <c r="AD10" s="17">
        <v>0.97046347509147357</v>
      </c>
      <c r="AE10" s="17">
        <v>0.96471961381825322</v>
      </c>
      <c r="AF10" s="17">
        <v>0.9740356875684878</v>
      </c>
      <c r="AG10" s="17">
        <v>0.9748913317322554</v>
      </c>
      <c r="AH10" s="17">
        <v>0.97467776329132549</v>
      </c>
      <c r="AI10" s="17">
        <v>0.97462376589816468</v>
      </c>
      <c r="AJ10" s="17">
        <v>0.97438643429620109</v>
      </c>
      <c r="AK10" s="17">
        <v>0.97441866482439621</v>
      </c>
    </row>
    <row r="11" spans="1:53" x14ac:dyDescent="0.2">
      <c r="E11" s="76" t="s">
        <v>30</v>
      </c>
      <c r="F11" s="104" t="s">
        <v>172</v>
      </c>
      <c r="G11" s="4"/>
      <c r="H11" s="75" t="s">
        <v>175</v>
      </c>
      <c r="I11" s="104" t="s">
        <v>176</v>
      </c>
      <c r="J11" s="107" t="s">
        <v>344</v>
      </c>
      <c r="L11" s="3" t="s">
        <v>222</v>
      </c>
      <c r="R11" s="72"/>
      <c r="T11" s="17">
        <v>0</v>
      </c>
      <c r="U11" s="17">
        <v>0</v>
      </c>
      <c r="V11" s="17">
        <v>0</v>
      </c>
      <c r="W11" s="17">
        <v>0</v>
      </c>
      <c r="X11" s="17">
        <v>0</v>
      </c>
      <c r="Y11" s="17">
        <v>1.0001849989436817</v>
      </c>
      <c r="Z11" s="17">
        <v>0.99899168139661465</v>
      </c>
      <c r="AA11" s="17">
        <v>0.99738336340652345</v>
      </c>
      <c r="AB11" s="17">
        <v>1.0000101477879817</v>
      </c>
      <c r="AC11" s="17">
        <v>0.99773656388132936</v>
      </c>
      <c r="AD11" s="17">
        <v>0.99091046775417979</v>
      </c>
      <c r="AE11" s="17">
        <v>1</v>
      </c>
      <c r="AF11" s="17">
        <v>1</v>
      </c>
      <c r="AG11" s="17">
        <v>1</v>
      </c>
      <c r="AH11" s="17">
        <v>1</v>
      </c>
      <c r="AI11" s="17">
        <v>1</v>
      </c>
      <c r="AJ11" s="17">
        <v>1</v>
      </c>
      <c r="AK11" s="17">
        <v>1</v>
      </c>
    </row>
    <row r="12" spans="1:53" x14ac:dyDescent="0.2">
      <c r="E12" s="76" t="s">
        <v>30</v>
      </c>
      <c r="F12" s="104" t="s">
        <v>172</v>
      </c>
      <c r="G12" s="4"/>
      <c r="H12" s="104" t="s">
        <v>181</v>
      </c>
      <c r="I12" s="104" t="s">
        <v>167</v>
      </c>
      <c r="J12" s="107" t="s">
        <v>352</v>
      </c>
      <c r="L12" s="3" t="s">
        <v>222</v>
      </c>
      <c r="R12" s="72"/>
      <c r="T12" s="17">
        <v>0</v>
      </c>
      <c r="U12" s="17">
        <v>0</v>
      </c>
      <c r="V12" s="17">
        <v>0</v>
      </c>
      <c r="W12" s="17">
        <v>0</v>
      </c>
      <c r="X12" s="17">
        <v>0</v>
      </c>
      <c r="Y12" s="17">
        <v>0.99960221436660202</v>
      </c>
      <c r="Z12" s="17">
        <v>1.0025535257876708</v>
      </c>
      <c r="AA12" s="17">
        <v>0.99401890797759596</v>
      </c>
      <c r="AB12" s="17">
        <v>0.99297875601926577</v>
      </c>
      <c r="AC12" s="17">
        <v>0.98973438577480688</v>
      </c>
      <c r="AD12" s="17">
        <v>1.0001254085801932</v>
      </c>
      <c r="AE12" s="17">
        <v>1</v>
      </c>
      <c r="AF12" s="17">
        <v>1</v>
      </c>
      <c r="AG12" s="17">
        <v>1</v>
      </c>
      <c r="AH12" s="17">
        <v>1</v>
      </c>
      <c r="AI12" s="17">
        <v>1</v>
      </c>
      <c r="AJ12" s="17">
        <v>1</v>
      </c>
      <c r="AK12" s="17">
        <v>1</v>
      </c>
    </row>
    <row r="13" spans="1:53" x14ac:dyDescent="0.2">
      <c r="E13" s="76" t="s">
        <v>30</v>
      </c>
      <c r="F13" s="75" t="s">
        <v>172</v>
      </c>
      <c r="H13" s="75" t="s">
        <v>181</v>
      </c>
      <c r="I13" s="76" t="s">
        <v>250</v>
      </c>
      <c r="J13" s="107" t="s">
        <v>360</v>
      </c>
      <c r="L13" s="3" t="s">
        <v>222</v>
      </c>
      <c r="R13" s="72"/>
      <c r="T13" s="17">
        <v>0</v>
      </c>
      <c r="U13" s="17">
        <v>0</v>
      </c>
      <c r="V13" s="17">
        <v>0</v>
      </c>
      <c r="W13" s="17">
        <v>0</v>
      </c>
      <c r="X13" s="17">
        <v>0</v>
      </c>
      <c r="Y13" s="17">
        <v>0.98047392173203629</v>
      </c>
      <c r="Z13" s="17">
        <v>0.98113948918955685</v>
      </c>
      <c r="AA13" s="17">
        <v>0.97567313939768174</v>
      </c>
      <c r="AB13" s="17">
        <v>0.97590233858676689</v>
      </c>
      <c r="AC13" s="17">
        <v>0.98275017625809769</v>
      </c>
      <c r="AD13" s="17">
        <v>0.97490232062018078</v>
      </c>
      <c r="AE13" s="17">
        <v>0.99280998594787684</v>
      </c>
      <c r="AF13" s="17">
        <v>0.97490232057862525</v>
      </c>
      <c r="AG13" s="17">
        <v>0.97490232058465265</v>
      </c>
      <c r="AH13" s="17">
        <v>0.9749023205940015</v>
      </c>
      <c r="AI13" s="17">
        <v>0.97490232060326754</v>
      </c>
      <c r="AJ13" s="17">
        <v>0.97490232056520154</v>
      </c>
      <c r="AK13" s="17">
        <v>0.97490232060784943</v>
      </c>
    </row>
    <row r="14" spans="1:53" x14ac:dyDescent="0.2">
      <c r="E14" s="76" t="s">
        <v>30</v>
      </c>
      <c r="F14" s="75" t="s">
        <v>172</v>
      </c>
      <c r="H14" s="75" t="s">
        <v>181</v>
      </c>
      <c r="I14" s="76" t="s">
        <v>183</v>
      </c>
      <c r="J14" s="107" t="s">
        <v>368</v>
      </c>
      <c r="L14" s="3" t="s">
        <v>222</v>
      </c>
      <c r="R14" s="72"/>
      <c r="T14" s="17">
        <v>0</v>
      </c>
      <c r="U14" s="17">
        <v>0</v>
      </c>
      <c r="V14" s="17">
        <v>0</v>
      </c>
      <c r="W14" s="17">
        <v>0</v>
      </c>
      <c r="X14" s="17">
        <v>0</v>
      </c>
      <c r="Y14" s="17">
        <v>0.78439205869202244</v>
      </c>
      <c r="Z14" s="17">
        <v>0.83185290460460348</v>
      </c>
      <c r="AA14" s="17">
        <v>0.77258763533677666</v>
      </c>
      <c r="AB14" s="17">
        <v>0.85858324028374366</v>
      </c>
      <c r="AC14" s="17">
        <v>0.86735369312475186</v>
      </c>
      <c r="AD14" s="17">
        <v>0.8745306286362089</v>
      </c>
      <c r="AE14" s="17">
        <v>0.8767713486778671</v>
      </c>
      <c r="AF14" s="17">
        <v>0.88216553467947245</v>
      </c>
      <c r="AG14" s="17">
        <v>0.89437413169149693</v>
      </c>
      <c r="AH14" s="17">
        <v>0.8986561989765629</v>
      </c>
      <c r="AI14" s="17">
        <v>0.89913532347384073</v>
      </c>
      <c r="AJ14" s="17">
        <v>0.89316925981500517</v>
      </c>
      <c r="AK14" s="17">
        <v>0.89719400149994155</v>
      </c>
    </row>
    <row r="15" spans="1:53" x14ac:dyDescent="0.2">
      <c r="E15" s="76" t="s">
        <v>30</v>
      </c>
      <c r="F15" s="75" t="s">
        <v>172</v>
      </c>
      <c r="H15" s="75" t="s">
        <v>181</v>
      </c>
      <c r="I15" s="76" t="s">
        <v>251</v>
      </c>
      <c r="J15" s="107" t="s">
        <v>414</v>
      </c>
      <c r="L15" s="3" t="s">
        <v>222</v>
      </c>
      <c r="R15" s="72"/>
      <c r="T15" s="17">
        <v>0</v>
      </c>
      <c r="U15" s="17">
        <v>0</v>
      </c>
      <c r="V15" s="17">
        <v>0</v>
      </c>
      <c r="W15" s="17">
        <v>0</v>
      </c>
      <c r="X15" s="17">
        <v>0</v>
      </c>
      <c r="Y15" s="17">
        <v>0</v>
      </c>
      <c r="Z15" s="17">
        <v>0</v>
      </c>
      <c r="AA15" s="17">
        <v>0</v>
      </c>
      <c r="AB15" s="17">
        <v>0</v>
      </c>
      <c r="AC15" s="17">
        <v>0</v>
      </c>
      <c r="AD15" s="17">
        <v>0</v>
      </c>
      <c r="AE15" s="17">
        <v>0</v>
      </c>
      <c r="AF15" s="17">
        <v>0</v>
      </c>
      <c r="AG15" s="17">
        <v>0</v>
      </c>
      <c r="AH15" s="17">
        <v>0</v>
      </c>
      <c r="AI15" s="17">
        <v>0</v>
      </c>
      <c r="AJ15" s="17">
        <v>0</v>
      </c>
      <c r="AK15" s="17">
        <v>0</v>
      </c>
    </row>
    <row r="16" spans="1:53" x14ac:dyDescent="0.2">
      <c r="E16" s="76" t="s">
        <v>30</v>
      </c>
      <c r="F16" s="75" t="s">
        <v>172</v>
      </c>
      <c r="H16" s="75" t="s">
        <v>181</v>
      </c>
      <c r="I16" s="76" t="s">
        <v>252</v>
      </c>
      <c r="J16" s="107" t="s">
        <v>415</v>
      </c>
      <c r="L16" s="3" t="s">
        <v>222</v>
      </c>
      <c r="R16" s="72"/>
      <c r="T16" s="17">
        <v>0</v>
      </c>
      <c r="U16" s="17">
        <v>0</v>
      </c>
      <c r="V16" s="17">
        <v>0</v>
      </c>
      <c r="W16" s="17">
        <v>0</v>
      </c>
      <c r="X16" s="17">
        <v>0</v>
      </c>
      <c r="Y16" s="17">
        <v>0.99803418649758202</v>
      </c>
      <c r="Z16" s="17">
        <v>0.99868212791762956</v>
      </c>
      <c r="AA16" s="17">
        <v>0.99876235696250959</v>
      </c>
      <c r="AB16" s="17">
        <v>0.98121400453026708</v>
      </c>
      <c r="AC16" s="17">
        <v>0.97374079803977454</v>
      </c>
      <c r="AD16" s="17">
        <v>0.96520887556990898</v>
      </c>
      <c r="AE16" s="17">
        <v>0.81640040342197817</v>
      </c>
      <c r="AF16" s="17">
        <v>1</v>
      </c>
      <c r="AG16" s="17">
        <v>1</v>
      </c>
      <c r="AH16" s="17">
        <v>1</v>
      </c>
      <c r="AI16" s="17">
        <v>1</v>
      </c>
      <c r="AJ16" s="17">
        <v>1</v>
      </c>
      <c r="AK16" s="17">
        <v>1</v>
      </c>
    </row>
    <row r="17" spans="5:37" x14ac:dyDescent="0.2">
      <c r="E17" s="76" t="s">
        <v>30</v>
      </c>
      <c r="F17" s="104" t="s">
        <v>172</v>
      </c>
      <c r="G17" s="4"/>
      <c r="H17" s="104" t="s">
        <v>184</v>
      </c>
      <c r="I17" s="104" t="s">
        <v>185</v>
      </c>
      <c r="J17" s="107" t="s">
        <v>416</v>
      </c>
      <c r="L17" s="3" t="s">
        <v>222</v>
      </c>
      <c r="R17" s="72"/>
      <c r="T17" s="17">
        <v>0</v>
      </c>
      <c r="U17" s="17">
        <v>0</v>
      </c>
      <c r="V17" s="17">
        <v>0</v>
      </c>
      <c r="W17" s="17">
        <v>0</v>
      </c>
      <c r="X17" s="17">
        <v>0</v>
      </c>
      <c r="Y17" s="17">
        <v>1</v>
      </c>
      <c r="Z17" s="17">
        <v>1</v>
      </c>
      <c r="AA17" s="17">
        <v>1</v>
      </c>
      <c r="AB17" s="17">
        <v>1</v>
      </c>
      <c r="AC17" s="17">
        <v>0.99688386671249229</v>
      </c>
      <c r="AD17" s="17">
        <v>0.99869785993504745</v>
      </c>
      <c r="AE17" s="17">
        <v>1</v>
      </c>
      <c r="AF17" s="17">
        <v>1</v>
      </c>
      <c r="AG17" s="17">
        <v>1</v>
      </c>
      <c r="AH17" s="17">
        <v>1</v>
      </c>
      <c r="AI17" s="17">
        <v>1</v>
      </c>
      <c r="AJ17" s="17">
        <v>1</v>
      </c>
      <c r="AK17" s="17">
        <v>1</v>
      </c>
    </row>
    <row r="18" spans="5:37" x14ac:dyDescent="0.2">
      <c r="E18" s="76" t="s">
        <v>30</v>
      </c>
      <c r="F18" s="75" t="s">
        <v>172</v>
      </c>
      <c r="H18" s="75" t="s">
        <v>184</v>
      </c>
      <c r="I18" s="76" t="s">
        <v>417</v>
      </c>
      <c r="J18" s="107" t="s">
        <v>418</v>
      </c>
      <c r="L18" s="3" t="s">
        <v>222</v>
      </c>
      <c r="R18" s="72"/>
      <c r="T18" s="17">
        <v>0</v>
      </c>
      <c r="U18" s="17">
        <v>0</v>
      </c>
      <c r="V18" s="17">
        <v>0</v>
      </c>
      <c r="W18" s="17">
        <v>0</v>
      </c>
      <c r="X18" s="17">
        <v>0</v>
      </c>
      <c r="Y18" s="17">
        <v>1</v>
      </c>
      <c r="Z18" s="17">
        <v>1</v>
      </c>
      <c r="AA18" s="17">
        <v>1</v>
      </c>
      <c r="AB18" s="17">
        <v>1</v>
      </c>
      <c r="AC18" s="17">
        <v>0.98898348320795815</v>
      </c>
      <c r="AD18" s="17">
        <v>1</v>
      </c>
      <c r="AE18" s="17">
        <v>1</v>
      </c>
      <c r="AF18" s="17">
        <v>1</v>
      </c>
      <c r="AG18" s="17">
        <v>1</v>
      </c>
      <c r="AH18" s="17">
        <v>1</v>
      </c>
      <c r="AI18" s="17">
        <v>1</v>
      </c>
      <c r="AJ18" s="17">
        <v>1</v>
      </c>
      <c r="AK18" s="17">
        <v>1</v>
      </c>
    </row>
    <row r="19" spans="5:37" x14ac:dyDescent="0.2">
      <c r="E19" s="76" t="s">
        <v>30</v>
      </c>
      <c r="F19" s="75" t="s">
        <v>172</v>
      </c>
      <c r="H19" s="75" t="s">
        <v>184</v>
      </c>
      <c r="I19" s="76" t="s">
        <v>186</v>
      </c>
      <c r="J19" s="107" t="s">
        <v>419</v>
      </c>
      <c r="L19" s="3" t="s">
        <v>222</v>
      </c>
      <c r="R19" s="72"/>
      <c r="T19" s="17">
        <v>0</v>
      </c>
      <c r="U19" s="17">
        <v>0</v>
      </c>
      <c r="V19" s="17">
        <v>0</v>
      </c>
      <c r="W19" s="17">
        <v>0</v>
      </c>
      <c r="X19" s="17">
        <v>0</v>
      </c>
      <c r="Y19" s="17">
        <v>1</v>
      </c>
      <c r="Z19" s="17">
        <v>1</v>
      </c>
      <c r="AA19" s="17">
        <v>1</v>
      </c>
      <c r="AB19" s="17">
        <v>1</v>
      </c>
      <c r="AC19" s="17">
        <v>1</v>
      </c>
      <c r="AD19" s="17">
        <v>0.9902151536362882</v>
      </c>
      <c r="AE19" s="17">
        <v>1</v>
      </c>
      <c r="AF19" s="17">
        <v>1</v>
      </c>
      <c r="AG19" s="17">
        <v>1</v>
      </c>
      <c r="AH19" s="17">
        <v>1</v>
      </c>
      <c r="AI19" s="17">
        <v>1</v>
      </c>
      <c r="AJ19" s="17">
        <v>1</v>
      </c>
      <c r="AK19" s="17">
        <v>1</v>
      </c>
    </row>
    <row r="20" spans="5:37" x14ac:dyDescent="0.2">
      <c r="E20" s="76" t="s">
        <v>30</v>
      </c>
      <c r="F20" s="75" t="s">
        <v>172</v>
      </c>
      <c r="H20" s="75" t="s">
        <v>184</v>
      </c>
      <c r="I20" s="76" t="s">
        <v>187</v>
      </c>
      <c r="J20" s="107" t="s">
        <v>420</v>
      </c>
      <c r="L20" s="3" t="s">
        <v>222</v>
      </c>
      <c r="R20" s="72"/>
      <c r="T20" s="17">
        <v>0</v>
      </c>
      <c r="U20" s="17">
        <v>0</v>
      </c>
      <c r="V20" s="17">
        <v>0</v>
      </c>
      <c r="W20" s="17">
        <v>0</v>
      </c>
      <c r="X20" s="17">
        <v>0</v>
      </c>
      <c r="Y20" s="17">
        <v>1</v>
      </c>
      <c r="Z20" s="17">
        <v>1</v>
      </c>
      <c r="AA20" s="17">
        <v>1</v>
      </c>
      <c r="AB20" s="17">
        <v>1</v>
      </c>
      <c r="AC20" s="17">
        <v>1</v>
      </c>
      <c r="AD20" s="17">
        <v>1</v>
      </c>
      <c r="AE20" s="17">
        <v>1</v>
      </c>
      <c r="AF20" s="17">
        <v>1</v>
      </c>
      <c r="AG20" s="17">
        <v>1</v>
      </c>
      <c r="AH20" s="17">
        <v>1</v>
      </c>
      <c r="AI20" s="17">
        <v>1</v>
      </c>
      <c r="AJ20" s="17">
        <v>1</v>
      </c>
      <c r="AK20" s="17">
        <v>1</v>
      </c>
    </row>
    <row r="21" spans="5:37" x14ac:dyDescent="0.2">
      <c r="E21" s="76" t="s">
        <v>30</v>
      </c>
      <c r="F21" s="75" t="s">
        <v>172</v>
      </c>
      <c r="H21" s="75" t="s">
        <v>184</v>
      </c>
      <c r="I21" s="76" t="s">
        <v>188</v>
      </c>
      <c r="J21" s="107" t="s">
        <v>421</v>
      </c>
      <c r="L21" s="3" t="s">
        <v>222</v>
      </c>
      <c r="R21" s="72"/>
      <c r="T21" s="17">
        <v>0</v>
      </c>
      <c r="U21" s="17">
        <v>0</v>
      </c>
      <c r="V21" s="17">
        <v>0</v>
      </c>
      <c r="W21" s="17">
        <v>0</v>
      </c>
      <c r="X21" s="17">
        <v>0</v>
      </c>
      <c r="Y21" s="17">
        <v>1</v>
      </c>
      <c r="Z21" s="17">
        <v>1</v>
      </c>
      <c r="AA21" s="17">
        <v>1</v>
      </c>
      <c r="AB21" s="17">
        <v>1</v>
      </c>
      <c r="AC21" s="17">
        <v>1</v>
      </c>
      <c r="AD21" s="17">
        <v>1</v>
      </c>
      <c r="AE21" s="17">
        <v>1</v>
      </c>
      <c r="AF21" s="17">
        <v>1</v>
      </c>
      <c r="AG21" s="17">
        <v>1</v>
      </c>
      <c r="AH21" s="17">
        <v>1</v>
      </c>
      <c r="AI21" s="17">
        <v>1</v>
      </c>
      <c r="AJ21" s="17">
        <v>1</v>
      </c>
      <c r="AK21" s="17">
        <v>1</v>
      </c>
    </row>
    <row r="22" spans="5:37" x14ac:dyDescent="0.2">
      <c r="E22" s="76" t="s">
        <v>30</v>
      </c>
      <c r="F22" s="75" t="s">
        <v>172</v>
      </c>
      <c r="H22" s="75" t="s">
        <v>184</v>
      </c>
      <c r="I22" s="76" t="s">
        <v>189</v>
      </c>
      <c r="J22" s="107" t="s">
        <v>422</v>
      </c>
      <c r="L22" s="3" t="s">
        <v>222</v>
      </c>
      <c r="R22" s="72"/>
      <c r="T22" s="17">
        <v>0</v>
      </c>
      <c r="U22" s="17">
        <v>0</v>
      </c>
      <c r="V22" s="17">
        <v>0</v>
      </c>
      <c r="W22" s="17">
        <v>0</v>
      </c>
      <c r="X22" s="17">
        <v>0</v>
      </c>
      <c r="Y22" s="17">
        <v>1</v>
      </c>
      <c r="Z22" s="17">
        <v>1</v>
      </c>
      <c r="AA22" s="17">
        <v>1</v>
      </c>
      <c r="AB22" s="17">
        <v>1</v>
      </c>
      <c r="AC22" s="17">
        <v>1</v>
      </c>
      <c r="AD22" s="17">
        <v>1</v>
      </c>
      <c r="AE22" s="17">
        <v>1</v>
      </c>
      <c r="AF22" s="17">
        <v>1</v>
      </c>
      <c r="AG22" s="17">
        <v>1</v>
      </c>
      <c r="AH22" s="17">
        <v>1</v>
      </c>
      <c r="AI22" s="17">
        <v>1</v>
      </c>
      <c r="AJ22" s="17">
        <v>1</v>
      </c>
      <c r="AK22" s="17">
        <v>1</v>
      </c>
    </row>
    <row r="23" spans="5:37" x14ac:dyDescent="0.2">
      <c r="E23" s="76" t="s">
        <v>30</v>
      </c>
      <c r="F23" s="104" t="s">
        <v>172</v>
      </c>
      <c r="G23" s="4"/>
      <c r="H23" s="104" t="s">
        <v>184</v>
      </c>
      <c r="I23" s="104" t="s">
        <v>190</v>
      </c>
      <c r="J23" s="107" t="s">
        <v>423</v>
      </c>
      <c r="L23" s="3" t="s">
        <v>222</v>
      </c>
      <c r="R23" s="72"/>
      <c r="T23" s="17">
        <v>0</v>
      </c>
      <c r="U23" s="17">
        <v>0</v>
      </c>
      <c r="V23" s="17">
        <v>0</v>
      </c>
      <c r="W23" s="17">
        <v>0</v>
      </c>
      <c r="X23" s="17">
        <v>0</v>
      </c>
      <c r="Y23" s="17">
        <v>1</v>
      </c>
      <c r="Z23" s="17">
        <v>1</v>
      </c>
      <c r="AA23" s="17">
        <v>1</v>
      </c>
      <c r="AB23" s="17">
        <v>1</v>
      </c>
      <c r="AC23" s="17">
        <v>1</v>
      </c>
      <c r="AD23" s="17">
        <v>1</v>
      </c>
      <c r="AE23" s="17">
        <v>1</v>
      </c>
      <c r="AF23" s="17">
        <v>1</v>
      </c>
      <c r="AG23" s="17">
        <v>1</v>
      </c>
      <c r="AH23" s="17">
        <v>1</v>
      </c>
      <c r="AI23" s="17">
        <v>1</v>
      </c>
      <c r="AJ23" s="17">
        <v>1</v>
      </c>
      <c r="AK23" s="17">
        <v>1</v>
      </c>
    </row>
    <row r="24" spans="5:37" x14ac:dyDescent="0.2">
      <c r="E24" s="76" t="s">
        <v>30</v>
      </c>
      <c r="F24" s="75" t="s">
        <v>172</v>
      </c>
      <c r="H24" s="75" t="s">
        <v>184</v>
      </c>
      <c r="I24" s="76" t="s">
        <v>191</v>
      </c>
      <c r="J24" s="107" t="s">
        <v>424</v>
      </c>
      <c r="L24" s="3" t="s">
        <v>222</v>
      </c>
      <c r="R24" s="72"/>
      <c r="T24" s="17">
        <v>0</v>
      </c>
      <c r="U24" s="17">
        <v>0</v>
      </c>
      <c r="V24" s="17">
        <v>0</v>
      </c>
      <c r="W24" s="17">
        <v>0</v>
      </c>
      <c r="X24" s="17">
        <v>0</v>
      </c>
      <c r="Y24" s="17">
        <v>1</v>
      </c>
      <c r="Z24" s="17">
        <v>1</v>
      </c>
      <c r="AA24" s="17">
        <v>1</v>
      </c>
      <c r="AB24" s="17">
        <v>1</v>
      </c>
      <c r="AC24" s="17">
        <v>1</v>
      </c>
      <c r="AD24" s="17">
        <v>1.0000523497732499</v>
      </c>
      <c r="AE24" s="17">
        <v>1</v>
      </c>
      <c r="AF24" s="17">
        <v>1</v>
      </c>
      <c r="AG24" s="17">
        <v>1</v>
      </c>
      <c r="AH24" s="17">
        <v>1</v>
      </c>
      <c r="AI24" s="17">
        <v>1</v>
      </c>
      <c r="AJ24" s="17">
        <v>1</v>
      </c>
      <c r="AK24" s="17">
        <v>1</v>
      </c>
    </row>
    <row r="25" spans="5:37" x14ac:dyDescent="0.2">
      <c r="E25" s="76" t="s">
        <v>30</v>
      </c>
      <c r="F25" s="75" t="s">
        <v>172</v>
      </c>
      <c r="H25" s="75" t="s">
        <v>184</v>
      </c>
      <c r="I25" s="76" t="s">
        <v>192</v>
      </c>
      <c r="J25" s="107" t="s">
        <v>425</v>
      </c>
      <c r="L25" s="3" t="s">
        <v>222</v>
      </c>
      <c r="R25" s="72"/>
      <c r="T25" s="17">
        <v>0</v>
      </c>
      <c r="U25" s="17">
        <v>0</v>
      </c>
      <c r="V25" s="17">
        <v>0</v>
      </c>
      <c r="W25" s="17">
        <v>0</v>
      </c>
      <c r="X25" s="17">
        <v>0</v>
      </c>
      <c r="Y25" s="17">
        <v>0</v>
      </c>
      <c r="Z25" s="17">
        <v>0</v>
      </c>
      <c r="AA25" s="17">
        <v>0</v>
      </c>
      <c r="AB25" s="17">
        <v>0</v>
      </c>
      <c r="AC25" s="17">
        <v>0</v>
      </c>
      <c r="AD25" s="17">
        <v>0</v>
      </c>
      <c r="AE25" s="17">
        <v>0</v>
      </c>
      <c r="AF25" s="17">
        <v>0</v>
      </c>
      <c r="AG25" s="17">
        <v>0</v>
      </c>
      <c r="AH25" s="17">
        <v>0</v>
      </c>
      <c r="AI25" s="17">
        <v>0</v>
      </c>
      <c r="AJ25" s="17">
        <v>0</v>
      </c>
      <c r="AK25" s="17">
        <v>0</v>
      </c>
    </row>
    <row r="26" spans="5:37" x14ac:dyDescent="0.2">
      <c r="E26" s="76" t="s">
        <v>30</v>
      </c>
      <c r="F26" s="75" t="s">
        <v>172</v>
      </c>
      <c r="H26" s="75" t="s">
        <v>194</v>
      </c>
      <c r="I26" s="76" t="s">
        <v>194</v>
      </c>
      <c r="J26" s="107" t="s">
        <v>426</v>
      </c>
      <c r="L26" s="3" t="s">
        <v>222</v>
      </c>
      <c r="R26" s="72"/>
      <c r="T26" s="17">
        <v>0</v>
      </c>
      <c r="U26" s="17">
        <v>0</v>
      </c>
      <c r="V26" s="17">
        <v>0</v>
      </c>
      <c r="W26" s="17">
        <v>0</v>
      </c>
      <c r="X26" s="17">
        <v>0</v>
      </c>
      <c r="Y26" s="17">
        <v>1</v>
      </c>
      <c r="Z26" s="17">
        <v>1</v>
      </c>
      <c r="AA26" s="17">
        <v>1</v>
      </c>
      <c r="AB26" s="17">
        <v>1</v>
      </c>
      <c r="AC26" s="17">
        <v>1</v>
      </c>
      <c r="AD26" s="17">
        <v>1</v>
      </c>
      <c r="AE26" s="17">
        <v>1</v>
      </c>
      <c r="AF26" s="17">
        <v>1</v>
      </c>
      <c r="AG26" s="17">
        <v>1</v>
      </c>
      <c r="AH26" s="17">
        <v>1</v>
      </c>
      <c r="AI26" s="17">
        <v>1</v>
      </c>
      <c r="AJ26" s="17">
        <v>1</v>
      </c>
      <c r="AK26" s="17">
        <v>1</v>
      </c>
    </row>
    <row r="27" spans="5:37" x14ac:dyDescent="0.2">
      <c r="E27" s="76" t="s">
        <v>30</v>
      </c>
      <c r="F27" s="75" t="s">
        <v>207</v>
      </c>
      <c r="H27" s="75" t="s">
        <v>263</v>
      </c>
      <c r="I27" s="76" t="s">
        <v>207</v>
      </c>
      <c r="J27" s="107" t="s">
        <v>438</v>
      </c>
      <c r="L27" s="3" t="s">
        <v>222</v>
      </c>
      <c r="R27" s="72"/>
      <c r="T27" s="17">
        <v>0</v>
      </c>
      <c r="U27" s="17">
        <v>0</v>
      </c>
      <c r="V27" s="17">
        <v>0</v>
      </c>
      <c r="W27" s="17">
        <v>0</v>
      </c>
      <c r="X27" s="17">
        <v>0</v>
      </c>
      <c r="Y27" s="17">
        <v>0.89508680472203095</v>
      </c>
      <c r="Z27" s="17">
        <v>0.89809864006679085</v>
      </c>
      <c r="AA27" s="17">
        <v>0.916964981070993</v>
      </c>
      <c r="AB27" s="17">
        <v>0.91466780620996535</v>
      </c>
      <c r="AC27" s="17">
        <v>0.8766719089911188</v>
      </c>
      <c r="AD27" s="17">
        <v>0.91242481014957355</v>
      </c>
      <c r="AE27" s="17">
        <v>0.83093390211570028</v>
      </c>
      <c r="AF27" s="17">
        <v>0.86802536492741944</v>
      </c>
      <c r="AG27" s="17">
        <v>0.88951172028022263</v>
      </c>
      <c r="AH27" s="17">
        <v>0.89604639294370925</v>
      </c>
      <c r="AI27" s="17">
        <v>0.8906993342719699</v>
      </c>
      <c r="AJ27" s="17">
        <v>0.87959118193379571</v>
      </c>
      <c r="AK27" s="17">
        <v>0.92063759306326731</v>
      </c>
    </row>
    <row r="28" spans="5:37" x14ac:dyDescent="0.2">
      <c r="E28" s="76" t="s">
        <v>30</v>
      </c>
      <c r="F28" s="75" t="s">
        <v>207</v>
      </c>
      <c r="H28" s="75" t="s">
        <v>253</v>
      </c>
      <c r="I28" s="76" t="s">
        <v>253</v>
      </c>
      <c r="J28" s="107" t="s">
        <v>439</v>
      </c>
      <c r="L28" s="3" t="s">
        <v>222</v>
      </c>
      <c r="R28" s="72"/>
      <c r="T28" s="17">
        <v>0</v>
      </c>
      <c r="U28" s="17">
        <v>0</v>
      </c>
      <c r="V28" s="17">
        <v>0</v>
      </c>
      <c r="W28" s="17">
        <v>0</v>
      </c>
      <c r="X28" s="17">
        <v>0</v>
      </c>
      <c r="Y28" s="17">
        <v>0.99384159303737929</v>
      </c>
      <c r="Z28" s="17">
        <v>0.98807170158707014</v>
      </c>
      <c r="AA28" s="17">
        <v>0.95813186823617247</v>
      </c>
      <c r="AB28" s="17">
        <v>0.94082671891822345</v>
      </c>
      <c r="AC28" s="17">
        <v>0.77966388606335602</v>
      </c>
      <c r="AD28" s="17">
        <v>0.99324320424949109</v>
      </c>
      <c r="AE28" s="17">
        <v>0.64719408373574827</v>
      </c>
      <c r="AF28" s="17">
        <v>0.90909887247563026</v>
      </c>
      <c r="AG28" s="17">
        <v>1</v>
      </c>
      <c r="AH28" s="17">
        <v>1</v>
      </c>
      <c r="AI28" s="17">
        <v>1</v>
      </c>
      <c r="AJ28" s="17">
        <v>1</v>
      </c>
      <c r="AK28" s="17">
        <v>1</v>
      </c>
    </row>
    <row r="29" spans="5:37" x14ac:dyDescent="0.2">
      <c r="E29" s="76" t="s">
        <v>30</v>
      </c>
      <c r="F29" s="75" t="s">
        <v>207</v>
      </c>
      <c r="H29" s="75" t="s">
        <v>208</v>
      </c>
      <c r="I29" s="76" t="s">
        <v>208</v>
      </c>
      <c r="J29" s="107" t="s">
        <v>440</v>
      </c>
      <c r="L29" s="3" t="s">
        <v>222</v>
      </c>
      <c r="R29" s="72"/>
      <c r="T29" s="17">
        <v>0</v>
      </c>
      <c r="U29" s="17">
        <v>0</v>
      </c>
      <c r="V29" s="17">
        <v>0</v>
      </c>
      <c r="W29" s="17">
        <v>0</v>
      </c>
      <c r="X29" s="17">
        <v>0</v>
      </c>
      <c r="Y29" s="17">
        <v>0.5828885227731686</v>
      </c>
      <c r="Z29" s="17">
        <v>0.56054690714733346</v>
      </c>
      <c r="AA29" s="17">
        <v>0.67954227491277974</v>
      </c>
      <c r="AB29" s="17">
        <v>0.65945027277568868</v>
      </c>
      <c r="AC29" s="17">
        <v>0.70667770249676021</v>
      </c>
      <c r="AD29" s="17">
        <v>0.6477210387773602</v>
      </c>
      <c r="AE29" s="17">
        <v>0.61457201387002414</v>
      </c>
      <c r="AF29" s="17">
        <v>0.61342043984339945</v>
      </c>
      <c r="AG29" s="17">
        <v>0.56674853653459067</v>
      </c>
      <c r="AH29" s="17">
        <v>0.5604755202482844</v>
      </c>
      <c r="AI29" s="17">
        <v>0.55475136831797789</v>
      </c>
      <c r="AJ29" s="17">
        <v>0.54950681881751728</v>
      </c>
      <c r="AK29" s="17">
        <v>0.63420964664628066</v>
      </c>
    </row>
    <row r="30" spans="5:37" x14ac:dyDescent="0.2">
      <c r="E30" s="76" t="s">
        <v>30</v>
      </c>
      <c r="F30" s="75" t="s">
        <v>207</v>
      </c>
      <c r="H30" s="75" t="s">
        <v>209</v>
      </c>
      <c r="I30" s="76" t="s">
        <v>209</v>
      </c>
      <c r="J30" s="107" t="s">
        <v>441</v>
      </c>
      <c r="L30" s="3" t="s">
        <v>222</v>
      </c>
      <c r="R30" s="72"/>
      <c r="T30" s="17">
        <v>0</v>
      </c>
      <c r="U30" s="17">
        <v>0</v>
      </c>
      <c r="V30" s="17">
        <v>0</v>
      </c>
      <c r="W30" s="17">
        <v>0</v>
      </c>
      <c r="X30" s="17">
        <v>0</v>
      </c>
      <c r="Y30" s="17">
        <v>1</v>
      </c>
      <c r="Z30" s="17">
        <v>1</v>
      </c>
      <c r="AA30" s="17">
        <v>1</v>
      </c>
      <c r="AB30" s="17">
        <v>1</v>
      </c>
      <c r="AC30" s="17">
        <v>1</v>
      </c>
      <c r="AD30" s="17">
        <v>1</v>
      </c>
      <c r="AE30" s="17">
        <v>0.93762419085961579</v>
      </c>
      <c r="AF30" s="17">
        <v>0.90490652826175777</v>
      </c>
      <c r="AG30" s="17">
        <v>0.94543808613359293</v>
      </c>
      <c r="AH30" s="17">
        <v>0.93184057256975039</v>
      </c>
      <c r="AI30" s="17">
        <v>0.92147404080828521</v>
      </c>
      <c r="AJ30" s="17">
        <v>0.92276690305499265</v>
      </c>
      <c r="AK30" s="17">
        <v>0.91065694846204426</v>
      </c>
    </row>
    <row r="31" spans="5:37" x14ac:dyDescent="0.2">
      <c r="E31" s="76" t="s">
        <v>30</v>
      </c>
      <c r="F31" s="75" t="s">
        <v>207</v>
      </c>
      <c r="H31" s="75" t="s">
        <v>211</v>
      </c>
      <c r="I31" s="76" t="s">
        <v>211</v>
      </c>
      <c r="J31" s="107" t="s">
        <v>443</v>
      </c>
      <c r="L31" s="3" t="s">
        <v>222</v>
      </c>
      <c r="R31" s="72"/>
      <c r="T31" s="17">
        <v>0</v>
      </c>
      <c r="U31" s="17">
        <v>0</v>
      </c>
      <c r="V31" s="17">
        <v>0</v>
      </c>
      <c r="W31" s="17">
        <v>0</v>
      </c>
      <c r="X31" s="17">
        <v>0</v>
      </c>
      <c r="Y31" s="17">
        <v>1</v>
      </c>
      <c r="Z31" s="17">
        <v>1</v>
      </c>
      <c r="AA31" s="17">
        <v>1</v>
      </c>
      <c r="AB31" s="17">
        <v>1</v>
      </c>
      <c r="AC31" s="17">
        <v>1</v>
      </c>
      <c r="AD31" s="17">
        <v>1</v>
      </c>
      <c r="AE31" s="17">
        <v>1</v>
      </c>
      <c r="AF31" s="17">
        <v>1</v>
      </c>
      <c r="AG31" s="17">
        <v>1</v>
      </c>
      <c r="AH31" s="17">
        <v>1</v>
      </c>
      <c r="AI31" s="17">
        <v>1</v>
      </c>
      <c r="AJ31" s="17">
        <v>1</v>
      </c>
      <c r="AK31" s="17">
        <v>1</v>
      </c>
    </row>
    <row r="32" spans="5:37" x14ac:dyDescent="0.2">
      <c r="E32" s="76" t="s">
        <v>30</v>
      </c>
      <c r="F32" s="104" t="s">
        <v>207</v>
      </c>
      <c r="G32" s="4"/>
      <c r="H32" s="104" t="s">
        <v>611</v>
      </c>
      <c r="I32" s="104" t="s">
        <v>611</v>
      </c>
      <c r="J32" s="107" t="s">
        <v>612</v>
      </c>
      <c r="L32" s="3" t="s">
        <v>222</v>
      </c>
      <c r="R32" s="72"/>
      <c r="T32" s="17">
        <v>0</v>
      </c>
      <c r="U32" s="17">
        <v>0</v>
      </c>
      <c r="V32" s="17">
        <v>0</v>
      </c>
      <c r="W32" s="17">
        <v>0</v>
      </c>
      <c r="X32" s="17">
        <v>0</v>
      </c>
      <c r="Y32" s="17">
        <v>1</v>
      </c>
      <c r="Z32" s="17">
        <v>1</v>
      </c>
      <c r="AA32" s="17">
        <v>1</v>
      </c>
      <c r="AB32" s="17">
        <v>1</v>
      </c>
      <c r="AC32" s="17">
        <v>1</v>
      </c>
      <c r="AD32" s="17">
        <v>1</v>
      </c>
      <c r="AE32" s="17">
        <v>0.99708087552199032</v>
      </c>
      <c r="AF32" s="17">
        <v>0.95509766660732676</v>
      </c>
      <c r="AG32" s="17">
        <v>1</v>
      </c>
      <c r="AH32" s="17">
        <v>1</v>
      </c>
      <c r="AI32" s="17">
        <v>1</v>
      </c>
      <c r="AJ32" s="17">
        <v>1</v>
      </c>
      <c r="AK32" s="17">
        <v>1</v>
      </c>
    </row>
    <row r="33" spans="2:61" x14ac:dyDescent="0.2">
      <c r="E33" s="76" t="s">
        <v>30</v>
      </c>
      <c r="F33" s="104" t="s">
        <v>207</v>
      </c>
      <c r="G33" s="4"/>
      <c r="H33" s="75" t="s">
        <v>212</v>
      </c>
      <c r="I33" s="104" t="s">
        <v>212</v>
      </c>
      <c r="J33" s="107" t="s">
        <v>444</v>
      </c>
      <c r="L33" s="3" t="s">
        <v>222</v>
      </c>
      <c r="R33" s="72"/>
      <c r="T33" s="17">
        <v>0</v>
      </c>
      <c r="U33" s="17">
        <v>0</v>
      </c>
      <c r="V33" s="17">
        <v>0</v>
      </c>
      <c r="W33" s="17">
        <v>0</v>
      </c>
      <c r="X33" s="17">
        <v>0</v>
      </c>
      <c r="Y33" s="17">
        <v>1</v>
      </c>
      <c r="Z33" s="17">
        <v>1</v>
      </c>
      <c r="AA33" s="17">
        <v>1</v>
      </c>
      <c r="AB33" s="17">
        <v>1</v>
      </c>
      <c r="AC33" s="17">
        <v>1</v>
      </c>
      <c r="AD33" s="17">
        <v>1</v>
      </c>
      <c r="AE33" s="17">
        <v>1</v>
      </c>
      <c r="AF33" s="17">
        <v>1</v>
      </c>
      <c r="AG33" s="17">
        <v>1</v>
      </c>
      <c r="AH33" s="17">
        <v>1</v>
      </c>
      <c r="AI33" s="17">
        <v>1</v>
      </c>
      <c r="AJ33" s="17">
        <v>1</v>
      </c>
      <c r="AK33" s="17">
        <v>1</v>
      </c>
    </row>
    <row r="34" spans="2:61" x14ac:dyDescent="0.2">
      <c r="E34" s="76" t="s">
        <v>30</v>
      </c>
      <c r="F34" s="75" t="s">
        <v>214</v>
      </c>
      <c r="H34" s="75" t="s">
        <v>263</v>
      </c>
      <c r="I34" s="76" t="s">
        <v>214</v>
      </c>
      <c r="J34" s="107" t="s">
        <v>446</v>
      </c>
      <c r="L34" s="3" t="s">
        <v>222</v>
      </c>
      <c r="R34" s="72"/>
      <c r="T34" s="17">
        <v>0</v>
      </c>
      <c r="U34" s="17">
        <v>0</v>
      </c>
      <c r="V34" s="17">
        <v>0</v>
      </c>
      <c r="W34" s="17">
        <v>0</v>
      </c>
      <c r="X34" s="17">
        <v>0</v>
      </c>
      <c r="Y34" s="17">
        <v>0.9686946969678939</v>
      </c>
      <c r="Z34" s="17">
        <v>0.96676827224268846</v>
      </c>
      <c r="AA34" s="17">
        <v>0.97335754111519623</v>
      </c>
      <c r="AB34" s="17">
        <v>0.96260370546592711</v>
      </c>
      <c r="AC34" s="17">
        <v>0.96012607628669455</v>
      </c>
      <c r="AD34" s="17">
        <v>0.97329539638680129</v>
      </c>
      <c r="AE34" s="17">
        <v>0.94798627071658836</v>
      </c>
      <c r="AF34" s="17">
        <v>0.9630978208500609</v>
      </c>
      <c r="AG34" s="17">
        <v>0.96741881302517929</v>
      </c>
      <c r="AH34" s="17">
        <v>0.96738401294166432</v>
      </c>
      <c r="AI34" s="17">
        <v>0.96734983768665794</v>
      </c>
      <c r="AJ34" s="17">
        <v>0.96731627626199501</v>
      </c>
      <c r="AK34" s="17">
        <v>0.96728331915435861</v>
      </c>
    </row>
    <row r="35" spans="2:61" s="110" customFormat="1" x14ac:dyDescent="0.2">
      <c r="E35" s="122"/>
      <c r="F35" s="111"/>
      <c r="H35" s="111"/>
      <c r="I35" s="122"/>
      <c r="J35" s="128"/>
      <c r="R35" s="117"/>
      <c r="T35" s="123"/>
      <c r="U35" s="123"/>
      <c r="V35" s="123"/>
      <c r="W35" s="123"/>
      <c r="X35" s="123"/>
      <c r="Y35" s="123"/>
      <c r="Z35" s="123"/>
      <c r="AA35" s="123"/>
      <c r="AB35" s="123"/>
      <c r="AC35" s="123"/>
      <c r="AD35" s="123"/>
      <c r="AE35" s="123"/>
      <c r="AF35" s="123"/>
      <c r="AG35" s="123"/>
      <c r="AH35" s="123"/>
      <c r="AI35" s="123"/>
      <c r="AJ35" s="123"/>
      <c r="AK35" s="123"/>
      <c r="AN35" s="115"/>
    </row>
    <row r="37" spans="2:61" ht="15" x14ac:dyDescent="0.2">
      <c r="B37" s="10"/>
      <c r="C37" s="10"/>
      <c r="D37" s="10"/>
      <c r="E37" s="10" t="s">
        <v>117</v>
      </c>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41"/>
      <c r="AO37" s="10"/>
      <c r="AP37" s="10"/>
      <c r="AQ37" s="10"/>
      <c r="AR37" s="10"/>
      <c r="AS37" s="10"/>
      <c r="AT37" s="10"/>
      <c r="AU37" s="10"/>
      <c r="AV37" s="41"/>
      <c r="AW37" s="10"/>
      <c r="AX37" s="10"/>
      <c r="AY37" s="10"/>
      <c r="AZ37" s="10"/>
      <c r="BA37" s="10"/>
      <c r="BB37" s="10"/>
      <c r="BC37" s="10"/>
      <c r="BD37" s="10"/>
      <c r="BE37" s="10"/>
      <c r="BF37" s="10"/>
      <c r="BG37" s="10"/>
      <c r="BH37" s="10"/>
      <c r="BI37" s="10"/>
    </row>
    <row r="38" spans="2:61" x14ac:dyDescent="0.2">
      <c r="C38" s="30"/>
      <c r="F38" s="3" t="s">
        <v>122</v>
      </c>
      <c r="AV38" s="42"/>
    </row>
    <row r="40" spans="2:61" x14ac:dyDescent="0.2">
      <c r="H40" s="3" t="s">
        <v>464</v>
      </c>
      <c r="R40" s="3">
        <v>0</v>
      </c>
      <c r="T40" s="3" t="b">
        <v>1</v>
      </c>
      <c r="U40" s="3" t="b">
        <v>1</v>
      </c>
      <c r="V40" s="3" t="b">
        <v>1</v>
      </c>
      <c r="W40" s="3" t="b">
        <v>1</v>
      </c>
      <c r="X40" s="3" t="b">
        <v>1</v>
      </c>
      <c r="Y40" s="3" t="b">
        <v>1</v>
      </c>
      <c r="Z40" s="3" t="b">
        <v>1</v>
      </c>
      <c r="AA40" s="3" t="b">
        <v>1</v>
      </c>
      <c r="AB40" s="3" t="b">
        <v>1</v>
      </c>
      <c r="AC40" s="3" t="b">
        <v>1</v>
      </c>
      <c r="AD40" s="3" t="b">
        <v>1</v>
      </c>
      <c r="AE40" s="3" t="b">
        <v>1</v>
      </c>
      <c r="AF40" s="3" t="b">
        <v>1</v>
      </c>
      <c r="AG40" s="3" t="b">
        <v>1</v>
      </c>
      <c r="AH40" s="3" t="b">
        <v>1</v>
      </c>
      <c r="AI40" s="3" t="b">
        <v>1</v>
      </c>
      <c r="AJ40" s="3" t="b">
        <v>1</v>
      </c>
      <c r="AK40" s="3" t="b">
        <v>1</v>
      </c>
      <c r="AN40" s="3"/>
    </row>
    <row r="41" spans="2:61" x14ac:dyDescent="0.2">
      <c r="H41" s="3" t="s">
        <v>119</v>
      </c>
      <c r="R41" s="3">
        <v>0</v>
      </c>
      <c r="T41" s="3" t="b">
        <v>1</v>
      </c>
      <c r="U41" s="3" t="b">
        <v>1</v>
      </c>
      <c r="V41" s="3" t="b">
        <v>1</v>
      </c>
      <c r="W41" s="3" t="b">
        <v>1</v>
      </c>
      <c r="X41" s="3" t="b">
        <v>1</v>
      </c>
      <c r="Y41" s="3" t="b">
        <v>1</v>
      </c>
      <c r="Z41" s="3" t="b">
        <v>1</v>
      </c>
      <c r="AA41" s="3" t="b">
        <v>1</v>
      </c>
      <c r="AB41" s="3" t="b">
        <v>1</v>
      </c>
      <c r="AC41" s="3" t="b">
        <v>1</v>
      </c>
      <c r="AD41" s="3" t="b">
        <v>1</v>
      </c>
      <c r="AE41" s="3" t="b">
        <v>1</v>
      </c>
      <c r="AF41" s="3" t="b">
        <v>1</v>
      </c>
      <c r="AG41" s="3" t="b">
        <v>1</v>
      </c>
      <c r="AH41" s="3" t="b">
        <v>1</v>
      </c>
      <c r="AI41" s="3" t="b">
        <v>1</v>
      </c>
      <c r="AJ41" s="3" t="b">
        <v>1</v>
      </c>
      <c r="AK41" s="3" t="b">
        <v>1</v>
      </c>
      <c r="AN41" s="3"/>
    </row>
    <row r="43" spans="2:61" x14ac:dyDescent="0.2">
      <c r="H43" s="3" t="s">
        <v>120</v>
      </c>
      <c r="R43" s="3">
        <v>0</v>
      </c>
      <c r="AN43" s="3"/>
    </row>
  </sheetData>
  <mergeCells count="1">
    <mergeCell ref="AM6:AO6"/>
  </mergeCells>
  <conditionalFormatting sqref="R4">
    <cfRule type="cellIs" dxfId="11" priority="1" operator="greaterThan">
      <formula>0</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tabColor theme="6"/>
  </sheetPr>
  <dimension ref="A1:BC230"/>
  <sheetViews>
    <sheetView zoomScale="70" zoomScaleNormal="70" workbookViewId="0">
      <pane xSplit="19" ySplit="7" topLeftCell="T8" activePane="bottomRight" state="frozen"/>
      <selection sqref="A1:XFD1"/>
      <selection pane="topRight" sqref="A1:XFD1"/>
      <selection pane="bottomLeft" sqref="A1:XFD1"/>
      <selection pane="bottomRight" activeCell="T8" sqref="T8"/>
    </sheetView>
  </sheetViews>
  <sheetFormatPr defaultColWidth="0" defaultRowHeight="12.75" x14ac:dyDescent="0.2"/>
  <cols>
    <col min="1" max="4" width="1.75" style="3" customWidth="1"/>
    <col min="5" max="5" width="4.5" style="3" customWidth="1"/>
    <col min="6" max="6" width="7.125" style="3" customWidth="1"/>
    <col min="7" max="7" width="12" style="3" customWidth="1"/>
    <col min="8" max="8" width="23.125" style="3" customWidth="1"/>
    <col min="9" max="9" width="20.125" style="3" customWidth="1"/>
    <col min="10" max="10" width="16.125" style="3" customWidth="1"/>
    <col min="11" max="11" width="18.875" style="3" customWidth="1"/>
    <col min="12" max="12" width="9.125" style="3" customWidth="1"/>
    <col min="13" max="13" width="12.75" style="3" customWidth="1"/>
    <col min="14" max="15" width="3.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39" width="9.125" style="3" customWidth="1"/>
    <col min="40" max="40" width="9.125" style="42" customWidth="1"/>
    <col min="41" max="41" width="60.875" style="3" bestFit="1" customWidth="1"/>
    <col min="42" max="53" width="1.75" style="3" customWidth="1"/>
    <col min="54" max="55" width="0" style="3" hidden="1" customWidth="1"/>
    <col min="56" max="16384" width="9.125" style="3" hidden="1"/>
  </cols>
  <sheetData>
    <row r="1" spans="1:53" ht="22.5" x14ac:dyDescent="0.3">
      <c r="A1" s="9" t="s">
        <v>265</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40"/>
      <c r="AO1" s="9"/>
      <c r="AP1" s="9"/>
      <c r="AQ1" s="9"/>
      <c r="AR1" s="9"/>
      <c r="AS1" s="9"/>
      <c r="AT1" s="9"/>
      <c r="AU1" s="9"/>
      <c r="AV1" s="9"/>
      <c r="AW1" s="9"/>
      <c r="AX1" s="9"/>
      <c r="AY1" s="9"/>
      <c r="AZ1" s="9"/>
      <c r="BA1" s="9"/>
    </row>
    <row r="2" spans="1:53" ht="15" x14ac:dyDescent="0.2">
      <c r="A2" s="10" t="s">
        <v>691</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41"/>
      <c r="AO2" s="10"/>
      <c r="AP2" s="10"/>
      <c r="AQ2" s="10"/>
      <c r="AR2" s="10"/>
      <c r="AS2" s="10"/>
      <c r="AT2" s="10"/>
      <c r="AU2" s="10"/>
      <c r="AV2" s="10"/>
      <c r="AW2" s="10"/>
      <c r="AX2" s="10"/>
      <c r="AY2" s="10"/>
      <c r="AZ2" s="10"/>
      <c r="BA2" s="10"/>
    </row>
    <row r="3" spans="1:53" ht="15" x14ac:dyDescent="0.2">
      <c r="A3" s="10" t="s">
        <v>457</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41"/>
      <c r="AO3" s="10"/>
      <c r="AP3" s="10"/>
      <c r="AQ3" s="10"/>
      <c r="AR3" s="10"/>
      <c r="AS3" s="10"/>
      <c r="AT3" s="10"/>
      <c r="AU3" s="10"/>
      <c r="AV3" s="10"/>
      <c r="AW3" s="10"/>
      <c r="AX3" s="10"/>
      <c r="AY3" s="10"/>
      <c r="AZ3" s="10"/>
      <c r="BA3" s="10"/>
    </row>
    <row r="4" spans="1:53" ht="15" x14ac:dyDescent="0.2">
      <c r="A4" s="10"/>
      <c r="B4" s="10"/>
      <c r="C4" s="10"/>
      <c r="D4" s="10"/>
      <c r="E4" s="10"/>
      <c r="F4" s="10"/>
      <c r="G4" s="10"/>
      <c r="H4" s="10"/>
      <c r="I4" s="10" t="s">
        <v>165</v>
      </c>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41"/>
      <c r="AO4" s="10"/>
      <c r="AP4" s="10"/>
      <c r="AQ4" s="10"/>
      <c r="AR4" s="10"/>
      <c r="AS4" s="10"/>
      <c r="AT4" s="10"/>
      <c r="AU4" s="10"/>
      <c r="AV4" s="10"/>
      <c r="AW4" s="10"/>
      <c r="AX4" s="10"/>
      <c r="AY4" s="10"/>
      <c r="AZ4" s="10"/>
      <c r="BA4" s="10"/>
    </row>
    <row r="5" spans="1:53" x14ac:dyDescent="0.2">
      <c r="A5" s="11" t="s">
        <v>146</v>
      </c>
      <c r="B5" s="11"/>
      <c r="C5" s="11"/>
      <c r="D5" s="11"/>
      <c r="E5" s="11"/>
      <c r="F5" s="11"/>
      <c r="G5" s="11" t="s">
        <v>142</v>
      </c>
      <c r="H5" s="146"/>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row>
    <row r="6" spans="1:53" x14ac:dyDescent="0.2">
      <c r="T6" s="85" t="s">
        <v>133</v>
      </c>
      <c r="U6" s="86"/>
      <c r="V6" s="86"/>
      <c r="W6" s="86"/>
      <c r="X6" s="87"/>
      <c r="Y6" s="85" t="s">
        <v>134</v>
      </c>
      <c r="Z6" s="86"/>
      <c r="AA6" s="86"/>
      <c r="AB6" s="86"/>
      <c r="AC6" s="86"/>
      <c r="AD6" s="86"/>
      <c r="AE6" s="86"/>
      <c r="AF6" s="87"/>
      <c r="AG6" s="85" t="s">
        <v>135</v>
      </c>
      <c r="AH6" s="86"/>
      <c r="AI6" s="86"/>
      <c r="AJ6" s="86"/>
      <c r="AK6" s="87"/>
      <c r="AM6" s="158" t="s">
        <v>115</v>
      </c>
      <c r="AN6" s="158"/>
      <c r="AO6" s="158"/>
    </row>
    <row r="7" spans="1:53" x14ac:dyDescent="0.2">
      <c r="A7" s="4"/>
      <c r="B7" s="4"/>
      <c r="C7" s="4"/>
      <c r="D7" s="4"/>
      <c r="E7" s="4" t="s">
        <v>268</v>
      </c>
      <c r="F7" s="4" t="s">
        <v>170</v>
      </c>
      <c r="G7" s="4"/>
      <c r="H7" s="4" t="s">
        <v>234</v>
      </c>
      <c r="I7" s="4" t="s">
        <v>171</v>
      </c>
      <c r="J7" s="4" t="s">
        <v>233</v>
      </c>
      <c r="K7" s="4" t="s">
        <v>267</v>
      </c>
      <c r="L7" s="4" t="s">
        <v>106</v>
      </c>
      <c r="M7" s="4" t="s">
        <v>168</v>
      </c>
      <c r="N7" s="4" t="s">
        <v>114</v>
      </c>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36" t="s">
        <v>7</v>
      </c>
      <c r="AN7" s="60" t="s">
        <v>6</v>
      </c>
      <c r="AO7" s="35" t="s">
        <v>113</v>
      </c>
      <c r="AP7" s="4"/>
      <c r="AQ7" s="4"/>
      <c r="AR7" s="4"/>
      <c r="AS7" s="4"/>
      <c r="AT7" s="4"/>
      <c r="AU7" s="4"/>
      <c r="AV7" s="4"/>
      <c r="AW7" s="4"/>
      <c r="AX7" s="4"/>
      <c r="AY7" s="4"/>
      <c r="AZ7" s="4"/>
      <c r="BA7" s="4"/>
    </row>
    <row r="9" spans="1:53" x14ac:dyDescent="0.2">
      <c r="E9" s="76" t="s">
        <v>30</v>
      </c>
      <c r="F9" s="104" t="s">
        <v>172</v>
      </c>
      <c r="H9" s="75" t="s">
        <v>175</v>
      </c>
      <c r="I9" s="104" t="s">
        <v>176</v>
      </c>
      <c r="J9" s="75" t="s">
        <v>263</v>
      </c>
      <c r="K9" s="75" t="s">
        <v>263</v>
      </c>
      <c r="L9" s="3" t="s">
        <v>108</v>
      </c>
      <c r="M9" s="75" t="s">
        <v>263</v>
      </c>
      <c r="R9" s="72"/>
      <c r="T9" s="17">
        <v>0</v>
      </c>
      <c r="U9" s="17">
        <v>0</v>
      </c>
      <c r="V9" s="17">
        <v>0</v>
      </c>
      <c r="W9" s="17">
        <v>0</v>
      </c>
      <c r="X9" s="17">
        <v>0</v>
      </c>
      <c r="Y9" s="17">
        <v>0</v>
      </c>
      <c r="Z9" s="17">
        <v>0</v>
      </c>
      <c r="AA9" s="17">
        <v>0</v>
      </c>
      <c r="AB9" s="17">
        <v>0</v>
      </c>
      <c r="AC9" s="17">
        <v>0</v>
      </c>
      <c r="AD9" s="17">
        <v>0</v>
      </c>
      <c r="AE9" s="17">
        <v>0</v>
      </c>
      <c r="AF9" s="17">
        <v>0</v>
      </c>
      <c r="AG9" s="17">
        <v>0</v>
      </c>
      <c r="AH9" s="17">
        <v>0</v>
      </c>
      <c r="AI9" s="17">
        <v>0</v>
      </c>
      <c r="AJ9" s="17">
        <v>0</v>
      </c>
      <c r="AK9" s="17">
        <v>0</v>
      </c>
    </row>
    <row r="10" spans="1:53" x14ac:dyDescent="0.2">
      <c r="E10" s="76" t="s">
        <v>30</v>
      </c>
      <c r="F10" s="104" t="s">
        <v>172</v>
      </c>
      <c r="H10" s="75" t="s">
        <v>175</v>
      </c>
      <c r="I10" s="104" t="s">
        <v>176</v>
      </c>
      <c r="J10" s="75" t="s">
        <v>263</v>
      </c>
      <c r="K10" s="75" t="s">
        <v>263</v>
      </c>
      <c r="L10" s="3" t="s">
        <v>108</v>
      </c>
      <c r="M10" s="75" t="s">
        <v>263</v>
      </c>
      <c r="R10" s="72"/>
      <c r="T10" s="17">
        <v>0</v>
      </c>
      <c r="U10" s="17">
        <v>0</v>
      </c>
      <c r="V10" s="17">
        <v>0</v>
      </c>
      <c r="W10" s="17">
        <v>0</v>
      </c>
      <c r="X10" s="17">
        <v>0</v>
      </c>
      <c r="Y10" s="17">
        <v>0</v>
      </c>
      <c r="Z10" s="17">
        <v>0</v>
      </c>
      <c r="AA10" s="17">
        <v>0</v>
      </c>
      <c r="AB10" s="17">
        <v>0</v>
      </c>
      <c r="AC10" s="17">
        <v>0</v>
      </c>
      <c r="AD10" s="17">
        <v>0</v>
      </c>
      <c r="AE10" s="17">
        <v>0</v>
      </c>
      <c r="AF10" s="17">
        <v>0</v>
      </c>
      <c r="AG10" s="17">
        <v>0</v>
      </c>
      <c r="AH10" s="17">
        <v>0</v>
      </c>
      <c r="AI10" s="17">
        <v>0</v>
      </c>
      <c r="AJ10" s="17">
        <v>0</v>
      </c>
      <c r="AK10" s="17">
        <v>0</v>
      </c>
    </row>
    <row r="11" spans="1:53" x14ac:dyDescent="0.2">
      <c r="E11" s="76" t="s">
        <v>30</v>
      </c>
      <c r="F11" s="104" t="s">
        <v>172</v>
      </c>
      <c r="G11" s="4"/>
      <c r="H11" s="75" t="s">
        <v>175</v>
      </c>
      <c r="I11" s="104" t="s">
        <v>176</v>
      </c>
      <c r="J11" s="75" t="s">
        <v>263</v>
      </c>
      <c r="K11" s="75" t="s">
        <v>263</v>
      </c>
      <c r="L11" s="3" t="s">
        <v>108</v>
      </c>
      <c r="M11" s="75" t="s">
        <v>263</v>
      </c>
      <c r="R11" s="72"/>
      <c r="T11" s="17">
        <v>0</v>
      </c>
      <c r="U11" s="17">
        <v>0</v>
      </c>
      <c r="V11" s="17">
        <v>0</v>
      </c>
      <c r="W11" s="17">
        <v>0</v>
      </c>
      <c r="X11" s="17">
        <v>0</v>
      </c>
      <c r="Y11" s="17">
        <v>0</v>
      </c>
      <c r="Z11" s="17">
        <v>0</v>
      </c>
      <c r="AA11" s="17">
        <v>0</v>
      </c>
      <c r="AB11" s="17">
        <v>0</v>
      </c>
      <c r="AC11" s="17">
        <v>0</v>
      </c>
      <c r="AD11" s="17">
        <v>0</v>
      </c>
      <c r="AE11" s="17">
        <v>0</v>
      </c>
      <c r="AF11" s="17">
        <v>0</v>
      </c>
      <c r="AG11" s="17">
        <v>0</v>
      </c>
      <c r="AH11" s="17">
        <v>0</v>
      </c>
      <c r="AI11" s="17">
        <v>0</v>
      </c>
      <c r="AJ11" s="17">
        <v>0</v>
      </c>
      <c r="AK11" s="17">
        <v>0</v>
      </c>
    </row>
    <row r="12" spans="1:53" x14ac:dyDescent="0.2">
      <c r="E12" s="76" t="s">
        <v>30</v>
      </c>
      <c r="F12" s="104" t="s">
        <v>172</v>
      </c>
      <c r="G12" s="4"/>
      <c r="H12" s="104" t="s">
        <v>175</v>
      </c>
      <c r="I12" s="104" t="s">
        <v>176</v>
      </c>
      <c r="J12" s="75" t="s">
        <v>263</v>
      </c>
      <c r="K12" s="75" t="s">
        <v>263</v>
      </c>
      <c r="L12" s="3" t="s">
        <v>108</v>
      </c>
      <c r="M12" s="75" t="s">
        <v>263</v>
      </c>
      <c r="R12" s="72"/>
      <c r="T12" s="17">
        <v>0</v>
      </c>
      <c r="U12" s="17">
        <v>0</v>
      </c>
      <c r="V12" s="17">
        <v>0</v>
      </c>
      <c r="W12" s="17">
        <v>0</v>
      </c>
      <c r="X12" s="17">
        <v>0</v>
      </c>
      <c r="Y12" s="17">
        <v>0</v>
      </c>
      <c r="Z12" s="17">
        <v>0</v>
      </c>
      <c r="AA12" s="17">
        <v>0</v>
      </c>
      <c r="AB12" s="17">
        <v>0</v>
      </c>
      <c r="AC12" s="17">
        <v>0</v>
      </c>
      <c r="AD12" s="17">
        <v>0</v>
      </c>
      <c r="AE12" s="17">
        <v>0</v>
      </c>
      <c r="AF12" s="17">
        <v>0</v>
      </c>
      <c r="AG12" s="17">
        <v>0</v>
      </c>
      <c r="AH12" s="17">
        <v>0</v>
      </c>
      <c r="AI12" s="17">
        <v>0</v>
      </c>
      <c r="AJ12" s="17">
        <v>0</v>
      </c>
      <c r="AK12" s="17">
        <v>0</v>
      </c>
    </row>
    <row r="13" spans="1:53" x14ac:dyDescent="0.2">
      <c r="E13" s="76" t="s">
        <v>30</v>
      </c>
      <c r="F13" s="75" t="s">
        <v>172</v>
      </c>
      <c r="H13" s="75" t="s">
        <v>175</v>
      </c>
      <c r="I13" s="76" t="s">
        <v>176</v>
      </c>
      <c r="J13" s="75" t="s">
        <v>263</v>
      </c>
      <c r="K13" s="75" t="s">
        <v>263</v>
      </c>
      <c r="L13" s="3" t="s">
        <v>108</v>
      </c>
      <c r="M13" s="75" t="s">
        <v>263</v>
      </c>
      <c r="R13" s="72"/>
      <c r="T13" s="17">
        <v>0</v>
      </c>
      <c r="U13" s="17">
        <v>0</v>
      </c>
      <c r="V13" s="17">
        <v>0</v>
      </c>
      <c r="W13" s="17">
        <v>0</v>
      </c>
      <c r="X13" s="17">
        <v>0</v>
      </c>
      <c r="Y13" s="17">
        <v>0</v>
      </c>
      <c r="Z13" s="17">
        <v>0</v>
      </c>
      <c r="AA13" s="17">
        <v>0</v>
      </c>
      <c r="AB13" s="17">
        <v>0</v>
      </c>
      <c r="AC13" s="17">
        <v>0</v>
      </c>
      <c r="AD13" s="17">
        <v>0</v>
      </c>
      <c r="AE13" s="17">
        <v>0</v>
      </c>
      <c r="AF13" s="17">
        <v>0</v>
      </c>
      <c r="AG13" s="17">
        <v>0</v>
      </c>
      <c r="AH13" s="17">
        <v>0</v>
      </c>
      <c r="AI13" s="17">
        <v>0</v>
      </c>
      <c r="AJ13" s="17">
        <v>0</v>
      </c>
      <c r="AK13" s="17">
        <v>0</v>
      </c>
    </row>
    <row r="14" spans="1:53" x14ac:dyDescent="0.2">
      <c r="E14" s="76" t="s">
        <v>30</v>
      </c>
      <c r="F14" s="75" t="s">
        <v>172</v>
      </c>
      <c r="H14" s="75" t="s">
        <v>175</v>
      </c>
      <c r="I14" s="76" t="s">
        <v>176</v>
      </c>
      <c r="J14" s="75" t="s">
        <v>263</v>
      </c>
      <c r="K14" s="75" t="s">
        <v>263</v>
      </c>
      <c r="L14" s="3" t="s">
        <v>108</v>
      </c>
      <c r="M14" s="75" t="s">
        <v>263</v>
      </c>
      <c r="R14" s="72"/>
      <c r="T14" s="17">
        <v>0</v>
      </c>
      <c r="U14" s="17">
        <v>0</v>
      </c>
      <c r="V14" s="17">
        <v>0</v>
      </c>
      <c r="W14" s="17">
        <v>0</v>
      </c>
      <c r="X14" s="17">
        <v>0</v>
      </c>
      <c r="Y14" s="17">
        <v>0</v>
      </c>
      <c r="Z14" s="17">
        <v>0</v>
      </c>
      <c r="AA14" s="17">
        <v>0</v>
      </c>
      <c r="AB14" s="17">
        <v>0</v>
      </c>
      <c r="AC14" s="17">
        <v>0</v>
      </c>
      <c r="AD14" s="17">
        <v>0</v>
      </c>
      <c r="AE14" s="17">
        <v>0</v>
      </c>
      <c r="AF14" s="17">
        <v>0</v>
      </c>
      <c r="AG14" s="17">
        <v>0</v>
      </c>
      <c r="AH14" s="17">
        <v>0</v>
      </c>
      <c r="AI14" s="17">
        <v>0</v>
      </c>
      <c r="AJ14" s="17">
        <v>0</v>
      </c>
      <c r="AK14" s="17">
        <v>0</v>
      </c>
    </row>
    <row r="15" spans="1:53" x14ac:dyDescent="0.2">
      <c r="E15" s="76" t="s">
        <v>30</v>
      </c>
      <c r="F15" s="75" t="s">
        <v>172</v>
      </c>
      <c r="H15" s="75" t="s">
        <v>175</v>
      </c>
      <c r="I15" s="76" t="s">
        <v>176</v>
      </c>
      <c r="J15" s="75" t="s">
        <v>263</v>
      </c>
      <c r="K15" s="75" t="s">
        <v>263</v>
      </c>
      <c r="L15" s="3" t="s">
        <v>108</v>
      </c>
      <c r="M15" s="75" t="s">
        <v>263</v>
      </c>
      <c r="R15" s="72"/>
      <c r="T15" s="17">
        <v>0</v>
      </c>
      <c r="U15" s="17">
        <v>0</v>
      </c>
      <c r="V15" s="17">
        <v>0</v>
      </c>
      <c r="W15" s="17">
        <v>0</v>
      </c>
      <c r="X15" s="17">
        <v>0</v>
      </c>
      <c r="Y15" s="17">
        <v>0</v>
      </c>
      <c r="Z15" s="17">
        <v>0</v>
      </c>
      <c r="AA15" s="17">
        <v>0</v>
      </c>
      <c r="AB15" s="17">
        <v>0</v>
      </c>
      <c r="AC15" s="17">
        <v>0</v>
      </c>
      <c r="AD15" s="17">
        <v>0</v>
      </c>
      <c r="AE15" s="17">
        <v>0</v>
      </c>
      <c r="AF15" s="17">
        <v>0</v>
      </c>
      <c r="AG15" s="17">
        <v>0</v>
      </c>
      <c r="AH15" s="17">
        <v>0</v>
      </c>
      <c r="AI15" s="17">
        <v>0</v>
      </c>
      <c r="AJ15" s="17">
        <v>0</v>
      </c>
      <c r="AK15" s="17">
        <v>0</v>
      </c>
    </row>
    <row r="16" spans="1:53" x14ac:dyDescent="0.2">
      <c r="E16" s="76" t="s">
        <v>30</v>
      </c>
      <c r="F16" s="75" t="s">
        <v>172</v>
      </c>
      <c r="H16" s="75" t="s">
        <v>175</v>
      </c>
      <c r="I16" s="76" t="s">
        <v>176</v>
      </c>
      <c r="J16" s="75" t="s">
        <v>263</v>
      </c>
      <c r="K16" s="75" t="s">
        <v>263</v>
      </c>
      <c r="L16" s="3" t="s">
        <v>108</v>
      </c>
      <c r="M16" s="75" t="s">
        <v>263</v>
      </c>
      <c r="R16" s="72"/>
      <c r="T16" s="17">
        <v>0</v>
      </c>
      <c r="U16" s="17">
        <v>0</v>
      </c>
      <c r="V16" s="17">
        <v>0</v>
      </c>
      <c r="W16" s="17">
        <v>0</v>
      </c>
      <c r="X16" s="17">
        <v>0</v>
      </c>
      <c r="Y16" s="17">
        <v>0</v>
      </c>
      <c r="Z16" s="17">
        <v>0</v>
      </c>
      <c r="AA16" s="17">
        <v>0</v>
      </c>
      <c r="AB16" s="17">
        <v>0</v>
      </c>
      <c r="AC16" s="17">
        <v>0</v>
      </c>
      <c r="AD16" s="17">
        <v>0</v>
      </c>
      <c r="AE16" s="17">
        <v>0</v>
      </c>
      <c r="AF16" s="17">
        <v>0</v>
      </c>
      <c r="AG16" s="17">
        <v>0</v>
      </c>
      <c r="AH16" s="17">
        <v>0</v>
      </c>
      <c r="AI16" s="17">
        <v>0</v>
      </c>
      <c r="AJ16" s="17">
        <v>0</v>
      </c>
      <c r="AK16" s="17">
        <v>0</v>
      </c>
    </row>
    <row r="17" spans="5:37" x14ac:dyDescent="0.2">
      <c r="E17" s="76" t="s">
        <v>30</v>
      </c>
      <c r="F17" s="104" t="s">
        <v>172</v>
      </c>
      <c r="G17" s="4"/>
      <c r="H17" s="104" t="s">
        <v>175</v>
      </c>
      <c r="I17" s="104" t="s">
        <v>176</v>
      </c>
      <c r="J17" s="75" t="s">
        <v>263</v>
      </c>
      <c r="K17" s="75" t="s">
        <v>263</v>
      </c>
      <c r="L17" s="3" t="s">
        <v>108</v>
      </c>
      <c r="M17" s="75" t="s">
        <v>263</v>
      </c>
      <c r="R17" s="72"/>
      <c r="T17" s="17">
        <v>0</v>
      </c>
      <c r="U17" s="17">
        <v>0</v>
      </c>
      <c r="V17" s="17">
        <v>0</v>
      </c>
      <c r="W17" s="17">
        <v>0</v>
      </c>
      <c r="X17" s="17">
        <v>0</v>
      </c>
      <c r="Y17" s="17">
        <v>0</v>
      </c>
      <c r="Z17" s="17">
        <v>0</v>
      </c>
      <c r="AA17" s="17">
        <v>0</v>
      </c>
      <c r="AB17" s="17">
        <v>0</v>
      </c>
      <c r="AC17" s="17">
        <v>0</v>
      </c>
      <c r="AD17" s="17">
        <v>0</v>
      </c>
      <c r="AE17" s="17">
        <v>0</v>
      </c>
      <c r="AF17" s="17">
        <v>0</v>
      </c>
      <c r="AG17" s="17">
        <v>0</v>
      </c>
      <c r="AH17" s="17">
        <v>0</v>
      </c>
      <c r="AI17" s="17">
        <v>0</v>
      </c>
      <c r="AJ17" s="17">
        <v>0</v>
      </c>
      <c r="AK17" s="17">
        <v>0</v>
      </c>
    </row>
    <row r="18" spans="5:37" x14ac:dyDescent="0.2">
      <c r="E18" s="76" t="s">
        <v>30</v>
      </c>
      <c r="F18" s="75" t="s">
        <v>172</v>
      </c>
      <c r="H18" s="75" t="s">
        <v>175</v>
      </c>
      <c r="I18" s="76" t="s">
        <v>176</v>
      </c>
      <c r="J18" s="75" t="s">
        <v>263</v>
      </c>
      <c r="K18" s="75" t="s">
        <v>263</v>
      </c>
      <c r="L18" s="3" t="s">
        <v>108</v>
      </c>
      <c r="M18" s="75" t="s">
        <v>263</v>
      </c>
      <c r="R18" s="72"/>
      <c r="T18" s="17">
        <v>0</v>
      </c>
      <c r="U18" s="17">
        <v>0</v>
      </c>
      <c r="V18" s="17">
        <v>0</v>
      </c>
      <c r="W18" s="17">
        <v>0</v>
      </c>
      <c r="X18" s="17">
        <v>0</v>
      </c>
      <c r="Y18" s="17">
        <v>0</v>
      </c>
      <c r="Z18" s="17">
        <v>0</v>
      </c>
      <c r="AA18" s="17">
        <v>0</v>
      </c>
      <c r="AB18" s="17">
        <v>0</v>
      </c>
      <c r="AC18" s="17">
        <v>0</v>
      </c>
      <c r="AD18" s="17">
        <v>0</v>
      </c>
      <c r="AE18" s="17">
        <v>0</v>
      </c>
      <c r="AF18" s="17">
        <v>0</v>
      </c>
      <c r="AG18" s="17">
        <v>0</v>
      </c>
      <c r="AH18" s="17">
        <v>0</v>
      </c>
      <c r="AI18" s="17">
        <v>0</v>
      </c>
      <c r="AJ18" s="17">
        <v>0</v>
      </c>
      <c r="AK18" s="17">
        <v>0</v>
      </c>
    </row>
    <row r="19" spans="5:37" x14ac:dyDescent="0.2">
      <c r="E19" s="76" t="s">
        <v>30</v>
      </c>
      <c r="F19" s="75" t="s">
        <v>172</v>
      </c>
      <c r="H19" s="75" t="s">
        <v>181</v>
      </c>
      <c r="I19" s="76" t="s">
        <v>167</v>
      </c>
      <c r="J19" s="75" t="s">
        <v>630</v>
      </c>
      <c r="K19" s="75" t="s">
        <v>263</v>
      </c>
      <c r="L19" s="3" t="s">
        <v>108</v>
      </c>
      <c r="M19" s="75" t="s">
        <v>263</v>
      </c>
      <c r="R19" s="72"/>
      <c r="T19" s="17">
        <v>0</v>
      </c>
      <c r="U19" s="17">
        <v>0</v>
      </c>
      <c r="V19" s="17">
        <v>0</v>
      </c>
      <c r="W19" s="17">
        <v>0</v>
      </c>
      <c r="X19" s="17">
        <v>0</v>
      </c>
      <c r="Y19" s="17">
        <v>5.3274614499999998E-2</v>
      </c>
      <c r="Z19" s="17">
        <v>0.20089112749999999</v>
      </c>
      <c r="AA19" s="17">
        <v>0.13923334200000001</v>
      </c>
      <c r="AB19" s="17">
        <v>5.6251490000000001E-2</v>
      </c>
      <c r="AC19" s="17">
        <v>9.4092269000000006E-2</v>
      </c>
      <c r="AD19" s="17">
        <v>0.105047854</v>
      </c>
      <c r="AE19" s="17">
        <v>8.8545086499999995E-2</v>
      </c>
      <c r="AF19" s="17">
        <v>0.10557573266331657</v>
      </c>
      <c r="AG19" s="17">
        <v>0</v>
      </c>
      <c r="AH19" s="17">
        <v>0</v>
      </c>
      <c r="AI19" s="17">
        <v>0</v>
      </c>
      <c r="AJ19" s="17">
        <v>0</v>
      </c>
      <c r="AK19" s="17">
        <v>0</v>
      </c>
    </row>
    <row r="20" spans="5:37" x14ac:dyDescent="0.2">
      <c r="E20" s="76" t="s">
        <v>30</v>
      </c>
      <c r="F20" s="75" t="s">
        <v>172</v>
      </c>
      <c r="H20" s="75" t="s">
        <v>181</v>
      </c>
      <c r="I20" s="76" t="s">
        <v>167</v>
      </c>
      <c r="J20" s="75" t="s">
        <v>263</v>
      </c>
      <c r="K20" s="75" t="s">
        <v>263</v>
      </c>
      <c r="L20" s="3" t="s">
        <v>108</v>
      </c>
      <c r="M20" s="75" t="s">
        <v>263</v>
      </c>
      <c r="R20" s="72"/>
      <c r="T20" s="17">
        <v>0</v>
      </c>
      <c r="U20" s="17">
        <v>0</v>
      </c>
      <c r="V20" s="17">
        <v>0</v>
      </c>
      <c r="W20" s="17">
        <v>0</v>
      </c>
      <c r="X20" s="17">
        <v>0</v>
      </c>
      <c r="Y20" s="17">
        <v>0</v>
      </c>
      <c r="Z20" s="17">
        <v>0</v>
      </c>
      <c r="AA20" s="17">
        <v>0</v>
      </c>
      <c r="AB20" s="17">
        <v>0</v>
      </c>
      <c r="AC20" s="17">
        <v>0</v>
      </c>
      <c r="AD20" s="17">
        <v>0</v>
      </c>
      <c r="AE20" s="17">
        <v>0</v>
      </c>
      <c r="AF20" s="17">
        <v>0</v>
      </c>
      <c r="AG20" s="17">
        <v>0</v>
      </c>
      <c r="AH20" s="17">
        <v>0</v>
      </c>
      <c r="AI20" s="17">
        <v>0</v>
      </c>
      <c r="AJ20" s="17">
        <v>0</v>
      </c>
      <c r="AK20" s="17">
        <v>0</v>
      </c>
    </row>
    <row r="21" spans="5:37" x14ac:dyDescent="0.2">
      <c r="E21" s="76" t="s">
        <v>30</v>
      </c>
      <c r="F21" s="75" t="s">
        <v>172</v>
      </c>
      <c r="H21" s="75" t="s">
        <v>181</v>
      </c>
      <c r="I21" s="76" t="s">
        <v>167</v>
      </c>
      <c r="J21" s="75" t="s">
        <v>263</v>
      </c>
      <c r="K21" s="75" t="s">
        <v>263</v>
      </c>
      <c r="L21" s="3" t="s">
        <v>108</v>
      </c>
      <c r="M21" s="75" t="s">
        <v>263</v>
      </c>
      <c r="R21" s="72"/>
      <c r="T21" s="17">
        <v>0</v>
      </c>
      <c r="U21" s="17">
        <v>0</v>
      </c>
      <c r="V21" s="17">
        <v>0</v>
      </c>
      <c r="W21" s="17">
        <v>0</v>
      </c>
      <c r="X21" s="17">
        <v>0</v>
      </c>
      <c r="Y21" s="17">
        <v>0</v>
      </c>
      <c r="Z21" s="17">
        <v>0</v>
      </c>
      <c r="AA21" s="17">
        <v>0</v>
      </c>
      <c r="AB21" s="17">
        <v>0</v>
      </c>
      <c r="AC21" s="17">
        <v>0</v>
      </c>
      <c r="AD21" s="17">
        <v>0</v>
      </c>
      <c r="AE21" s="17">
        <v>0</v>
      </c>
      <c r="AF21" s="17">
        <v>0</v>
      </c>
      <c r="AG21" s="17">
        <v>0</v>
      </c>
      <c r="AH21" s="17">
        <v>0</v>
      </c>
      <c r="AI21" s="17">
        <v>0</v>
      </c>
      <c r="AJ21" s="17">
        <v>0</v>
      </c>
      <c r="AK21" s="17">
        <v>0</v>
      </c>
    </row>
    <row r="22" spans="5:37" x14ac:dyDescent="0.2">
      <c r="E22" s="76" t="s">
        <v>30</v>
      </c>
      <c r="F22" s="75" t="s">
        <v>172</v>
      </c>
      <c r="H22" s="75" t="s">
        <v>181</v>
      </c>
      <c r="I22" s="76" t="s">
        <v>167</v>
      </c>
      <c r="J22" s="75" t="s">
        <v>263</v>
      </c>
      <c r="K22" s="75" t="s">
        <v>263</v>
      </c>
      <c r="L22" s="3" t="s">
        <v>108</v>
      </c>
      <c r="M22" s="75" t="s">
        <v>263</v>
      </c>
      <c r="R22" s="72"/>
      <c r="T22" s="17">
        <v>0</v>
      </c>
      <c r="U22" s="17">
        <v>0</v>
      </c>
      <c r="V22" s="17">
        <v>0</v>
      </c>
      <c r="W22" s="17">
        <v>0</v>
      </c>
      <c r="X22" s="17">
        <v>0</v>
      </c>
      <c r="Y22" s="17">
        <v>0</v>
      </c>
      <c r="Z22" s="17">
        <v>0</v>
      </c>
      <c r="AA22" s="17">
        <v>0</v>
      </c>
      <c r="AB22" s="17">
        <v>0</v>
      </c>
      <c r="AC22" s="17">
        <v>0</v>
      </c>
      <c r="AD22" s="17">
        <v>0</v>
      </c>
      <c r="AE22" s="17">
        <v>0</v>
      </c>
      <c r="AF22" s="17">
        <v>0</v>
      </c>
      <c r="AG22" s="17">
        <v>0</v>
      </c>
      <c r="AH22" s="17">
        <v>0</v>
      </c>
      <c r="AI22" s="17">
        <v>0</v>
      </c>
      <c r="AJ22" s="17">
        <v>0</v>
      </c>
      <c r="AK22" s="17">
        <v>0</v>
      </c>
    </row>
    <row r="23" spans="5:37" x14ac:dyDescent="0.2">
      <c r="E23" s="76" t="s">
        <v>30</v>
      </c>
      <c r="F23" s="104" t="s">
        <v>172</v>
      </c>
      <c r="G23" s="4"/>
      <c r="H23" s="104" t="s">
        <v>181</v>
      </c>
      <c r="I23" s="104" t="s">
        <v>167</v>
      </c>
      <c r="J23" s="75" t="s">
        <v>263</v>
      </c>
      <c r="K23" s="75" t="s">
        <v>263</v>
      </c>
      <c r="L23" s="3" t="s">
        <v>108</v>
      </c>
      <c r="M23" s="75" t="s">
        <v>263</v>
      </c>
      <c r="R23" s="72"/>
      <c r="T23" s="17">
        <v>0</v>
      </c>
      <c r="U23" s="17">
        <v>0</v>
      </c>
      <c r="V23" s="17">
        <v>0</v>
      </c>
      <c r="W23" s="17">
        <v>0</v>
      </c>
      <c r="X23" s="17">
        <v>0</v>
      </c>
      <c r="Y23" s="17">
        <v>0</v>
      </c>
      <c r="Z23" s="17">
        <v>0</v>
      </c>
      <c r="AA23" s="17">
        <v>0</v>
      </c>
      <c r="AB23" s="17">
        <v>0</v>
      </c>
      <c r="AC23" s="17">
        <v>0</v>
      </c>
      <c r="AD23" s="17">
        <v>0</v>
      </c>
      <c r="AE23" s="17">
        <v>0</v>
      </c>
      <c r="AF23" s="17">
        <v>0</v>
      </c>
      <c r="AG23" s="17">
        <v>0</v>
      </c>
      <c r="AH23" s="17">
        <v>0</v>
      </c>
      <c r="AI23" s="17">
        <v>0</v>
      </c>
      <c r="AJ23" s="17">
        <v>0</v>
      </c>
      <c r="AK23" s="17">
        <v>0</v>
      </c>
    </row>
    <row r="24" spans="5:37" x14ac:dyDescent="0.2">
      <c r="E24" s="76" t="s">
        <v>30</v>
      </c>
      <c r="F24" s="75" t="s">
        <v>172</v>
      </c>
      <c r="H24" s="75" t="s">
        <v>181</v>
      </c>
      <c r="I24" s="76" t="s">
        <v>167</v>
      </c>
      <c r="J24" s="75" t="s">
        <v>263</v>
      </c>
      <c r="K24" s="75" t="s">
        <v>263</v>
      </c>
      <c r="L24" s="3" t="s">
        <v>108</v>
      </c>
      <c r="M24" s="75" t="s">
        <v>263</v>
      </c>
      <c r="R24" s="72"/>
      <c r="T24" s="17">
        <v>0</v>
      </c>
      <c r="U24" s="17">
        <v>0</v>
      </c>
      <c r="V24" s="17">
        <v>0</v>
      </c>
      <c r="W24" s="17">
        <v>0</v>
      </c>
      <c r="X24" s="17">
        <v>0</v>
      </c>
      <c r="Y24" s="17">
        <v>0</v>
      </c>
      <c r="Z24" s="17">
        <v>0</v>
      </c>
      <c r="AA24" s="17">
        <v>0</v>
      </c>
      <c r="AB24" s="17">
        <v>0</v>
      </c>
      <c r="AC24" s="17">
        <v>0</v>
      </c>
      <c r="AD24" s="17">
        <v>0</v>
      </c>
      <c r="AE24" s="17">
        <v>0</v>
      </c>
      <c r="AF24" s="17">
        <v>0</v>
      </c>
      <c r="AG24" s="17">
        <v>0</v>
      </c>
      <c r="AH24" s="17">
        <v>0</v>
      </c>
      <c r="AI24" s="17">
        <v>0</v>
      </c>
      <c r="AJ24" s="17">
        <v>0</v>
      </c>
      <c r="AK24" s="17">
        <v>0</v>
      </c>
    </row>
    <row r="25" spans="5:37" x14ac:dyDescent="0.2">
      <c r="E25" s="76" t="s">
        <v>30</v>
      </c>
      <c r="F25" s="75" t="s">
        <v>172</v>
      </c>
      <c r="H25" s="75" t="s">
        <v>181</v>
      </c>
      <c r="I25" s="76" t="s">
        <v>167</v>
      </c>
      <c r="J25" s="75" t="s">
        <v>263</v>
      </c>
      <c r="K25" s="75" t="s">
        <v>263</v>
      </c>
      <c r="L25" s="3" t="s">
        <v>108</v>
      </c>
      <c r="M25" s="75" t="s">
        <v>263</v>
      </c>
      <c r="R25" s="72"/>
      <c r="T25" s="17">
        <v>0</v>
      </c>
      <c r="U25" s="17">
        <v>0</v>
      </c>
      <c r="V25" s="17">
        <v>0</v>
      </c>
      <c r="W25" s="17">
        <v>0</v>
      </c>
      <c r="X25" s="17">
        <v>0</v>
      </c>
      <c r="Y25" s="17">
        <v>0</v>
      </c>
      <c r="Z25" s="17">
        <v>0</v>
      </c>
      <c r="AA25" s="17">
        <v>0</v>
      </c>
      <c r="AB25" s="17">
        <v>0</v>
      </c>
      <c r="AC25" s="17">
        <v>0</v>
      </c>
      <c r="AD25" s="17">
        <v>0</v>
      </c>
      <c r="AE25" s="17">
        <v>0</v>
      </c>
      <c r="AF25" s="17">
        <v>0</v>
      </c>
      <c r="AG25" s="17">
        <v>0</v>
      </c>
      <c r="AH25" s="17">
        <v>0</v>
      </c>
      <c r="AI25" s="17">
        <v>0</v>
      </c>
      <c r="AJ25" s="17">
        <v>0</v>
      </c>
      <c r="AK25" s="17">
        <v>0</v>
      </c>
    </row>
    <row r="26" spans="5:37" x14ac:dyDescent="0.2">
      <c r="E26" s="76" t="s">
        <v>30</v>
      </c>
      <c r="F26" s="75" t="s">
        <v>172</v>
      </c>
      <c r="H26" s="75" t="s">
        <v>181</v>
      </c>
      <c r="I26" s="76" t="s">
        <v>167</v>
      </c>
      <c r="J26" s="75" t="s">
        <v>263</v>
      </c>
      <c r="K26" s="75" t="s">
        <v>263</v>
      </c>
      <c r="L26" s="3" t="s">
        <v>108</v>
      </c>
      <c r="M26" s="75" t="s">
        <v>263</v>
      </c>
      <c r="R26" s="72"/>
      <c r="T26" s="17">
        <v>0</v>
      </c>
      <c r="U26" s="17">
        <v>0</v>
      </c>
      <c r="V26" s="17">
        <v>0</v>
      </c>
      <c r="W26" s="17">
        <v>0</v>
      </c>
      <c r="X26" s="17">
        <v>0</v>
      </c>
      <c r="Y26" s="17">
        <v>0</v>
      </c>
      <c r="Z26" s="17">
        <v>0</v>
      </c>
      <c r="AA26" s="17">
        <v>0</v>
      </c>
      <c r="AB26" s="17">
        <v>0</v>
      </c>
      <c r="AC26" s="17">
        <v>0</v>
      </c>
      <c r="AD26" s="17">
        <v>0</v>
      </c>
      <c r="AE26" s="17">
        <v>0</v>
      </c>
      <c r="AF26" s="17">
        <v>0</v>
      </c>
      <c r="AG26" s="17">
        <v>0</v>
      </c>
      <c r="AH26" s="17">
        <v>0</v>
      </c>
      <c r="AI26" s="17">
        <v>0</v>
      </c>
      <c r="AJ26" s="17">
        <v>0</v>
      </c>
      <c r="AK26" s="17">
        <v>0</v>
      </c>
    </row>
    <row r="27" spans="5:37" x14ac:dyDescent="0.2">
      <c r="E27" s="76" t="s">
        <v>30</v>
      </c>
      <c r="F27" s="75" t="s">
        <v>172</v>
      </c>
      <c r="H27" s="75" t="s">
        <v>181</v>
      </c>
      <c r="I27" s="76" t="s">
        <v>167</v>
      </c>
      <c r="J27" s="75" t="s">
        <v>263</v>
      </c>
      <c r="K27" s="75" t="s">
        <v>263</v>
      </c>
      <c r="L27" s="3" t="s">
        <v>108</v>
      </c>
      <c r="M27" s="75" t="s">
        <v>263</v>
      </c>
      <c r="R27" s="72"/>
      <c r="T27" s="17">
        <v>0</v>
      </c>
      <c r="U27" s="17">
        <v>0</v>
      </c>
      <c r="V27" s="17">
        <v>0</v>
      </c>
      <c r="W27" s="17">
        <v>0</v>
      </c>
      <c r="X27" s="17">
        <v>0</v>
      </c>
      <c r="Y27" s="17">
        <v>0</v>
      </c>
      <c r="Z27" s="17">
        <v>0</v>
      </c>
      <c r="AA27" s="17">
        <v>0</v>
      </c>
      <c r="AB27" s="17">
        <v>0</v>
      </c>
      <c r="AC27" s="17">
        <v>0</v>
      </c>
      <c r="AD27" s="17">
        <v>0</v>
      </c>
      <c r="AE27" s="17">
        <v>0</v>
      </c>
      <c r="AF27" s="17">
        <v>0</v>
      </c>
      <c r="AG27" s="17">
        <v>0</v>
      </c>
      <c r="AH27" s="17">
        <v>0</v>
      </c>
      <c r="AI27" s="17">
        <v>0</v>
      </c>
      <c r="AJ27" s="17">
        <v>0</v>
      </c>
      <c r="AK27" s="17">
        <v>0</v>
      </c>
    </row>
    <row r="28" spans="5:37" x14ac:dyDescent="0.2">
      <c r="E28" s="76" t="s">
        <v>30</v>
      </c>
      <c r="F28" s="75" t="s">
        <v>172</v>
      </c>
      <c r="H28" s="75" t="s">
        <v>181</v>
      </c>
      <c r="I28" s="76" t="s">
        <v>167</v>
      </c>
      <c r="J28" s="75" t="s">
        <v>263</v>
      </c>
      <c r="K28" s="75" t="s">
        <v>263</v>
      </c>
      <c r="L28" s="3" t="s">
        <v>108</v>
      </c>
      <c r="M28" s="75" t="s">
        <v>263</v>
      </c>
      <c r="R28" s="72"/>
      <c r="T28" s="17">
        <v>0</v>
      </c>
      <c r="U28" s="17">
        <v>0</v>
      </c>
      <c r="V28" s="17">
        <v>0</v>
      </c>
      <c r="W28" s="17">
        <v>0</v>
      </c>
      <c r="X28" s="17">
        <v>0</v>
      </c>
      <c r="Y28" s="17">
        <v>0</v>
      </c>
      <c r="Z28" s="17">
        <v>0</v>
      </c>
      <c r="AA28" s="17">
        <v>0</v>
      </c>
      <c r="AB28" s="17">
        <v>0</v>
      </c>
      <c r="AC28" s="17">
        <v>0</v>
      </c>
      <c r="AD28" s="17">
        <v>0</v>
      </c>
      <c r="AE28" s="17">
        <v>0</v>
      </c>
      <c r="AF28" s="17">
        <v>0</v>
      </c>
      <c r="AG28" s="17">
        <v>0</v>
      </c>
      <c r="AH28" s="17">
        <v>0</v>
      </c>
      <c r="AI28" s="17">
        <v>0</v>
      </c>
      <c r="AJ28" s="17">
        <v>0</v>
      </c>
      <c r="AK28" s="17">
        <v>0</v>
      </c>
    </row>
    <row r="29" spans="5:37" x14ac:dyDescent="0.2">
      <c r="E29" s="76" t="s">
        <v>30</v>
      </c>
      <c r="F29" s="75" t="s">
        <v>172</v>
      </c>
      <c r="H29" s="75" t="s">
        <v>181</v>
      </c>
      <c r="I29" s="76" t="s">
        <v>250</v>
      </c>
      <c r="J29" s="75" t="s">
        <v>649</v>
      </c>
      <c r="K29" s="75" t="s">
        <v>650</v>
      </c>
      <c r="L29" s="3" t="s">
        <v>108</v>
      </c>
      <c r="M29" s="75" t="s">
        <v>651</v>
      </c>
      <c r="R29" s="72"/>
      <c r="T29" s="17">
        <v>0</v>
      </c>
      <c r="U29" s="17">
        <v>0</v>
      </c>
      <c r="V29" s="17">
        <v>0</v>
      </c>
      <c r="W29" s="17">
        <v>0</v>
      </c>
      <c r="X29" s="17">
        <v>0</v>
      </c>
      <c r="Y29" s="17">
        <v>0</v>
      </c>
      <c r="Z29" s="17">
        <v>0</v>
      </c>
      <c r="AA29" s="17">
        <v>0</v>
      </c>
      <c r="AB29" s="17">
        <v>0</v>
      </c>
      <c r="AC29" s="17">
        <v>0</v>
      </c>
      <c r="AD29" s="17">
        <v>0</v>
      </c>
      <c r="AE29" s="17">
        <v>0</v>
      </c>
      <c r="AF29" s="17">
        <v>0</v>
      </c>
      <c r="AG29" s="17">
        <v>0.11834794143329166</v>
      </c>
      <c r="AH29" s="17">
        <v>0.24652110658458529</v>
      </c>
      <c r="AI29" s="17">
        <v>0.39052793761887694</v>
      </c>
      <c r="AJ29" s="17">
        <v>0.5482776866458241</v>
      </c>
      <c r="AK29" s="17">
        <v>0.72159129694344903</v>
      </c>
    </row>
    <row r="30" spans="5:37" x14ac:dyDescent="0.2">
      <c r="E30" s="76" t="s">
        <v>30</v>
      </c>
      <c r="F30" s="75" t="s">
        <v>172</v>
      </c>
      <c r="H30" s="75" t="s">
        <v>181</v>
      </c>
      <c r="I30" s="76" t="s">
        <v>250</v>
      </c>
      <c r="J30" s="75" t="s">
        <v>263</v>
      </c>
      <c r="K30" s="75" t="s">
        <v>263</v>
      </c>
      <c r="L30" s="3" t="s">
        <v>108</v>
      </c>
      <c r="M30" s="75" t="s">
        <v>263</v>
      </c>
      <c r="R30" s="72"/>
      <c r="T30" s="17">
        <v>0</v>
      </c>
      <c r="U30" s="17">
        <v>0</v>
      </c>
      <c r="V30" s="17">
        <v>0</v>
      </c>
      <c r="W30" s="17">
        <v>0</v>
      </c>
      <c r="X30" s="17">
        <v>0</v>
      </c>
      <c r="Y30" s="17">
        <v>0</v>
      </c>
      <c r="Z30" s="17">
        <v>0</v>
      </c>
      <c r="AA30" s="17">
        <v>0</v>
      </c>
      <c r="AB30" s="17">
        <v>0</v>
      </c>
      <c r="AC30" s="17">
        <v>0</v>
      </c>
      <c r="AD30" s="17">
        <v>0</v>
      </c>
      <c r="AE30" s="17">
        <v>0</v>
      </c>
      <c r="AF30" s="17">
        <v>0</v>
      </c>
      <c r="AG30" s="17">
        <v>0</v>
      </c>
      <c r="AH30" s="17">
        <v>0</v>
      </c>
      <c r="AI30" s="17">
        <v>0</v>
      </c>
      <c r="AJ30" s="17">
        <v>0</v>
      </c>
      <c r="AK30" s="17">
        <v>0</v>
      </c>
    </row>
    <row r="31" spans="5:37" x14ac:dyDescent="0.2">
      <c r="E31" s="76" t="s">
        <v>30</v>
      </c>
      <c r="F31" s="75" t="s">
        <v>172</v>
      </c>
      <c r="H31" s="75" t="s">
        <v>181</v>
      </c>
      <c r="I31" s="76" t="s">
        <v>250</v>
      </c>
      <c r="J31" s="75" t="s">
        <v>263</v>
      </c>
      <c r="K31" s="75" t="s">
        <v>263</v>
      </c>
      <c r="L31" s="3" t="s">
        <v>108</v>
      </c>
      <c r="M31" s="75" t="s">
        <v>263</v>
      </c>
      <c r="R31" s="72"/>
      <c r="T31" s="17">
        <v>0</v>
      </c>
      <c r="U31" s="17">
        <v>0</v>
      </c>
      <c r="V31" s="17">
        <v>0</v>
      </c>
      <c r="W31" s="17">
        <v>0</v>
      </c>
      <c r="X31" s="17">
        <v>0</v>
      </c>
      <c r="Y31" s="17">
        <v>0</v>
      </c>
      <c r="Z31" s="17">
        <v>0</v>
      </c>
      <c r="AA31" s="17">
        <v>0</v>
      </c>
      <c r="AB31" s="17">
        <v>0</v>
      </c>
      <c r="AC31" s="17">
        <v>0</v>
      </c>
      <c r="AD31" s="17">
        <v>0</v>
      </c>
      <c r="AE31" s="17">
        <v>0</v>
      </c>
      <c r="AF31" s="17">
        <v>0</v>
      </c>
      <c r="AG31" s="17">
        <v>0</v>
      </c>
      <c r="AH31" s="17">
        <v>0</v>
      </c>
      <c r="AI31" s="17">
        <v>0</v>
      </c>
      <c r="AJ31" s="17">
        <v>0</v>
      </c>
      <c r="AK31" s="17">
        <v>0</v>
      </c>
    </row>
    <row r="32" spans="5:37" x14ac:dyDescent="0.2">
      <c r="E32" s="76" t="s">
        <v>30</v>
      </c>
      <c r="F32" s="104" t="s">
        <v>172</v>
      </c>
      <c r="G32" s="4"/>
      <c r="H32" s="104" t="s">
        <v>181</v>
      </c>
      <c r="I32" s="104" t="s">
        <v>250</v>
      </c>
      <c r="J32" s="75" t="s">
        <v>263</v>
      </c>
      <c r="K32" s="75" t="s">
        <v>263</v>
      </c>
      <c r="L32" s="3" t="s">
        <v>108</v>
      </c>
      <c r="M32" s="75" t="s">
        <v>263</v>
      </c>
      <c r="R32" s="72"/>
      <c r="T32" s="17">
        <v>0</v>
      </c>
      <c r="U32" s="17">
        <v>0</v>
      </c>
      <c r="V32" s="17">
        <v>0</v>
      </c>
      <c r="W32" s="17">
        <v>0</v>
      </c>
      <c r="X32" s="17">
        <v>0</v>
      </c>
      <c r="Y32" s="17">
        <v>0</v>
      </c>
      <c r="Z32" s="17">
        <v>0</v>
      </c>
      <c r="AA32" s="17">
        <v>0</v>
      </c>
      <c r="AB32" s="17">
        <v>0</v>
      </c>
      <c r="AC32" s="17">
        <v>0</v>
      </c>
      <c r="AD32" s="17">
        <v>0</v>
      </c>
      <c r="AE32" s="17">
        <v>0</v>
      </c>
      <c r="AF32" s="17">
        <v>0</v>
      </c>
      <c r="AG32" s="17">
        <v>0</v>
      </c>
      <c r="AH32" s="17">
        <v>0</v>
      </c>
      <c r="AI32" s="17">
        <v>0</v>
      </c>
      <c r="AJ32" s="17">
        <v>0</v>
      </c>
      <c r="AK32" s="17">
        <v>0</v>
      </c>
    </row>
    <row r="33" spans="5:37" x14ac:dyDescent="0.2">
      <c r="E33" s="76" t="s">
        <v>30</v>
      </c>
      <c r="F33" s="104" t="s">
        <v>172</v>
      </c>
      <c r="G33" s="4"/>
      <c r="H33" s="75" t="s">
        <v>181</v>
      </c>
      <c r="I33" s="104" t="s">
        <v>250</v>
      </c>
      <c r="J33" s="75" t="s">
        <v>263</v>
      </c>
      <c r="K33" s="75" t="s">
        <v>263</v>
      </c>
      <c r="L33" s="3" t="s">
        <v>108</v>
      </c>
      <c r="M33" s="75" t="s">
        <v>263</v>
      </c>
      <c r="R33" s="72"/>
      <c r="T33" s="17">
        <v>0</v>
      </c>
      <c r="U33" s="17">
        <v>0</v>
      </c>
      <c r="V33" s="17">
        <v>0</v>
      </c>
      <c r="W33" s="17">
        <v>0</v>
      </c>
      <c r="X33" s="17">
        <v>0</v>
      </c>
      <c r="Y33" s="17">
        <v>0</v>
      </c>
      <c r="Z33" s="17">
        <v>0</v>
      </c>
      <c r="AA33" s="17">
        <v>0</v>
      </c>
      <c r="AB33" s="17">
        <v>0</v>
      </c>
      <c r="AC33" s="17">
        <v>0</v>
      </c>
      <c r="AD33" s="17">
        <v>0</v>
      </c>
      <c r="AE33" s="17">
        <v>0</v>
      </c>
      <c r="AF33" s="17">
        <v>0</v>
      </c>
      <c r="AG33" s="17">
        <v>0</v>
      </c>
      <c r="AH33" s="17">
        <v>0</v>
      </c>
      <c r="AI33" s="17">
        <v>0</v>
      </c>
      <c r="AJ33" s="17">
        <v>0</v>
      </c>
      <c r="AK33" s="17">
        <v>0</v>
      </c>
    </row>
    <row r="34" spans="5:37" x14ac:dyDescent="0.2">
      <c r="E34" s="76" t="s">
        <v>30</v>
      </c>
      <c r="F34" s="75" t="s">
        <v>172</v>
      </c>
      <c r="H34" s="75" t="s">
        <v>181</v>
      </c>
      <c r="I34" s="76" t="s">
        <v>250</v>
      </c>
      <c r="J34" s="75" t="s">
        <v>263</v>
      </c>
      <c r="K34" s="75" t="s">
        <v>263</v>
      </c>
      <c r="L34" s="3" t="s">
        <v>108</v>
      </c>
      <c r="M34" s="75" t="s">
        <v>263</v>
      </c>
      <c r="R34" s="72"/>
      <c r="T34" s="17">
        <v>0</v>
      </c>
      <c r="U34" s="17">
        <v>0</v>
      </c>
      <c r="V34" s="17">
        <v>0</v>
      </c>
      <c r="W34" s="17">
        <v>0</v>
      </c>
      <c r="X34" s="17">
        <v>0</v>
      </c>
      <c r="Y34" s="17">
        <v>0</v>
      </c>
      <c r="Z34" s="17">
        <v>0</v>
      </c>
      <c r="AA34" s="17">
        <v>0</v>
      </c>
      <c r="AB34" s="17">
        <v>0</v>
      </c>
      <c r="AC34" s="17">
        <v>0</v>
      </c>
      <c r="AD34" s="17">
        <v>0</v>
      </c>
      <c r="AE34" s="17">
        <v>0</v>
      </c>
      <c r="AF34" s="17">
        <v>0</v>
      </c>
      <c r="AG34" s="17">
        <v>0</v>
      </c>
      <c r="AH34" s="17">
        <v>0</v>
      </c>
      <c r="AI34" s="17">
        <v>0</v>
      </c>
      <c r="AJ34" s="17">
        <v>0</v>
      </c>
      <c r="AK34" s="17">
        <v>0</v>
      </c>
    </row>
    <row r="35" spans="5:37" x14ac:dyDescent="0.2">
      <c r="E35" s="76" t="s">
        <v>30</v>
      </c>
      <c r="F35" s="75" t="s">
        <v>172</v>
      </c>
      <c r="H35" s="75" t="s">
        <v>181</v>
      </c>
      <c r="I35" s="76" t="s">
        <v>250</v>
      </c>
      <c r="J35" s="75" t="s">
        <v>263</v>
      </c>
      <c r="K35" s="75" t="s">
        <v>263</v>
      </c>
      <c r="L35" s="3" t="s">
        <v>108</v>
      </c>
      <c r="M35" s="75" t="s">
        <v>263</v>
      </c>
      <c r="R35" s="72"/>
      <c r="T35" s="17">
        <v>0</v>
      </c>
      <c r="U35" s="17">
        <v>0</v>
      </c>
      <c r="V35" s="17">
        <v>0</v>
      </c>
      <c r="W35" s="17">
        <v>0</v>
      </c>
      <c r="X35" s="17">
        <v>0</v>
      </c>
      <c r="Y35" s="17">
        <v>0</v>
      </c>
      <c r="Z35" s="17">
        <v>0</v>
      </c>
      <c r="AA35" s="17">
        <v>0</v>
      </c>
      <c r="AB35" s="17">
        <v>0</v>
      </c>
      <c r="AC35" s="17">
        <v>0</v>
      </c>
      <c r="AD35" s="17">
        <v>0</v>
      </c>
      <c r="AE35" s="17">
        <v>0</v>
      </c>
      <c r="AF35" s="17">
        <v>0</v>
      </c>
      <c r="AG35" s="17">
        <v>0</v>
      </c>
      <c r="AH35" s="17">
        <v>0</v>
      </c>
      <c r="AI35" s="17">
        <v>0</v>
      </c>
      <c r="AJ35" s="17">
        <v>0</v>
      </c>
      <c r="AK35" s="17">
        <v>0</v>
      </c>
    </row>
    <row r="36" spans="5:37" x14ac:dyDescent="0.2">
      <c r="E36" s="76" t="s">
        <v>30</v>
      </c>
      <c r="F36" s="75" t="s">
        <v>172</v>
      </c>
      <c r="H36" s="75" t="s">
        <v>181</v>
      </c>
      <c r="I36" s="75" t="s">
        <v>250</v>
      </c>
      <c r="J36" s="75" t="s">
        <v>263</v>
      </c>
      <c r="K36" s="75" t="s">
        <v>263</v>
      </c>
      <c r="L36" s="3" t="s">
        <v>108</v>
      </c>
      <c r="M36" s="75" t="s">
        <v>263</v>
      </c>
      <c r="R36" s="72"/>
      <c r="T36" s="17">
        <v>0</v>
      </c>
      <c r="U36" s="17">
        <v>0</v>
      </c>
      <c r="V36" s="17">
        <v>0</v>
      </c>
      <c r="W36" s="17">
        <v>0</v>
      </c>
      <c r="X36" s="17">
        <v>0</v>
      </c>
      <c r="Y36" s="17">
        <v>0</v>
      </c>
      <c r="Z36" s="17">
        <v>0</v>
      </c>
      <c r="AA36" s="17">
        <v>0</v>
      </c>
      <c r="AB36" s="17">
        <v>0</v>
      </c>
      <c r="AC36" s="17">
        <v>0</v>
      </c>
      <c r="AD36" s="17">
        <v>0</v>
      </c>
      <c r="AE36" s="17">
        <v>0</v>
      </c>
      <c r="AF36" s="17">
        <v>0</v>
      </c>
      <c r="AG36" s="17">
        <v>0</v>
      </c>
      <c r="AH36" s="17">
        <v>0</v>
      </c>
      <c r="AI36" s="17">
        <v>0</v>
      </c>
      <c r="AJ36" s="17">
        <v>0</v>
      </c>
      <c r="AK36" s="17">
        <v>0</v>
      </c>
    </row>
    <row r="37" spans="5:37" x14ac:dyDescent="0.2">
      <c r="E37" s="76" t="s">
        <v>30</v>
      </c>
      <c r="F37" s="75" t="s">
        <v>172</v>
      </c>
      <c r="H37" s="75" t="s">
        <v>181</v>
      </c>
      <c r="I37" s="75" t="s">
        <v>250</v>
      </c>
      <c r="J37" s="75" t="s">
        <v>263</v>
      </c>
      <c r="K37" s="75" t="s">
        <v>263</v>
      </c>
      <c r="L37" s="3" t="s">
        <v>108</v>
      </c>
      <c r="M37" s="75" t="s">
        <v>263</v>
      </c>
      <c r="R37" s="72"/>
      <c r="T37" s="17">
        <v>0</v>
      </c>
      <c r="U37" s="17">
        <v>0</v>
      </c>
      <c r="V37" s="17">
        <v>0</v>
      </c>
      <c r="W37" s="17">
        <v>0</v>
      </c>
      <c r="X37" s="17">
        <v>0</v>
      </c>
      <c r="Y37" s="17">
        <v>0</v>
      </c>
      <c r="Z37" s="17">
        <v>0</v>
      </c>
      <c r="AA37" s="17">
        <v>0</v>
      </c>
      <c r="AB37" s="17">
        <v>0</v>
      </c>
      <c r="AC37" s="17">
        <v>0</v>
      </c>
      <c r="AD37" s="17">
        <v>0</v>
      </c>
      <c r="AE37" s="17">
        <v>0</v>
      </c>
      <c r="AF37" s="17">
        <v>0</v>
      </c>
      <c r="AG37" s="17">
        <v>0</v>
      </c>
      <c r="AH37" s="17">
        <v>0</v>
      </c>
      <c r="AI37" s="17">
        <v>0</v>
      </c>
      <c r="AJ37" s="17">
        <v>0</v>
      </c>
      <c r="AK37" s="17">
        <v>0</v>
      </c>
    </row>
    <row r="38" spans="5:37" x14ac:dyDescent="0.2">
      <c r="E38" s="76" t="s">
        <v>30</v>
      </c>
      <c r="F38" s="75" t="s">
        <v>172</v>
      </c>
      <c r="H38" s="75" t="s">
        <v>181</v>
      </c>
      <c r="I38" s="75" t="s">
        <v>250</v>
      </c>
      <c r="J38" s="75" t="s">
        <v>263</v>
      </c>
      <c r="K38" s="75" t="s">
        <v>263</v>
      </c>
      <c r="L38" s="3" t="s">
        <v>108</v>
      </c>
      <c r="M38" s="75" t="s">
        <v>263</v>
      </c>
      <c r="R38" s="72"/>
      <c r="T38" s="17">
        <v>0</v>
      </c>
      <c r="U38" s="17">
        <v>0</v>
      </c>
      <c r="V38" s="17">
        <v>0</v>
      </c>
      <c r="W38" s="17">
        <v>0</v>
      </c>
      <c r="X38" s="17">
        <v>0</v>
      </c>
      <c r="Y38" s="17">
        <v>0</v>
      </c>
      <c r="Z38" s="17">
        <v>0</v>
      </c>
      <c r="AA38" s="17">
        <v>0</v>
      </c>
      <c r="AB38" s="17">
        <v>0</v>
      </c>
      <c r="AC38" s="17">
        <v>0</v>
      </c>
      <c r="AD38" s="17">
        <v>0</v>
      </c>
      <c r="AE38" s="17">
        <v>0</v>
      </c>
      <c r="AF38" s="17">
        <v>0</v>
      </c>
      <c r="AG38" s="17">
        <v>0</v>
      </c>
      <c r="AH38" s="17">
        <v>0</v>
      </c>
      <c r="AI38" s="17">
        <v>0</v>
      </c>
      <c r="AJ38" s="17">
        <v>0</v>
      </c>
      <c r="AK38" s="17">
        <v>0</v>
      </c>
    </row>
    <row r="39" spans="5:37" x14ac:dyDescent="0.2">
      <c r="E39" s="76" t="s">
        <v>30</v>
      </c>
      <c r="F39" s="75" t="s">
        <v>172</v>
      </c>
      <c r="H39" s="75" t="s">
        <v>181</v>
      </c>
      <c r="I39" s="75" t="s">
        <v>183</v>
      </c>
      <c r="J39" s="75" t="s">
        <v>263</v>
      </c>
      <c r="K39" s="75" t="s">
        <v>263</v>
      </c>
      <c r="L39" s="3" t="s">
        <v>108</v>
      </c>
      <c r="M39" s="75" t="s">
        <v>263</v>
      </c>
      <c r="R39" s="72"/>
      <c r="T39" s="17">
        <v>0</v>
      </c>
      <c r="U39" s="17">
        <v>0</v>
      </c>
      <c r="V39" s="17">
        <v>0</v>
      </c>
      <c r="W39" s="17">
        <v>0</v>
      </c>
      <c r="X39" s="17">
        <v>0</v>
      </c>
      <c r="Y39" s="17">
        <v>0</v>
      </c>
      <c r="Z39" s="17">
        <v>0</v>
      </c>
      <c r="AA39" s="17">
        <v>0</v>
      </c>
      <c r="AB39" s="17">
        <v>0</v>
      </c>
      <c r="AC39" s="17">
        <v>0</v>
      </c>
      <c r="AD39" s="17">
        <v>0</v>
      </c>
      <c r="AE39" s="17">
        <v>0</v>
      </c>
      <c r="AF39" s="17">
        <v>0</v>
      </c>
      <c r="AG39" s="17">
        <v>0</v>
      </c>
      <c r="AH39" s="17">
        <v>0</v>
      </c>
      <c r="AI39" s="17">
        <v>0</v>
      </c>
      <c r="AJ39" s="17">
        <v>0</v>
      </c>
      <c r="AK39" s="17">
        <v>0</v>
      </c>
    </row>
    <row r="40" spans="5:37" x14ac:dyDescent="0.2">
      <c r="E40" s="76" t="s">
        <v>30</v>
      </c>
      <c r="F40" s="75" t="s">
        <v>172</v>
      </c>
      <c r="H40" s="75" t="s">
        <v>181</v>
      </c>
      <c r="I40" s="75" t="s">
        <v>183</v>
      </c>
      <c r="J40" s="75" t="s">
        <v>263</v>
      </c>
      <c r="K40" s="75" t="s">
        <v>263</v>
      </c>
      <c r="L40" s="3" t="s">
        <v>108</v>
      </c>
      <c r="M40" s="75" t="s">
        <v>263</v>
      </c>
      <c r="R40" s="72"/>
      <c r="T40" s="17">
        <v>0</v>
      </c>
      <c r="U40" s="17">
        <v>0</v>
      </c>
      <c r="V40" s="17">
        <v>0</v>
      </c>
      <c r="W40" s="17">
        <v>0</v>
      </c>
      <c r="X40" s="17">
        <v>0</v>
      </c>
      <c r="Y40" s="17">
        <v>0</v>
      </c>
      <c r="Z40" s="17">
        <v>0</v>
      </c>
      <c r="AA40" s="17">
        <v>0</v>
      </c>
      <c r="AB40" s="17">
        <v>0</v>
      </c>
      <c r="AC40" s="17">
        <v>0</v>
      </c>
      <c r="AD40" s="17">
        <v>0</v>
      </c>
      <c r="AE40" s="17">
        <v>0</v>
      </c>
      <c r="AF40" s="17">
        <v>0</v>
      </c>
      <c r="AG40" s="17">
        <v>0</v>
      </c>
      <c r="AH40" s="17">
        <v>0</v>
      </c>
      <c r="AI40" s="17">
        <v>0</v>
      </c>
      <c r="AJ40" s="17">
        <v>0</v>
      </c>
      <c r="AK40" s="17">
        <v>0</v>
      </c>
    </row>
    <row r="41" spans="5:37" x14ac:dyDescent="0.2">
      <c r="E41" s="76" t="s">
        <v>30</v>
      </c>
      <c r="F41" s="75" t="s">
        <v>172</v>
      </c>
      <c r="H41" s="75" t="s">
        <v>181</v>
      </c>
      <c r="I41" s="75" t="s">
        <v>183</v>
      </c>
      <c r="J41" s="75" t="s">
        <v>263</v>
      </c>
      <c r="K41" s="75" t="s">
        <v>263</v>
      </c>
      <c r="L41" s="3" t="s">
        <v>108</v>
      </c>
      <c r="M41" s="75" t="s">
        <v>263</v>
      </c>
      <c r="R41" s="72"/>
      <c r="T41" s="17">
        <v>0</v>
      </c>
      <c r="U41" s="17">
        <v>0</v>
      </c>
      <c r="V41" s="17">
        <v>0</v>
      </c>
      <c r="W41" s="17">
        <v>0</v>
      </c>
      <c r="X41" s="17">
        <v>0</v>
      </c>
      <c r="Y41" s="17">
        <v>0</v>
      </c>
      <c r="Z41" s="17">
        <v>0</v>
      </c>
      <c r="AA41" s="17">
        <v>0</v>
      </c>
      <c r="AB41" s="17">
        <v>0</v>
      </c>
      <c r="AC41" s="17">
        <v>0</v>
      </c>
      <c r="AD41" s="17">
        <v>0</v>
      </c>
      <c r="AE41" s="17">
        <v>0</v>
      </c>
      <c r="AF41" s="17">
        <v>0</v>
      </c>
      <c r="AG41" s="17">
        <v>0</v>
      </c>
      <c r="AH41" s="17">
        <v>0</v>
      </c>
      <c r="AI41" s="17">
        <v>0</v>
      </c>
      <c r="AJ41" s="17">
        <v>0</v>
      </c>
      <c r="AK41" s="17">
        <v>0</v>
      </c>
    </row>
    <row r="42" spans="5:37" x14ac:dyDescent="0.2">
      <c r="E42" s="76" t="s">
        <v>30</v>
      </c>
      <c r="F42" s="75" t="s">
        <v>172</v>
      </c>
      <c r="H42" s="75" t="s">
        <v>181</v>
      </c>
      <c r="I42" s="75" t="s">
        <v>183</v>
      </c>
      <c r="J42" s="75" t="s">
        <v>263</v>
      </c>
      <c r="K42" s="75" t="s">
        <v>263</v>
      </c>
      <c r="L42" s="3" t="s">
        <v>108</v>
      </c>
      <c r="M42" s="75" t="s">
        <v>263</v>
      </c>
      <c r="R42" s="72"/>
      <c r="T42" s="17">
        <v>0</v>
      </c>
      <c r="U42" s="17">
        <v>0</v>
      </c>
      <c r="V42" s="17">
        <v>0</v>
      </c>
      <c r="W42" s="17">
        <v>0</v>
      </c>
      <c r="X42" s="17">
        <v>0</v>
      </c>
      <c r="Y42" s="17">
        <v>0</v>
      </c>
      <c r="Z42" s="17">
        <v>0</v>
      </c>
      <c r="AA42" s="17">
        <v>0</v>
      </c>
      <c r="AB42" s="17">
        <v>0</v>
      </c>
      <c r="AC42" s="17">
        <v>0</v>
      </c>
      <c r="AD42" s="17">
        <v>0</v>
      </c>
      <c r="AE42" s="17">
        <v>0</v>
      </c>
      <c r="AF42" s="17">
        <v>0</v>
      </c>
      <c r="AG42" s="17">
        <v>0</v>
      </c>
      <c r="AH42" s="17">
        <v>0</v>
      </c>
      <c r="AI42" s="17">
        <v>0</v>
      </c>
      <c r="AJ42" s="17">
        <v>0</v>
      </c>
      <c r="AK42" s="17">
        <v>0</v>
      </c>
    </row>
    <row r="43" spans="5:37" x14ac:dyDescent="0.2">
      <c r="E43" s="76" t="s">
        <v>30</v>
      </c>
      <c r="F43" s="75" t="s">
        <v>172</v>
      </c>
      <c r="H43" s="75" t="s">
        <v>181</v>
      </c>
      <c r="I43" s="75" t="s">
        <v>183</v>
      </c>
      <c r="J43" s="75" t="s">
        <v>263</v>
      </c>
      <c r="K43" s="75" t="s">
        <v>263</v>
      </c>
      <c r="L43" s="3" t="s">
        <v>108</v>
      </c>
      <c r="M43" s="75" t="s">
        <v>263</v>
      </c>
      <c r="R43" s="72"/>
      <c r="T43" s="17">
        <v>0</v>
      </c>
      <c r="U43" s="17">
        <v>0</v>
      </c>
      <c r="V43" s="17">
        <v>0</v>
      </c>
      <c r="W43" s="17">
        <v>0</v>
      </c>
      <c r="X43" s="17">
        <v>0</v>
      </c>
      <c r="Y43" s="17">
        <v>0</v>
      </c>
      <c r="Z43" s="17">
        <v>0</v>
      </c>
      <c r="AA43" s="17">
        <v>0</v>
      </c>
      <c r="AB43" s="17">
        <v>0</v>
      </c>
      <c r="AC43" s="17">
        <v>0</v>
      </c>
      <c r="AD43" s="17">
        <v>0</v>
      </c>
      <c r="AE43" s="17">
        <v>0</v>
      </c>
      <c r="AF43" s="17">
        <v>0</v>
      </c>
      <c r="AG43" s="17">
        <v>0</v>
      </c>
      <c r="AH43" s="17">
        <v>0</v>
      </c>
      <c r="AI43" s="17">
        <v>0</v>
      </c>
      <c r="AJ43" s="17">
        <v>0</v>
      </c>
      <c r="AK43" s="17">
        <v>0</v>
      </c>
    </row>
    <row r="44" spans="5:37" x14ac:dyDescent="0.2">
      <c r="E44" s="76" t="s">
        <v>30</v>
      </c>
      <c r="F44" s="75" t="s">
        <v>172</v>
      </c>
      <c r="H44" s="75" t="s">
        <v>181</v>
      </c>
      <c r="I44" s="75" t="s">
        <v>183</v>
      </c>
      <c r="J44" s="75" t="s">
        <v>263</v>
      </c>
      <c r="K44" s="75" t="s">
        <v>263</v>
      </c>
      <c r="L44" s="3" t="s">
        <v>108</v>
      </c>
      <c r="M44" s="75" t="s">
        <v>263</v>
      </c>
      <c r="R44" s="72"/>
      <c r="T44" s="17">
        <v>0</v>
      </c>
      <c r="U44" s="17">
        <v>0</v>
      </c>
      <c r="V44" s="17">
        <v>0</v>
      </c>
      <c r="W44" s="17">
        <v>0</v>
      </c>
      <c r="X44" s="17">
        <v>0</v>
      </c>
      <c r="Y44" s="17">
        <v>0</v>
      </c>
      <c r="Z44" s="17">
        <v>0</v>
      </c>
      <c r="AA44" s="17">
        <v>0</v>
      </c>
      <c r="AB44" s="17">
        <v>0</v>
      </c>
      <c r="AC44" s="17">
        <v>0</v>
      </c>
      <c r="AD44" s="17">
        <v>0</v>
      </c>
      <c r="AE44" s="17">
        <v>0</v>
      </c>
      <c r="AF44" s="17">
        <v>0</v>
      </c>
      <c r="AG44" s="17">
        <v>0</v>
      </c>
      <c r="AH44" s="17">
        <v>0</v>
      </c>
      <c r="AI44" s="17">
        <v>0</v>
      </c>
      <c r="AJ44" s="17">
        <v>0</v>
      </c>
      <c r="AK44" s="17">
        <v>0</v>
      </c>
    </row>
    <row r="45" spans="5:37" x14ac:dyDescent="0.2">
      <c r="E45" s="76" t="s">
        <v>30</v>
      </c>
      <c r="F45" s="75" t="s">
        <v>172</v>
      </c>
      <c r="H45" s="75" t="s">
        <v>181</v>
      </c>
      <c r="I45" s="75" t="s">
        <v>183</v>
      </c>
      <c r="J45" s="75" t="s">
        <v>263</v>
      </c>
      <c r="K45" s="75" t="s">
        <v>263</v>
      </c>
      <c r="L45" s="3" t="s">
        <v>108</v>
      </c>
      <c r="M45" s="75" t="s">
        <v>263</v>
      </c>
      <c r="R45" s="72"/>
      <c r="T45" s="17">
        <v>0</v>
      </c>
      <c r="U45" s="17">
        <v>0</v>
      </c>
      <c r="V45" s="17">
        <v>0</v>
      </c>
      <c r="W45" s="17">
        <v>0</v>
      </c>
      <c r="X45" s="17">
        <v>0</v>
      </c>
      <c r="Y45" s="17">
        <v>0</v>
      </c>
      <c r="Z45" s="17">
        <v>0</v>
      </c>
      <c r="AA45" s="17">
        <v>0</v>
      </c>
      <c r="AB45" s="17">
        <v>0</v>
      </c>
      <c r="AC45" s="17">
        <v>0</v>
      </c>
      <c r="AD45" s="17">
        <v>0</v>
      </c>
      <c r="AE45" s="17">
        <v>0</v>
      </c>
      <c r="AF45" s="17">
        <v>0</v>
      </c>
      <c r="AG45" s="17">
        <v>0</v>
      </c>
      <c r="AH45" s="17">
        <v>0</v>
      </c>
      <c r="AI45" s="17">
        <v>0</v>
      </c>
      <c r="AJ45" s="17">
        <v>0</v>
      </c>
      <c r="AK45" s="17">
        <v>0</v>
      </c>
    </row>
    <row r="46" spans="5:37" x14ac:dyDescent="0.2">
      <c r="E46" s="76" t="s">
        <v>30</v>
      </c>
      <c r="F46" s="75" t="s">
        <v>172</v>
      </c>
      <c r="H46" s="75" t="s">
        <v>181</v>
      </c>
      <c r="I46" s="75" t="s">
        <v>183</v>
      </c>
      <c r="J46" s="75" t="s">
        <v>263</v>
      </c>
      <c r="K46" s="75" t="s">
        <v>263</v>
      </c>
      <c r="L46" s="3" t="s">
        <v>108</v>
      </c>
      <c r="M46" s="75" t="s">
        <v>263</v>
      </c>
      <c r="R46" s="72"/>
      <c r="T46" s="17">
        <v>0</v>
      </c>
      <c r="U46" s="17">
        <v>0</v>
      </c>
      <c r="V46" s="17">
        <v>0</v>
      </c>
      <c r="W46" s="17">
        <v>0</v>
      </c>
      <c r="X46" s="17">
        <v>0</v>
      </c>
      <c r="Y46" s="17">
        <v>0</v>
      </c>
      <c r="Z46" s="17">
        <v>0</v>
      </c>
      <c r="AA46" s="17">
        <v>0</v>
      </c>
      <c r="AB46" s="17">
        <v>0</v>
      </c>
      <c r="AC46" s="17">
        <v>0</v>
      </c>
      <c r="AD46" s="17">
        <v>0</v>
      </c>
      <c r="AE46" s="17">
        <v>0</v>
      </c>
      <c r="AF46" s="17">
        <v>0</v>
      </c>
      <c r="AG46" s="17">
        <v>0</v>
      </c>
      <c r="AH46" s="17">
        <v>0</v>
      </c>
      <c r="AI46" s="17">
        <v>0</v>
      </c>
      <c r="AJ46" s="17">
        <v>0</v>
      </c>
      <c r="AK46" s="17">
        <v>0</v>
      </c>
    </row>
    <row r="47" spans="5:37" x14ac:dyDescent="0.2">
      <c r="E47" s="76" t="s">
        <v>30</v>
      </c>
      <c r="F47" s="75" t="s">
        <v>172</v>
      </c>
      <c r="H47" s="75" t="s">
        <v>181</v>
      </c>
      <c r="I47" s="75" t="s">
        <v>183</v>
      </c>
      <c r="J47" s="75" t="s">
        <v>263</v>
      </c>
      <c r="K47" s="75" t="s">
        <v>263</v>
      </c>
      <c r="L47" s="3" t="s">
        <v>108</v>
      </c>
      <c r="M47" s="75" t="s">
        <v>263</v>
      </c>
      <c r="R47" s="72"/>
      <c r="T47" s="17">
        <v>0</v>
      </c>
      <c r="U47" s="17">
        <v>0</v>
      </c>
      <c r="V47" s="17">
        <v>0</v>
      </c>
      <c r="W47" s="17">
        <v>0</v>
      </c>
      <c r="X47" s="17">
        <v>0</v>
      </c>
      <c r="Y47" s="17">
        <v>0</v>
      </c>
      <c r="Z47" s="17">
        <v>0</v>
      </c>
      <c r="AA47" s="17">
        <v>0</v>
      </c>
      <c r="AB47" s="17">
        <v>0</v>
      </c>
      <c r="AC47" s="17">
        <v>0</v>
      </c>
      <c r="AD47" s="17">
        <v>0</v>
      </c>
      <c r="AE47" s="17">
        <v>0</v>
      </c>
      <c r="AF47" s="17">
        <v>0</v>
      </c>
      <c r="AG47" s="17">
        <v>0</v>
      </c>
      <c r="AH47" s="17">
        <v>0</v>
      </c>
      <c r="AI47" s="17">
        <v>0</v>
      </c>
      <c r="AJ47" s="17">
        <v>0</v>
      </c>
      <c r="AK47" s="17">
        <v>0</v>
      </c>
    </row>
    <row r="48" spans="5:37" x14ac:dyDescent="0.2">
      <c r="E48" s="76" t="s">
        <v>30</v>
      </c>
      <c r="F48" s="75" t="s">
        <v>172</v>
      </c>
      <c r="H48" s="75" t="s">
        <v>181</v>
      </c>
      <c r="I48" s="75" t="s">
        <v>183</v>
      </c>
      <c r="J48" s="75" t="s">
        <v>263</v>
      </c>
      <c r="K48" s="75" t="s">
        <v>263</v>
      </c>
      <c r="L48" s="3" t="s">
        <v>108</v>
      </c>
      <c r="M48" s="75" t="s">
        <v>263</v>
      </c>
      <c r="R48" s="72"/>
      <c r="T48" s="17">
        <v>0</v>
      </c>
      <c r="U48" s="17">
        <v>0</v>
      </c>
      <c r="V48" s="17">
        <v>0</v>
      </c>
      <c r="W48" s="17">
        <v>0</v>
      </c>
      <c r="X48" s="17">
        <v>0</v>
      </c>
      <c r="Y48" s="17">
        <v>0</v>
      </c>
      <c r="Z48" s="17">
        <v>0</v>
      </c>
      <c r="AA48" s="17">
        <v>0</v>
      </c>
      <c r="AB48" s="17">
        <v>0</v>
      </c>
      <c r="AC48" s="17">
        <v>0</v>
      </c>
      <c r="AD48" s="17">
        <v>0</v>
      </c>
      <c r="AE48" s="17">
        <v>0</v>
      </c>
      <c r="AF48" s="17">
        <v>0</v>
      </c>
      <c r="AG48" s="17">
        <v>0</v>
      </c>
      <c r="AH48" s="17">
        <v>0</v>
      </c>
      <c r="AI48" s="17">
        <v>0</v>
      </c>
      <c r="AJ48" s="17">
        <v>0</v>
      </c>
      <c r="AK48" s="17">
        <v>0</v>
      </c>
    </row>
    <row r="49" spans="5:37" x14ac:dyDescent="0.2">
      <c r="E49" s="76" t="s">
        <v>30</v>
      </c>
      <c r="F49" s="75" t="s">
        <v>172</v>
      </c>
      <c r="H49" s="75" t="s">
        <v>181</v>
      </c>
      <c r="I49" s="75" t="s">
        <v>251</v>
      </c>
      <c r="J49" s="75" t="s">
        <v>263</v>
      </c>
      <c r="K49" s="75" t="s">
        <v>263</v>
      </c>
      <c r="L49" s="3" t="s">
        <v>108</v>
      </c>
      <c r="M49" s="75" t="s">
        <v>263</v>
      </c>
      <c r="R49" s="72"/>
      <c r="T49" s="17">
        <v>0</v>
      </c>
      <c r="U49" s="17">
        <v>0</v>
      </c>
      <c r="V49" s="17">
        <v>0</v>
      </c>
      <c r="W49" s="17">
        <v>0</v>
      </c>
      <c r="X49" s="17">
        <v>0</v>
      </c>
      <c r="Y49" s="17">
        <v>0</v>
      </c>
      <c r="Z49" s="17">
        <v>0</v>
      </c>
      <c r="AA49" s="17">
        <v>0</v>
      </c>
      <c r="AB49" s="17">
        <v>0</v>
      </c>
      <c r="AC49" s="17">
        <v>0</v>
      </c>
      <c r="AD49" s="17">
        <v>0</v>
      </c>
      <c r="AE49" s="17">
        <v>0</v>
      </c>
      <c r="AF49" s="17">
        <v>0</v>
      </c>
      <c r="AG49" s="17">
        <v>0</v>
      </c>
      <c r="AH49" s="17">
        <v>0</v>
      </c>
      <c r="AI49" s="17">
        <v>0</v>
      </c>
      <c r="AJ49" s="17">
        <v>0</v>
      </c>
      <c r="AK49" s="17">
        <v>0</v>
      </c>
    </row>
    <row r="50" spans="5:37" x14ac:dyDescent="0.2">
      <c r="E50" s="76" t="s">
        <v>30</v>
      </c>
      <c r="F50" s="75" t="s">
        <v>172</v>
      </c>
      <c r="H50" s="75" t="s">
        <v>181</v>
      </c>
      <c r="I50" s="75" t="s">
        <v>251</v>
      </c>
      <c r="J50" s="75" t="s">
        <v>263</v>
      </c>
      <c r="K50" s="75" t="s">
        <v>263</v>
      </c>
      <c r="L50" s="3" t="s">
        <v>108</v>
      </c>
      <c r="M50" s="75" t="s">
        <v>263</v>
      </c>
      <c r="R50" s="72"/>
      <c r="T50" s="17">
        <v>0</v>
      </c>
      <c r="U50" s="17">
        <v>0</v>
      </c>
      <c r="V50" s="17">
        <v>0</v>
      </c>
      <c r="W50" s="17">
        <v>0</v>
      </c>
      <c r="X50" s="17">
        <v>0</v>
      </c>
      <c r="Y50" s="17">
        <v>0</v>
      </c>
      <c r="Z50" s="17">
        <v>0</v>
      </c>
      <c r="AA50" s="17">
        <v>0</v>
      </c>
      <c r="AB50" s="17">
        <v>0</v>
      </c>
      <c r="AC50" s="17">
        <v>0</v>
      </c>
      <c r="AD50" s="17">
        <v>0</v>
      </c>
      <c r="AE50" s="17">
        <v>0</v>
      </c>
      <c r="AF50" s="17">
        <v>0</v>
      </c>
      <c r="AG50" s="17">
        <v>0</v>
      </c>
      <c r="AH50" s="17">
        <v>0</v>
      </c>
      <c r="AI50" s="17">
        <v>0</v>
      </c>
      <c r="AJ50" s="17">
        <v>0</v>
      </c>
      <c r="AK50" s="17">
        <v>0</v>
      </c>
    </row>
    <row r="51" spans="5:37" x14ac:dyDescent="0.2">
      <c r="E51" s="76" t="s">
        <v>30</v>
      </c>
      <c r="F51" s="75" t="s">
        <v>172</v>
      </c>
      <c r="H51" s="75" t="s">
        <v>181</v>
      </c>
      <c r="I51" s="75" t="s">
        <v>251</v>
      </c>
      <c r="J51" s="75" t="s">
        <v>263</v>
      </c>
      <c r="K51" s="75" t="s">
        <v>263</v>
      </c>
      <c r="L51" s="3" t="s">
        <v>108</v>
      </c>
      <c r="M51" s="75" t="s">
        <v>263</v>
      </c>
      <c r="R51" s="72"/>
      <c r="T51" s="17">
        <v>0</v>
      </c>
      <c r="U51" s="17">
        <v>0</v>
      </c>
      <c r="V51" s="17">
        <v>0</v>
      </c>
      <c r="W51" s="17">
        <v>0</v>
      </c>
      <c r="X51" s="17">
        <v>0</v>
      </c>
      <c r="Y51" s="17">
        <v>0</v>
      </c>
      <c r="Z51" s="17">
        <v>0</v>
      </c>
      <c r="AA51" s="17">
        <v>0</v>
      </c>
      <c r="AB51" s="17">
        <v>0</v>
      </c>
      <c r="AC51" s="17">
        <v>0</v>
      </c>
      <c r="AD51" s="17">
        <v>0</v>
      </c>
      <c r="AE51" s="17">
        <v>0</v>
      </c>
      <c r="AF51" s="17">
        <v>0</v>
      </c>
      <c r="AG51" s="17">
        <v>0</v>
      </c>
      <c r="AH51" s="17">
        <v>0</v>
      </c>
      <c r="AI51" s="17">
        <v>0</v>
      </c>
      <c r="AJ51" s="17">
        <v>0</v>
      </c>
      <c r="AK51" s="17">
        <v>0</v>
      </c>
    </row>
    <row r="52" spans="5:37" x14ac:dyDescent="0.2">
      <c r="E52" s="76" t="s">
        <v>30</v>
      </c>
      <c r="F52" s="75" t="s">
        <v>172</v>
      </c>
      <c r="H52" s="75" t="s">
        <v>181</v>
      </c>
      <c r="I52" s="75" t="s">
        <v>251</v>
      </c>
      <c r="J52" s="75" t="s">
        <v>263</v>
      </c>
      <c r="K52" s="75" t="s">
        <v>263</v>
      </c>
      <c r="L52" s="3" t="s">
        <v>108</v>
      </c>
      <c r="M52" s="75" t="s">
        <v>263</v>
      </c>
      <c r="R52" s="72"/>
      <c r="T52" s="17">
        <v>0</v>
      </c>
      <c r="U52" s="17">
        <v>0</v>
      </c>
      <c r="V52" s="17">
        <v>0</v>
      </c>
      <c r="W52" s="17">
        <v>0</v>
      </c>
      <c r="X52" s="17">
        <v>0</v>
      </c>
      <c r="Y52" s="17">
        <v>0</v>
      </c>
      <c r="Z52" s="17">
        <v>0</v>
      </c>
      <c r="AA52" s="17">
        <v>0</v>
      </c>
      <c r="AB52" s="17">
        <v>0</v>
      </c>
      <c r="AC52" s="17">
        <v>0</v>
      </c>
      <c r="AD52" s="17">
        <v>0</v>
      </c>
      <c r="AE52" s="17">
        <v>0</v>
      </c>
      <c r="AF52" s="17">
        <v>0</v>
      </c>
      <c r="AG52" s="17">
        <v>0</v>
      </c>
      <c r="AH52" s="17">
        <v>0</v>
      </c>
      <c r="AI52" s="17">
        <v>0</v>
      </c>
      <c r="AJ52" s="17">
        <v>0</v>
      </c>
      <c r="AK52" s="17">
        <v>0</v>
      </c>
    </row>
    <row r="53" spans="5:37" x14ac:dyDescent="0.2">
      <c r="E53" s="76" t="s">
        <v>30</v>
      </c>
      <c r="F53" s="75" t="s">
        <v>172</v>
      </c>
      <c r="H53" s="75" t="s">
        <v>181</v>
      </c>
      <c r="I53" s="75" t="s">
        <v>251</v>
      </c>
      <c r="J53" s="75" t="s">
        <v>263</v>
      </c>
      <c r="K53" s="75" t="s">
        <v>263</v>
      </c>
      <c r="L53" s="3" t="s">
        <v>108</v>
      </c>
      <c r="M53" s="75" t="s">
        <v>263</v>
      </c>
      <c r="R53" s="72"/>
      <c r="T53" s="17">
        <v>0</v>
      </c>
      <c r="U53" s="17">
        <v>0</v>
      </c>
      <c r="V53" s="17">
        <v>0</v>
      </c>
      <c r="W53" s="17">
        <v>0</v>
      </c>
      <c r="X53" s="17">
        <v>0</v>
      </c>
      <c r="Y53" s="17">
        <v>0</v>
      </c>
      <c r="Z53" s="17">
        <v>0</v>
      </c>
      <c r="AA53" s="17">
        <v>0</v>
      </c>
      <c r="AB53" s="17">
        <v>0</v>
      </c>
      <c r="AC53" s="17">
        <v>0</v>
      </c>
      <c r="AD53" s="17">
        <v>0</v>
      </c>
      <c r="AE53" s="17">
        <v>0</v>
      </c>
      <c r="AF53" s="17">
        <v>0</v>
      </c>
      <c r="AG53" s="17">
        <v>0</v>
      </c>
      <c r="AH53" s="17">
        <v>0</v>
      </c>
      <c r="AI53" s="17">
        <v>0</v>
      </c>
      <c r="AJ53" s="17">
        <v>0</v>
      </c>
      <c r="AK53" s="17">
        <v>0</v>
      </c>
    </row>
    <row r="54" spans="5:37" x14ac:dyDescent="0.2">
      <c r="E54" s="76" t="s">
        <v>30</v>
      </c>
      <c r="F54" s="75" t="s">
        <v>172</v>
      </c>
      <c r="H54" s="75" t="s">
        <v>181</v>
      </c>
      <c r="I54" s="75" t="s">
        <v>251</v>
      </c>
      <c r="J54" s="75" t="s">
        <v>263</v>
      </c>
      <c r="K54" s="75" t="s">
        <v>263</v>
      </c>
      <c r="L54" s="3" t="s">
        <v>108</v>
      </c>
      <c r="M54" s="75" t="s">
        <v>263</v>
      </c>
      <c r="R54" s="72"/>
      <c r="T54" s="17">
        <v>0</v>
      </c>
      <c r="U54" s="17">
        <v>0</v>
      </c>
      <c r="V54" s="17">
        <v>0</v>
      </c>
      <c r="W54" s="17">
        <v>0</v>
      </c>
      <c r="X54" s="17">
        <v>0</v>
      </c>
      <c r="Y54" s="17">
        <v>0</v>
      </c>
      <c r="Z54" s="17">
        <v>0</v>
      </c>
      <c r="AA54" s="17">
        <v>0</v>
      </c>
      <c r="AB54" s="17">
        <v>0</v>
      </c>
      <c r="AC54" s="17">
        <v>0</v>
      </c>
      <c r="AD54" s="17">
        <v>0</v>
      </c>
      <c r="AE54" s="17">
        <v>0</v>
      </c>
      <c r="AF54" s="17">
        <v>0</v>
      </c>
      <c r="AG54" s="17">
        <v>0</v>
      </c>
      <c r="AH54" s="17">
        <v>0</v>
      </c>
      <c r="AI54" s="17">
        <v>0</v>
      </c>
      <c r="AJ54" s="17">
        <v>0</v>
      </c>
      <c r="AK54" s="17">
        <v>0</v>
      </c>
    </row>
    <row r="55" spans="5:37" x14ac:dyDescent="0.2">
      <c r="E55" s="76" t="s">
        <v>30</v>
      </c>
      <c r="F55" s="75" t="s">
        <v>172</v>
      </c>
      <c r="H55" s="75" t="s">
        <v>181</v>
      </c>
      <c r="I55" s="75" t="s">
        <v>251</v>
      </c>
      <c r="J55" s="75" t="s">
        <v>263</v>
      </c>
      <c r="K55" s="75" t="s">
        <v>263</v>
      </c>
      <c r="L55" s="3" t="s">
        <v>108</v>
      </c>
      <c r="M55" s="75" t="s">
        <v>263</v>
      </c>
      <c r="R55" s="72"/>
      <c r="T55" s="17">
        <v>0</v>
      </c>
      <c r="U55" s="17">
        <v>0</v>
      </c>
      <c r="V55" s="17">
        <v>0</v>
      </c>
      <c r="W55" s="17">
        <v>0</v>
      </c>
      <c r="X55" s="17">
        <v>0</v>
      </c>
      <c r="Y55" s="17">
        <v>0</v>
      </c>
      <c r="Z55" s="17">
        <v>0</v>
      </c>
      <c r="AA55" s="17">
        <v>0</v>
      </c>
      <c r="AB55" s="17">
        <v>0</v>
      </c>
      <c r="AC55" s="17">
        <v>0</v>
      </c>
      <c r="AD55" s="17">
        <v>0</v>
      </c>
      <c r="AE55" s="17">
        <v>0</v>
      </c>
      <c r="AF55" s="17">
        <v>0</v>
      </c>
      <c r="AG55" s="17">
        <v>0</v>
      </c>
      <c r="AH55" s="17">
        <v>0</v>
      </c>
      <c r="AI55" s="17">
        <v>0</v>
      </c>
      <c r="AJ55" s="17">
        <v>0</v>
      </c>
      <c r="AK55" s="17">
        <v>0</v>
      </c>
    </row>
    <row r="56" spans="5:37" x14ac:dyDescent="0.2">
      <c r="E56" s="76" t="s">
        <v>30</v>
      </c>
      <c r="F56" s="75" t="s">
        <v>172</v>
      </c>
      <c r="H56" s="75" t="s">
        <v>181</v>
      </c>
      <c r="I56" s="75" t="s">
        <v>251</v>
      </c>
      <c r="J56" s="75" t="s">
        <v>263</v>
      </c>
      <c r="K56" s="75" t="s">
        <v>263</v>
      </c>
      <c r="L56" s="3" t="s">
        <v>108</v>
      </c>
      <c r="M56" s="75" t="s">
        <v>263</v>
      </c>
      <c r="R56" s="72"/>
      <c r="T56" s="17">
        <v>0</v>
      </c>
      <c r="U56" s="17">
        <v>0</v>
      </c>
      <c r="V56" s="17">
        <v>0</v>
      </c>
      <c r="W56" s="17">
        <v>0</v>
      </c>
      <c r="X56" s="17">
        <v>0</v>
      </c>
      <c r="Y56" s="17">
        <v>0</v>
      </c>
      <c r="Z56" s="17">
        <v>0</v>
      </c>
      <c r="AA56" s="17">
        <v>0</v>
      </c>
      <c r="AB56" s="17">
        <v>0</v>
      </c>
      <c r="AC56" s="17">
        <v>0</v>
      </c>
      <c r="AD56" s="17">
        <v>0</v>
      </c>
      <c r="AE56" s="17">
        <v>0</v>
      </c>
      <c r="AF56" s="17">
        <v>0</v>
      </c>
      <c r="AG56" s="17">
        <v>0</v>
      </c>
      <c r="AH56" s="17">
        <v>0</v>
      </c>
      <c r="AI56" s="17">
        <v>0</v>
      </c>
      <c r="AJ56" s="17">
        <v>0</v>
      </c>
      <c r="AK56" s="17">
        <v>0</v>
      </c>
    </row>
    <row r="57" spans="5:37" x14ac:dyDescent="0.2">
      <c r="E57" s="76" t="s">
        <v>30</v>
      </c>
      <c r="F57" s="75" t="s">
        <v>172</v>
      </c>
      <c r="H57" s="75" t="s">
        <v>181</v>
      </c>
      <c r="I57" s="75" t="s">
        <v>251</v>
      </c>
      <c r="J57" s="75" t="s">
        <v>263</v>
      </c>
      <c r="K57" s="75" t="s">
        <v>263</v>
      </c>
      <c r="L57" s="3" t="s">
        <v>108</v>
      </c>
      <c r="M57" s="75" t="s">
        <v>263</v>
      </c>
      <c r="R57" s="72"/>
      <c r="T57" s="17">
        <v>0</v>
      </c>
      <c r="U57" s="17">
        <v>0</v>
      </c>
      <c r="V57" s="17">
        <v>0</v>
      </c>
      <c r="W57" s="17">
        <v>0</v>
      </c>
      <c r="X57" s="17">
        <v>0</v>
      </c>
      <c r="Y57" s="17">
        <v>0</v>
      </c>
      <c r="Z57" s="17">
        <v>0</v>
      </c>
      <c r="AA57" s="17">
        <v>0</v>
      </c>
      <c r="AB57" s="17">
        <v>0</v>
      </c>
      <c r="AC57" s="17">
        <v>0</v>
      </c>
      <c r="AD57" s="17">
        <v>0</v>
      </c>
      <c r="AE57" s="17">
        <v>0</v>
      </c>
      <c r="AF57" s="17">
        <v>0</v>
      </c>
      <c r="AG57" s="17">
        <v>0</v>
      </c>
      <c r="AH57" s="17">
        <v>0</v>
      </c>
      <c r="AI57" s="17">
        <v>0</v>
      </c>
      <c r="AJ57" s="17">
        <v>0</v>
      </c>
      <c r="AK57" s="17">
        <v>0</v>
      </c>
    </row>
    <row r="58" spans="5:37" x14ac:dyDescent="0.2">
      <c r="E58" s="76" t="s">
        <v>30</v>
      </c>
      <c r="F58" s="75" t="s">
        <v>172</v>
      </c>
      <c r="H58" s="75" t="s">
        <v>181</v>
      </c>
      <c r="I58" s="75" t="s">
        <v>251</v>
      </c>
      <c r="J58" s="75" t="s">
        <v>263</v>
      </c>
      <c r="K58" s="75" t="s">
        <v>263</v>
      </c>
      <c r="L58" s="3" t="s">
        <v>108</v>
      </c>
      <c r="M58" s="75" t="s">
        <v>263</v>
      </c>
      <c r="R58" s="72"/>
      <c r="T58" s="17">
        <v>0</v>
      </c>
      <c r="U58" s="17">
        <v>0</v>
      </c>
      <c r="V58" s="17">
        <v>0</v>
      </c>
      <c r="W58" s="17">
        <v>0</v>
      </c>
      <c r="X58" s="17">
        <v>0</v>
      </c>
      <c r="Y58" s="17">
        <v>0</v>
      </c>
      <c r="Z58" s="17">
        <v>0</v>
      </c>
      <c r="AA58" s="17">
        <v>0</v>
      </c>
      <c r="AB58" s="17">
        <v>0</v>
      </c>
      <c r="AC58" s="17">
        <v>0</v>
      </c>
      <c r="AD58" s="17">
        <v>0</v>
      </c>
      <c r="AE58" s="17">
        <v>0</v>
      </c>
      <c r="AF58" s="17">
        <v>0</v>
      </c>
      <c r="AG58" s="17">
        <v>0</v>
      </c>
      <c r="AH58" s="17">
        <v>0</v>
      </c>
      <c r="AI58" s="17">
        <v>0</v>
      </c>
      <c r="AJ58" s="17">
        <v>0</v>
      </c>
      <c r="AK58" s="17">
        <v>0</v>
      </c>
    </row>
    <row r="59" spans="5:37" x14ac:dyDescent="0.2">
      <c r="E59" s="76" t="s">
        <v>30</v>
      </c>
      <c r="F59" s="75" t="s">
        <v>172</v>
      </c>
      <c r="H59" s="75" t="s">
        <v>181</v>
      </c>
      <c r="I59" s="75" t="s">
        <v>252</v>
      </c>
      <c r="J59" s="75" t="s">
        <v>478</v>
      </c>
      <c r="K59" s="75" t="s">
        <v>676</v>
      </c>
      <c r="L59" s="3" t="s">
        <v>108</v>
      </c>
      <c r="M59" s="75" t="s">
        <v>677</v>
      </c>
      <c r="R59" s="72"/>
      <c r="T59" s="17">
        <v>0</v>
      </c>
      <c r="U59" s="17">
        <v>0</v>
      </c>
      <c r="V59" s="17">
        <v>0</v>
      </c>
      <c r="W59" s="17">
        <v>0</v>
      </c>
      <c r="X59" s="17">
        <v>0</v>
      </c>
      <c r="Y59" s="17">
        <v>-4.2841864728581456</v>
      </c>
      <c r="Z59" s="17">
        <v>-4.7154225038961028</v>
      </c>
      <c r="AA59" s="17">
        <v>-4.66295192085314</v>
      </c>
      <c r="AB59" s="17">
        <v>-4.0712898703809905</v>
      </c>
      <c r="AC59" s="17">
        <v>-3.4323192705050412</v>
      </c>
      <c r="AD59" s="17">
        <v>-2.5274487304687501</v>
      </c>
      <c r="AE59" s="17">
        <v>-2.6</v>
      </c>
      <c r="AF59" s="17">
        <v>-2.4733336243397788</v>
      </c>
      <c r="AG59" s="17">
        <v>0</v>
      </c>
      <c r="AH59" s="17">
        <v>0</v>
      </c>
      <c r="AI59" s="17">
        <v>0</v>
      </c>
      <c r="AJ59" s="17">
        <v>0</v>
      </c>
      <c r="AK59" s="17">
        <v>0</v>
      </c>
    </row>
    <row r="60" spans="5:37" x14ac:dyDescent="0.2">
      <c r="E60" s="76" t="s">
        <v>30</v>
      </c>
      <c r="F60" s="75" t="s">
        <v>172</v>
      </c>
      <c r="H60" s="75" t="s">
        <v>181</v>
      </c>
      <c r="I60" s="75" t="s">
        <v>252</v>
      </c>
      <c r="J60" s="75" t="s">
        <v>563</v>
      </c>
      <c r="K60" s="75" t="s">
        <v>263</v>
      </c>
      <c r="L60" s="3" t="s">
        <v>108</v>
      </c>
      <c r="M60" s="75" t="s">
        <v>263</v>
      </c>
      <c r="R60" s="72"/>
      <c r="T60" s="17">
        <v>0</v>
      </c>
      <c r="U60" s="17">
        <v>0</v>
      </c>
      <c r="V60" s="17">
        <v>0</v>
      </c>
      <c r="W60" s="17">
        <v>0</v>
      </c>
      <c r="X60" s="17">
        <v>0</v>
      </c>
      <c r="Y60" s="17">
        <v>0.10279007071778427</v>
      </c>
      <c r="Z60" s="17">
        <v>5.8501262337662313E-2</v>
      </c>
      <c r="AA60" s="17">
        <v>9.9374385198509552E-2</v>
      </c>
      <c r="AB60" s="17">
        <v>7.9295385223704828E-2</v>
      </c>
      <c r="AC60" s="17">
        <v>2.3547888048365266E-2</v>
      </c>
      <c r="AD60" s="17">
        <v>2.3547888048365266E-2</v>
      </c>
      <c r="AE60" s="17">
        <v>2.3547888048365266E-2</v>
      </c>
      <c r="AF60" s="17">
        <v>2.3666219144085694E-2</v>
      </c>
      <c r="AG60" s="17">
        <v>0</v>
      </c>
      <c r="AH60" s="17">
        <v>0</v>
      </c>
      <c r="AI60" s="17">
        <v>0</v>
      </c>
      <c r="AJ60" s="17">
        <v>0</v>
      </c>
      <c r="AK60" s="17">
        <v>0</v>
      </c>
    </row>
    <row r="61" spans="5:37" x14ac:dyDescent="0.2">
      <c r="E61" s="76" t="s">
        <v>30</v>
      </c>
      <c r="F61" s="75" t="s">
        <v>172</v>
      </c>
      <c r="H61" s="75" t="s">
        <v>181</v>
      </c>
      <c r="I61" s="75" t="s">
        <v>252</v>
      </c>
      <c r="J61" s="75" t="s">
        <v>564</v>
      </c>
      <c r="K61" s="75" t="s">
        <v>263</v>
      </c>
      <c r="L61" s="3" t="s">
        <v>108</v>
      </c>
      <c r="M61" s="75" t="s">
        <v>263</v>
      </c>
      <c r="R61" s="72"/>
      <c r="T61" s="17">
        <v>0</v>
      </c>
      <c r="U61" s="17">
        <v>0</v>
      </c>
      <c r="V61" s="17">
        <v>0</v>
      </c>
      <c r="W61" s="17">
        <v>0</v>
      </c>
      <c r="X61" s="17">
        <v>0</v>
      </c>
      <c r="Y61" s="17">
        <v>0</v>
      </c>
      <c r="Z61" s="17">
        <v>1.7660758441558434E-2</v>
      </c>
      <c r="AA61" s="17">
        <v>0.50342408325838361</v>
      </c>
      <c r="AB61" s="17">
        <v>0.52369033487048644</v>
      </c>
      <c r="AC61" s="17">
        <v>0.91368880805796837</v>
      </c>
      <c r="AD61" s="17">
        <v>0.91368880805796837</v>
      </c>
      <c r="AE61" s="17">
        <v>0.91368880805796837</v>
      </c>
      <c r="AF61" s="17">
        <v>0.91828020910348584</v>
      </c>
      <c r="AG61" s="17">
        <v>0</v>
      </c>
      <c r="AH61" s="17">
        <v>0</v>
      </c>
      <c r="AI61" s="17">
        <v>0</v>
      </c>
      <c r="AJ61" s="17">
        <v>0</v>
      </c>
      <c r="AK61" s="17">
        <v>0</v>
      </c>
    </row>
    <row r="62" spans="5:37" x14ac:dyDescent="0.2">
      <c r="E62" s="76" t="s">
        <v>30</v>
      </c>
      <c r="F62" s="75" t="s">
        <v>172</v>
      </c>
      <c r="H62" s="75" t="s">
        <v>181</v>
      </c>
      <c r="I62" s="75" t="s">
        <v>252</v>
      </c>
      <c r="J62" s="75" t="s">
        <v>263</v>
      </c>
      <c r="K62" s="75" t="s">
        <v>263</v>
      </c>
      <c r="L62" s="3" t="s">
        <v>108</v>
      </c>
      <c r="M62" s="75" t="s">
        <v>263</v>
      </c>
      <c r="R62" s="72"/>
      <c r="T62" s="17">
        <v>0</v>
      </c>
      <c r="U62" s="17">
        <v>0</v>
      </c>
      <c r="V62" s="17">
        <v>0</v>
      </c>
      <c r="W62" s="17">
        <v>0</v>
      </c>
      <c r="X62" s="17">
        <v>0</v>
      </c>
      <c r="Y62" s="17">
        <v>0</v>
      </c>
      <c r="Z62" s="17">
        <v>0</v>
      </c>
      <c r="AA62" s="17">
        <v>0</v>
      </c>
      <c r="AB62" s="17">
        <v>0</v>
      </c>
      <c r="AC62" s="17">
        <v>0</v>
      </c>
      <c r="AD62" s="17">
        <v>0</v>
      </c>
      <c r="AE62" s="17">
        <v>0</v>
      </c>
      <c r="AF62" s="17">
        <v>0</v>
      </c>
      <c r="AG62" s="17">
        <v>0</v>
      </c>
      <c r="AH62" s="17">
        <v>0</v>
      </c>
      <c r="AI62" s="17">
        <v>0</v>
      </c>
      <c r="AJ62" s="17">
        <v>0</v>
      </c>
      <c r="AK62" s="17">
        <v>0</v>
      </c>
    </row>
    <row r="63" spans="5:37" x14ac:dyDescent="0.2">
      <c r="E63" s="76" t="s">
        <v>30</v>
      </c>
      <c r="F63" s="75" t="s">
        <v>172</v>
      </c>
      <c r="H63" s="75" t="s">
        <v>181</v>
      </c>
      <c r="I63" s="75" t="s">
        <v>252</v>
      </c>
      <c r="J63" s="75" t="s">
        <v>263</v>
      </c>
      <c r="K63" s="75" t="s">
        <v>263</v>
      </c>
      <c r="L63" s="3" t="s">
        <v>108</v>
      </c>
      <c r="M63" s="75" t="s">
        <v>263</v>
      </c>
      <c r="R63" s="72"/>
      <c r="T63" s="17">
        <v>0</v>
      </c>
      <c r="U63" s="17">
        <v>0</v>
      </c>
      <c r="V63" s="17">
        <v>0</v>
      </c>
      <c r="W63" s="17">
        <v>0</v>
      </c>
      <c r="X63" s="17">
        <v>0</v>
      </c>
      <c r="Y63" s="17">
        <v>0</v>
      </c>
      <c r="Z63" s="17">
        <v>0</v>
      </c>
      <c r="AA63" s="17">
        <v>0</v>
      </c>
      <c r="AB63" s="17">
        <v>0</v>
      </c>
      <c r="AC63" s="17">
        <v>0</v>
      </c>
      <c r="AD63" s="17">
        <v>0</v>
      </c>
      <c r="AE63" s="17">
        <v>0</v>
      </c>
      <c r="AF63" s="17">
        <v>0</v>
      </c>
      <c r="AG63" s="17">
        <v>0</v>
      </c>
      <c r="AH63" s="17">
        <v>0</v>
      </c>
      <c r="AI63" s="17">
        <v>0</v>
      </c>
      <c r="AJ63" s="17">
        <v>0</v>
      </c>
      <c r="AK63" s="17">
        <v>0</v>
      </c>
    </row>
    <row r="64" spans="5:37" x14ac:dyDescent="0.2">
      <c r="E64" s="76" t="s">
        <v>30</v>
      </c>
      <c r="F64" s="75" t="s">
        <v>172</v>
      </c>
      <c r="H64" s="75" t="s">
        <v>181</v>
      </c>
      <c r="I64" s="75" t="s">
        <v>252</v>
      </c>
      <c r="J64" s="75" t="s">
        <v>263</v>
      </c>
      <c r="K64" s="75" t="s">
        <v>263</v>
      </c>
      <c r="L64" s="3" t="s">
        <v>108</v>
      </c>
      <c r="M64" s="75" t="s">
        <v>263</v>
      </c>
      <c r="R64" s="72"/>
      <c r="T64" s="17">
        <v>0</v>
      </c>
      <c r="U64" s="17">
        <v>0</v>
      </c>
      <c r="V64" s="17">
        <v>0</v>
      </c>
      <c r="W64" s="17">
        <v>0</v>
      </c>
      <c r="X64" s="17">
        <v>0</v>
      </c>
      <c r="Y64" s="17">
        <v>0</v>
      </c>
      <c r="Z64" s="17">
        <v>0</v>
      </c>
      <c r="AA64" s="17">
        <v>0</v>
      </c>
      <c r="AB64" s="17">
        <v>0</v>
      </c>
      <c r="AC64" s="17">
        <v>0</v>
      </c>
      <c r="AD64" s="17">
        <v>0</v>
      </c>
      <c r="AE64" s="17">
        <v>0</v>
      </c>
      <c r="AF64" s="17">
        <v>0</v>
      </c>
      <c r="AG64" s="17">
        <v>0</v>
      </c>
      <c r="AH64" s="17">
        <v>0</v>
      </c>
      <c r="AI64" s="17">
        <v>0</v>
      </c>
      <c r="AJ64" s="17">
        <v>0</v>
      </c>
      <c r="AK64" s="17">
        <v>0</v>
      </c>
    </row>
    <row r="65" spans="5:37" x14ac:dyDescent="0.2">
      <c r="E65" s="76" t="s">
        <v>30</v>
      </c>
      <c r="F65" s="75" t="s">
        <v>172</v>
      </c>
      <c r="H65" s="75" t="s">
        <v>181</v>
      </c>
      <c r="I65" s="75" t="s">
        <v>252</v>
      </c>
      <c r="J65" s="75" t="s">
        <v>263</v>
      </c>
      <c r="K65" s="75" t="s">
        <v>263</v>
      </c>
      <c r="L65" s="3" t="s">
        <v>108</v>
      </c>
      <c r="M65" s="75" t="s">
        <v>263</v>
      </c>
      <c r="R65" s="72"/>
      <c r="T65" s="17">
        <v>0</v>
      </c>
      <c r="U65" s="17">
        <v>0</v>
      </c>
      <c r="V65" s="17">
        <v>0</v>
      </c>
      <c r="W65" s="17">
        <v>0</v>
      </c>
      <c r="X65" s="17">
        <v>0</v>
      </c>
      <c r="Y65" s="17">
        <v>0</v>
      </c>
      <c r="Z65" s="17">
        <v>0</v>
      </c>
      <c r="AA65" s="17">
        <v>0</v>
      </c>
      <c r="AB65" s="17">
        <v>0</v>
      </c>
      <c r="AC65" s="17">
        <v>0</v>
      </c>
      <c r="AD65" s="17">
        <v>0</v>
      </c>
      <c r="AE65" s="17">
        <v>0</v>
      </c>
      <c r="AF65" s="17">
        <v>0</v>
      </c>
      <c r="AG65" s="17">
        <v>0</v>
      </c>
      <c r="AH65" s="17">
        <v>0</v>
      </c>
      <c r="AI65" s="17">
        <v>0</v>
      </c>
      <c r="AJ65" s="17">
        <v>0</v>
      </c>
      <c r="AK65" s="17">
        <v>0</v>
      </c>
    </row>
    <row r="66" spans="5:37" x14ac:dyDescent="0.2">
      <c r="E66" s="76" t="s">
        <v>30</v>
      </c>
      <c r="F66" s="75" t="s">
        <v>172</v>
      </c>
      <c r="H66" s="75" t="s">
        <v>181</v>
      </c>
      <c r="I66" s="75" t="s">
        <v>252</v>
      </c>
      <c r="J66" s="75" t="s">
        <v>263</v>
      </c>
      <c r="K66" s="75" t="s">
        <v>263</v>
      </c>
      <c r="L66" s="3" t="s">
        <v>108</v>
      </c>
      <c r="M66" s="75" t="s">
        <v>263</v>
      </c>
      <c r="R66" s="72"/>
      <c r="T66" s="17">
        <v>0</v>
      </c>
      <c r="U66" s="17">
        <v>0</v>
      </c>
      <c r="V66" s="17">
        <v>0</v>
      </c>
      <c r="W66" s="17">
        <v>0</v>
      </c>
      <c r="X66" s="17">
        <v>0</v>
      </c>
      <c r="Y66" s="17">
        <v>0</v>
      </c>
      <c r="Z66" s="17">
        <v>0</v>
      </c>
      <c r="AA66" s="17">
        <v>0</v>
      </c>
      <c r="AB66" s="17">
        <v>0</v>
      </c>
      <c r="AC66" s="17">
        <v>0</v>
      </c>
      <c r="AD66" s="17">
        <v>0</v>
      </c>
      <c r="AE66" s="17">
        <v>0</v>
      </c>
      <c r="AF66" s="17">
        <v>0</v>
      </c>
      <c r="AG66" s="17">
        <v>0</v>
      </c>
      <c r="AH66" s="17">
        <v>0</v>
      </c>
      <c r="AI66" s="17">
        <v>0</v>
      </c>
      <c r="AJ66" s="17">
        <v>0</v>
      </c>
      <c r="AK66" s="17">
        <v>0</v>
      </c>
    </row>
    <row r="67" spans="5:37" x14ac:dyDescent="0.2">
      <c r="E67" s="76" t="s">
        <v>30</v>
      </c>
      <c r="F67" s="75" t="s">
        <v>172</v>
      </c>
      <c r="H67" s="75" t="s">
        <v>181</v>
      </c>
      <c r="I67" s="75" t="s">
        <v>252</v>
      </c>
      <c r="J67" s="75" t="s">
        <v>263</v>
      </c>
      <c r="K67" s="75" t="s">
        <v>263</v>
      </c>
      <c r="L67" s="3" t="s">
        <v>108</v>
      </c>
      <c r="M67" s="75" t="s">
        <v>263</v>
      </c>
      <c r="R67" s="72"/>
      <c r="T67" s="17">
        <v>0</v>
      </c>
      <c r="U67" s="17">
        <v>0</v>
      </c>
      <c r="V67" s="17">
        <v>0</v>
      </c>
      <c r="W67" s="17">
        <v>0</v>
      </c>
      <c r="X67" s="17">
        <v>0</v>
      </c>
      <c r="Y67" s="17">
        <v>0</v>
      </c>
      <c r="Z67" s="17">
        <v>0</v>
      </c>
      <c r="AA67" s="17">
        <v>0</v>
      </c>
      <c r="AB67" s="17">
        <v>0</v>
      </c>
      <c r="AC67" s="17">
        <v>0</v>
      </c>
      <c r="AD67" s="17">
        <v>0</v>
      </c>
      <c r="AE67" s="17">
        <v>0</v>
      </c>
      <c r="AF67" s="17">
        <v>0</v>
      </c>
      <c r="AG67" s="17">
        <v>0</v>
      </c>
      <c r="AH67" s="17">
        <v>0</v>
      </c>
      <c r="AI67" s="17">
        <v>0</v>
      </c>
      <c r="AJ67" s="17">
        <v>0</v>
      </c>
      <c r="AK67" s="17">
        <v>0</v>
      </c>
    </row>
    <row r="68" spans="5:37" x14ac:dyDescent="0.2">
      <c r="E68" s="76" t="s">
        <v>30</v>
      </c>
      <c r="F68" s="75" t="s">
        <v>172</v>
      </c>
      <c r="H68" s="75" t="s">
        <v>181</v>
      </c>
      <c r="I68" s="75" t="s">
        <v>252</v>
      </c>
      <c r="J68" s="75" t="s">
        <v>263</v>
      </c>
      <c r="K68" s="75" t="s">
        <v>263</v>
      </c>
      <c r="L68" s="3" t="s">
        <v>108</v>
      </c>
      <c r="M68" s="75" t="s">
        <v>263</v>
      </c>
      <c r="R68" s="72"/>
      <c r="T68" s="17">
        <v>0</v>
      </c>
      <c r="U68" s="17">
        <v>0</v>
      </c>
      <c r="V68" s="17">
        <v>0</v>
      </c>
      <c r="W68" s="17">
        <v>0</v>
      </c>
      <c r="X68" s="17">
        <v>0</v>
      </c>
      <c r="Y68" s="17">
        <v>0</v>
      </c>
      <c r="Z68" s="17">
        <v>0</v>
      </c>
      <c r="AA68" s="17">
        <v>0</v>
      </c>
      <c r="AB68" s="17">
        <v>0</v>
      </c>
      <c r="AC68" s="17">
        <v>0</v>
      </c>
      <c r="AD68" s="17">
        <v>0</v>
      </c>
      <c r="AE68" s="17">
        <v>0</v>
      </c>
      <c r="AF68" s="17">
        <v>0</v>
      </c>
      <c r="AG68" s="17">
        <v>0</v>
      </c>
      <c r="AH68" s="17">
        <v>0</v>
      </c>
      <c r="AI68" s="17">
        <v>0</v>
      </c>
      <c r="AJ68" s="17">
        <v>0</v>
      </c>
      <c r="AK68" s="17">
        <v>0</v>
      </c>
    </row>
    <row r="69" spans="5:37" x14ac:dyDescent="0.2">
      <c r="E69" s="76" t="s">
        <v>30</v>
      </c>
      <c r="F69" s="75" t="s">
        <v>172</v>
      </c>
      <c r="H69" s="75" t="s">
        <v>184</v>
      </c>
      <c r="I69" s="75" t="s">
        <v>417</v>
      </c>
      <c r="J69" s="75" t="s">
        <v>263</v>
      </c>
      <c r="K69" s="75" t="s">
        <v>263</v>
      </c>
      <c r="L69" s="3" t="s">
        <v>108</v>
      </c>
      <c r="M69" s="75" t="s">
        <v>263</v>
      </c>
      <c r="R69" s="72"/>
      <c r="T69" s="17">
        <v>0</v>
      </c>
      <c r="U69" s="17">
        <v>0</v>
      </c>
      <c r="V69" s="17">
        <v>0</v>
      </c>
      <c r="W69" s="17">
        <v>0</v>
      </c>
      <c r="X69" s="17">
        <v>0</v>
      </c>
      <c r="Y69" s="17">
        <v>0</v>
      </c>
      <c r="Z69" s="17">
        <v>0</v>
      </c>
      <c r="AA69" s="17">
        <v>0</v>
      </c>
      <c r="AB69" s="17">
        <v>0</v>
      </c>
      <c r="AC69" s="17">
        <v>0</v>
      </c>
      <c r="AD69" s="17">
        <v>0</v>
      </c>
      <c r="AE69" s="17">
        <v>0</v>
      </c>
      <c r="AF69" s="17">
        <v>0</v>
      </c>
      <c r="AG69" s="17">
        <v>0</v>
      </c>
      <c r="AH69" s="17">
        <v>0</v>
      </c>
      <c r="AI69" s="17">
        <v>0</v>
      </c>
      <c r="AJ69" s="17">
        <v>0</v>
      </c>
      <c r="AK69" s="17">
        <v>0</v>
      </c>
    </row>
    <row r="70" spans="5:37" x14ac:dyDescent="0.2">
      <c r="E70" s="76" t="s">
        <v>30</v>
      </c>
      <c r="F70" s="75" t="s">
        <v>172</v>
      </c>
      <c r="H70" s="75" t="s">
        <v>184</v>
      </c>
      <c r="I70" s="75" t="s">
        <v>417</v>
      </c>
      <c r="J70" s="75" t="s">
        <v>263</v>
      </c>
      <c r="K70" s="75" t="s">
        <v>263</v>
      </c>
      <c r="L70" s="3" t="s">
        <v>108</v>
      </c>
      <c r="M70" s="75" t="s">
        <v>263</v>
      </c>
      <c r="R70" s="72"/>
      <c r="T70" s="17">
        <v>0</v>
      </c>
      <c r="U70" s="17">
        <v>0</v>
      </c>
      <c r="V70" s="17">
        <v>0</v>
      </c>
      <c r="W70" s="17">
        <v>0</v>
      </c>
      <c r="X70" s="17">
        <v>0</v>
      </c>
      <c r="Y70" s="17">
        <v>0</v>
      </c>
      <c r="Z70" s="17">
        <v>0</v>
      </c>
      <c r="AA70" s="17">
        <v>0</v>
      </c>
      <c r="AB70" s="17">
        <v>0</v>
      </c>
      <c r="AC70" s="17">
        <v>0</v>
      </c>
      <c r="AD70" s="17">
        <v>0</v>
      </c>
      <c r="AE70" s="17">
        <v>0</v>
      </c>
      <c r="AF70" s="17">
        <v>0</v>
      </c>
      <c r="AG70" s="17">
        <v>0</v>
      </c>
      <c r="AH70" s="17">
        <v>0</v>
      </c>
      <c r="AI70" s="17">
        <v>0</v>
      </c>
      <c r="AJ70" s="17">
        <v>0</v>
      </c>
      <c r="AK70" s="17">
        <v>0</v>
      </c>
    </row>
    <row r="71" spans="5:37" x14ac:dyDescent="0.2">
      <c r="E71" s="76" t="s">
        <v>30</v>
      </c>
      <c r="F71" s="75" t="s">
        <v>172</v>
      </c>
      <c r="H71" s="75" t="s">
        <v>184</v>
      </c>
      <c r="I71" s="75" t="s">
        <v>417</v>
      </c>
      <c r="J71" s="75" t="s">
        <v>263</v>
      </c>
      <c r="K71" s="75" t="s">
        <v>263</v>
      </c>
      <c r="L71" s="3" t="s">
        <v>108</v>
      </c>
      <c r="M71" s="75" t="s">
        <v>263</v>
      </c>
      <c r="R71" s="72"/>
      <c r="T71" s="17">
        <v>0</v>
      </c>
      <c r="U71" s="17">
        <v>0</v>
      </c>
      <c r="V71" s="17">
        <v>0</v>
      </c>
      <c r="W71" s="17">
        <v>0</v>
      </c>
      <c r="X71" s="17">
        <v>0</v>
      </c>
      <c r="Y71" s="17">
        <v>0</v>
      </c>
      <c r="Z71" s="17">
        <v>0</v>
      </c>
      <c r="AA71" s="17">
        <v>0</v>
      </c>
      <c r="AB71" s="17">
        <v>0</v>
      </c>
      <c r="AC71" s="17">
        <v>0</v>
      </c>
      <c r="AD71" s="17">
        <v>0</v>
      </c>
      <c r="AE71" s="17">
        <v>0</v>
      </c>
      <c r="AF71" s="17">
        <v>0</v>
      </c>
      <c r="AG71" s="17">
        <v>0</v>
      </c>
      <c r="AH71" s="17">
        <v>0</v>
      </c>
      <c r="AI71" s="17">
        <v>0</v>
      </c>
      <c r="AJ71" s="17">
        <v>0</v>
      </c>
      <c r="AK71" s="17">
        <v>0</v>
      </c>
    </row>
    <row r="72" spans="5:37" x14ac:dyDescent="0.2">
      <c r="E72" s="76" t="s">
        <v>30</v>
      </c>
      <c r="F72" s="75" t="s">
        <v>172</v>
      </c>
      <c r="H72" s="75" t="s">
        <v>184</v>
      </c>
      <c r="I72" s="75" t="s">
        <v>417</v>
      </c>
      <c r="J72" s="75" t="s">
        <v>263</v>
      </c>
      <c r="K72" s="75" t="s">
        <v>263</v>
      </c>
      <c r="L72" s="3" t="s">
        <v>108</v>
      </c>
      <c r="M72" s="75" t="s">
        <v>263</v>
      </c>
      <c r="R72" s="72"/>
      <c r="T72" s="17">
        <v>0</v>
      </c>
      <c r="U72" s="17">
        <v>0</v>
      </c>
      <c r="V72" s="17">
        <v>0</v>
      </c>
      <c r="W72" s="17">
        <v>0</v>
      </c>
      <c r="X72" s="17">
        <v>0</v>
      </c>
      <c r="Y72" s="17">
        <v>0</v>
      </c>
      <c r="Z72" s="17">
        <v>0</v>
      </c>
      <c r="AA72" s="17">
        <v>0</v>
      </c>
      <c r="AB72" s="17">
        <v>0</v>
      </c>
      <c r="AC72" s="17">
        <v>0</v>
      </c>
      <c r="AD72" s="17">
        <v>0</v>
      </c>
      <c r="AE72" s="17">
        <v>0</v>
      </c>
      <c r="AF72" s="17">
        <v>0</v>
      </c>
      <c r="AG72" s="17">
        <v>0</v>
      </c>
      <c r="AH72" s="17">
        <v>0</v>
      </c>
      <c r="AI72" s="17">
        <v>0</v>
      </c>
      <c r="AJ72" s="17">
        <v>0</v>
      </c>
      <c r="AK72" s="17">
        <v>0</v>
      </c>
    </row>
    <row r="73" spans="5:37" x14ac:dyDescent="0.2">
      <c r="E73" s="76" t="s">
        <v>30</v>
      </c>
      <c r="F73" s="75" t="s">
        <v>172</v>
      </c>
      <c r="H73" s="75" t="s">
        <v>184</v>
      </c>
      <c r="I73" s="75" t="s">
        <v>417</v>
      </c>
      <c r="J73" s="75" t="s">
        <v>263</v>
      </c>
      <c r="K73" s="75" t="s">
        <v>263</v>
      </c>
      <c r="L73" s="3" t="s">
        <v>108</v>
      </c>
      <c r="M73" s="75" t="s">
        <v>263</v>
      </c>
      <c r="R73" s="72"/>
      <c r="T73" s="17">
        <v>0</v>
      </c>
      <c r="U73" s="17">
        <v>0</v>
      </c>
      <c r="V73" s="17">
        <v>0</v>
      </c>
      <c r="W73" s="17">
        <v>0</v>
      </c>
      <c r="X73" s="17">
        <v>0</v>
      </c>
      <c r="Y73" s="17">
        <v>0</v>
      </c>
      <c r="Z73" s="17">
        <v>0</v>
      </c>
      <c r="AA73" s="17">
        <v>0</v>
      </c>
      <c r="AB73" s="17">
        <v>0</v>
      </c>
      <c r="AC73" s="17">
        <v>0</v>
      </c>
      <c r="AD73" s="17">
        <v>0</v>
      </c>
      <c r="AE73" s="17">
        <v>0</v>
      </c>
      <c r="AF73" s="17">
        <v>0</v>
      </c>
      <c r="AG73" s="17">
        <v>0</v>
      </c>
      <c r="AH73" s="17">
        <v>0</v>
      </c>
      <c r="AI73" s="17">
        <v>0</v>
      </c>
      <c r="AJ73" s="17">
        <v>0</v>
      </c>
      <c r="AK73" s="17">
        <v>0</v>
      </c>
    </row>
    <row r="74" spans="5:37" x14ac:dyDescent="0.2">
      <c r="E74" s="76" t="s">
        <v>30</v>
      </c>
      <c r="F74" s="75" t="s">
        <v>172</v>
      </c>
      <c r="H74" s="75" t="s">
        <v>184</v>
      </c>
      <c r="I74" s="75" t="s">
        <v>417</v>
      </c>
      <c r="J74" s="75" t="s">
        <v>263</v>
      </c>
      <c r="K74" s="75" t="s">
        <v>263</v>
      </c>
      <c r="L74" s="3" t="s">
        <v>108</v>
      </c>
      <c r="M74" s="75" t="s">
        <v>263</v>
      </c>
      <c r="R74" s="72"/>
      <c r="T74" s="17">
        <v>0</v>
      </c>
      <c r="U74" s="17">
        <v>0</v>
      </c>
      <c r="V74" s="17">
        <v>0</v>
      </c>
      <c r="W74" s="17">
        <v>0</v>
      </c>
      <c r="X74" s="17">
        <v>0</v>
      </c>
      <c r="Y74" s="17">
        <v>0</v>
      </c>
      <c r="Z74" s="17">
        <v>0</v>
      </c>
      <c r="AA74" s="17">
        <v>0</v>
      </c>
      <c r="AB74" s="17">
        <v>0</v>
      </c>
      <c r="AC74" s="17">
        <v>0</v>
      </c>
      <c r="AD74" s="17">
        <v>0</v>
      </c>
      <c r="AE74" s="17">
        <v>0</v>
      </c>
      <c r="AF74" s="17">
        <v>0</v>
      </c>
      <c r="AG74" s="17">
        <v>0</v>
      </c>
      <c r="AH74" s="17">
        <v>0</v>
      </c>
      <c r="AI74" s="17">
        <v>0</v>
      </c>
      <c r="AJ74" s="17">
        <v>0</v>
      </c>
      <c r="AK74" s="17">
        <v>0</v>
      </c>
    </row>
    <row r="75" spans="5:37" x14ac:dyDescent="0.2">
      <c r="E75" s="76" t="s">
        <v>30</v>
      </c>
      <c r="F75" s="75" t="s">
        <v>172</v>
      </c>
      <c r="H75" s="75" t="s">
        <v>184</v>
      </c>
      <c r="I75" s="75" t="s">
        <v>417</v>
      </c>
      <c r="J75" s="75" t="s">
        <v>263</v>
      </c>
      <c r="K75" s="75" t="s">
        <v>263</v>
      </c>
      <c r="L75" s="3" t="s">
        <v>108</v>
      </c>
      <c r="M75" s="75" t="s">
        <v>263</v>
      </c>
      <c r="R75" s="72"/>
      <c r="T75" s="17">
        <v>0</v>
      </c>
      <c r="U75" s="17">
        <v>0</v>
      </c>
      <c r="V75" s="17">
        <v>0</v>
      </c>
      <c r="W75" s="17">
        <v>0</v>
      </c>
      <c r="X75" s="17">
        <v>0</v>
      </c>
      <c r="Y75" s="17">
        <v>0</v>
      </c>
      <c r="Z75" s="17">
        <v>0</v>
      </c>
      <c r="AA75" s="17">
        <v>0</v>
      </c>
      <c r="AB75" s="17">
        <v>0</v>
      </c>
      <c r="AC75" s="17">
        <v>0</v>
      </c>
      <c r="AD75" s="17">
        <v>0</v>
      </c>
      <c r="AE75" s="17">
        <v>0</v>
      </c>
      <c r="AF75" s="17">
        <v>0</v>
      </c>
      <c r="AG75" s="17">
        <v>0</v>
      </c>
      <c r="AH75" s="17">
        <v>0</v>
      </c>
      <c r="AI75" s="17">
        <v>0</v>
      </c>
      <c r="AJ75" s="17">
        <v>0</v>
      </c>
      <c r="AK75" s="17">
        <v>0</v>
      </c>
    </row>
    <row r="76" spans="5:37" x14ac:dyDescent="0.2">
      <c r="E76" s="76" t="s">
        <v>30</v>
      </c>
      <c r="F76" s="75" t="s">
        <v>172</v>
      </c>
      <c r="H76" s="75" t="s">
        <v>184</v>
      </c>
      <c r="I76" s="75" t="s">
        <v>417</v>
      </c>
      <c r="J76" s="75" t="s">
        <v>263</v>
      </c>
      <c r="K76" s="75" t="s">
        <v>263</v>
      </c>
      <c r="L76" s="3" t="s">
        <v>108</v>
      </c>
      <c r="M76" s="75" t="s">
        <v>263</v>
      </c>
      <c r="R76" s="72"/>
      <c r="T76" s="17">
        <v>0</v>
      </c>
      <c r="U76" s="17">
        <v>0</v>
      </c>
      <c r="V76" s="17">
        <v>0</v>
      </c>
      <c r="W76" s="17">
        <v>0</v>
      </c>
      <c r="X76" s="17">
        <v>0</v>
      </c>
      <c r="Y76" s="17">
        <v>0</v>
      </c>
      <c r="Z76" s="17">
        <v>0</v>
      </c>
      <c r="AA76" s="17">
        <v>0</v>
      </c>
      <c r="AB76" s="17">
        <v>0</v>
      </c>
      <c r="AC76" s="17">
        <v>0</v>
      </c>
      <c r="AD76" s="17">
        <v>0</v>
      </c>
      <c r="AE76" s="17">
        <v>0</v>
      </c>
      <c r="AF76" s="17">
        <v>0</v>
      </c>
      <c r="AG76" s="17">
        <v>0</v>
      </c>
      <c r="AH76" s="17">
        <v>0</v>
      </c>
      <c r="AI76" s="17">
        <v>0</v>
      </c>
      <c r="AJ76" s="17">
        <v>0</v>
      </c>
      <c r="AK76" s="17">
        <v>0</v>
      </c>
    </row>
    <row r="77" spans="5:37" x14ac:dyDescent="0.2">
      <c r="E77" s="76" t="s">
        <v>30</v>
      </c>
      <c r="F77" s="75" t="s">
        <v>172</v>
      </c>
      <c r="H77" s="75" t="s">
        <v>184</v>
      </c>
      <c r="I77" s="75" t="s">
        <v>417</v>
      </c>
      <c r="J77" s="75" t="s">
        <v>263</v>
      </c>
      <c r="K77" s="75" t="s">
        <v>263</v>
      </c>
      <c r="L77" s="3" t="s">
        <v>108</v>
      </c>
      <c r="M77" s="75" t="s">
        <v>263</v>
      </c>
      <c r="R77" s="72"/>
      <c r="T77" s="17">
        <v>0</v>
      </c>
      <c r="U77" s="17">
        <v>0</v>
      </c>
      <c r="V77" s="17">
        <v>0</v>
      </c>
      <c r="W77" s="17">
        <v>0</v>
      </c>
      <c r="X77" s="17">
        <v>0</v>
      </c>
      <c r="Y77" s="17">
        <v>0</v>
      </c>
      <c r="Z77" s="17">
        <v>0</v>
      </c>
      <c r="AA77" s="17">
        <v>0</v>
      </c>
      <c r="AB77" s="17">
        <v>0</v>
      </c>
      <c r="AC77" s="17">
        <v>0</v>
      </c>
      <c r="AD77" s="17">
        <v>0</v>
      </c>
      <c r="AE77" s="17">
        <v>0</v>
      </c>
      <c r="AF77" s="17">
        <v>0</v>
      </c>
      <c r="AG77" s="17">
        <v>0</v>
      </c>
      <c r="AH77" s="17">
        <v>0</v>
      </c>
      <c r="AI77" s="17">
        <v>0</v>
      </c>
      <c r="AJ77" s="17">
        <v>0</v>
      </c>
      <c r="AK77" s="17">
        <v>0</v>
      </c>
    </row>
    <row r="78" spans="5:37" x14ac:dyDescent="0.2">
      <c r="E78" s="76" t="s">
        <v>30</v>
      </c>
      <c r="F78" s="75" t="s">
        <v>172</v>
      </c>
      <c r="H78" s="75" t="s">
        <v>184</v>
      </c>
      <c r="I78" s="75" t="s">
        <v>417</v>
      </c>
      <c r="J78" s="75" t="s">
        <v>263</v>
      </c>
      <c r="K78" s="75" t="s">
        <v>263</v>
      </c>
      <c r="L78" s="3" t="s">
        <v>108</v>
      </c>
      <c r="M78" s="75" t="s">
        <v>263</v>
      </c>
      <c r="R78" s="72"/>
      <c r="T78" s="17">
        <v>0</v>
      </c>
      <c r="U78" s="17">
        <v>0</v>
      </c>
      <c r="V78" s="17">
        <v>0</v>
      </c>
      <c r="W78" s="17">
        <v>0</v>
      </c>
      <c r="X78" s="17">
        <v>0</v>
      </c>
      <c r="Y78" s="17">
        <v>0</v>
      </c>
      <c r="Z78" s="17">
        <v>0</v>
      </c>
      <c r="AA78" s="17">
        <v>0</v>
      </c>
      <c r="AB78" s="17">
        <v>0</v>
      </c>
      <c r="AC78" s="17">
        <v>0</v>
      </c>
      <c r="AD78" s="17">
        <v>0</v>
      </c>
      <c r="AE78" s="17">
        <v>0</v>
      </c>
      <c r="AF78" s="17">
        <v>0</v>
      </c>
      <c r="AG78" s="17">
        <v>0</v>
      </c>
      <c r="AH78" s="17">
        <v>0</v>
      </c>
      <c r="AI78" s="17">
        <v>0</v>
      </c>
      <c r="AJ78" s="17">
        <v>0</v>
      </c>
      <c r="AK78" s="17">
        <v>0</v>
      </c>
    </row>
    <row r="79" spans="5:37" x14ac:dyDescent="0.2">
      <c r="E79" s="76" t="s">
        <v>30</v>
      </c>
      <c r="F79" s="75" t="s">
        <v>172</v>
      </c>
      <c r="H79" s="75" t="s">
        <v>184</v>
      </c>
      <c r="I79" s="75" t="s">
        <v>186</v>
      </c>
      <c r="J79" s="75" t="s">
        <v>263</v>
      </c>
      <c r="K79" s="75" t="s">
        <v>263</v>
      </c>
      <c r="L79" s="3" t="s">
        <v>108</v>
      </c>
      <c r="M79" s="75" t="s">
        <v>263</v>
      </c>
      <c r="R79" s="72"/>
      <c r="T79" s="17">
        <v>0</v>
      </c>
      <c r="U79" s="17">
        <v>0</v>
      </c>
      <c r="V79" s="17">
        <v>0</v>
      </c>
      <c r="W79" s="17">
        <v>0</v>
      </c>
      <c r="X79" s="17">
        <v>0</v>
      </c>
      <c r="Y79" s="17">
        <v>0</v>
      </c>
      <c r="Z79" s="17">
        <v>0</v>
      </c>
      <c r="AA79" s="17">
        <v>0</v>
      </c>
      <c r="AB79" s="17">
        <v>0</v>
      </c>
      <c r="AC79" s="17">
        <v>0</v>
      </c>
      <c r="AD79" s="17">
        <v>0</v>
      </c>
      <c r="AE79" s="17">
        <v>0</v>
      </c>
      <c r="AF79" s="17">
        <v>0</v>
      </c>
      <c r="AG79" s="17">
        <v>0</v>
      </c>
      <c r="AH79" s="17">
        <v>0</v>
      </c>
      <c r="AI79" s="17">
        <v>0</v>
      </c>
      <c r="AJ79" s="17">
        <v>0</v>
      </c>
      <c r="AK79" s="17">
        <v>0</v>
      </c>
    </row>
    <row r="80" spans="5:37" x14ac:dyDescent="0.2">
      <c r="E80" s="76" t="s">
        <v>30</v>
      </c>
      <c r="F80" s="75" t="s">
        <v>172</v>
      </c>
      <c r="H80" s="75" t="s">
        <v>184</v>
      </c>
      <c r="I80" s="75" t="s">
        <v>186</v>
      </c>
      <c r="J80" s="75" t="s">
        <v>263</v>
      </c>
      <c r="K80" s="75" t="s">
        <v>263</v>
      </c>
      <c r="L80" s="3" t="s">
        <v>108</v>
      </c>
      <c r="M80" s="75" t="s">
        <v>263</v>
      </c>
      <c r="R80" s="72"/>
      <c r="T80" s="17">
        <v>0</v>
      </c>
      <c r="U80" s="17">
        <v>0</v>
      </c>
      <c r="V80" s="17">
        <v>0</v>
      </c>
      <c r="W80" s="17">
        <v>0</v>
      </c>
      <c r="X80" s="17">
        <v>0</v>
      </c>
      <c r="Y80" s="17">
        <v>0</v>
      </c>
      <c r="Z80" s="17">
        <v>0</v>
      </c>
      <c r="AA80" s="17">
        <v>0</v>
      </c>
      <c r="AB80" s="17">
        <v>0</v>
      </c>
      <c r="AC80" s="17">
        <v>0</v>
      </c>
      <c r="AD80" s="17">
        <v>0</v>
      </c>
      <c r="AE80" s="17">
        <v>0</v>
      </c>
      <c r="AF80" s="17">
        <v>0</v>
      </c>
      <c r="AG80" s="17">
        <v>0</v>
      </c>
      <c r="AH80" s="17">
        <v>0</v>
      </c>
      <c r="AI80" s="17">
        <v>0</v>
      </c>
      <c r="AJ80" s="17">
        <v>0</v>
      </c>
      <c r="AK80" s="17">
        <v>0</v>
      </c>
    </row>
    <row r="81" spans="5:37" x14ac:dyDescent="0.2">
      <c r="E81" s="76" t="s">
        <v>30</v>
      </c>
      <c r="F81" s="75" t="s">
        <v>172</v>
      </c>
      <c r="H81" s="75" t="s">
        <v>184</v>
      </c>
      <c r="I81" s="75" t="s">
        <v>186</v>
      </c>
      <c r="J81" s="75" t="s">
        <v>263</v>
      </c>
      <c r="K81" s="75" t="s">
        <v>263</v>
      </c>
      <c r="L81" s="3" t="s">
        <v>108</v>
      </c>
      <c r="M81" s="75" t="s">
        <v>263</v>
      </c>
      <c r="R81" s="72"/>
      <c r="T81" s="17">
        <v>0</v>
      </c>
      <c r="U81" s="17">
        <v>0</v>
      </c>
      <c r="V81" s="17">
        <v>0</v>
      </c>
      <c r="W81" s="17">
        <v>0</v>
      </c>
      <c r="X81" s="17">
        <v>0</v>
      </c>
      <c r="Y81" s="17">
        <v>0</v>
      </c>
      <c r="Z81" s="17">
        <v>0</v>
      </c>
      <c r="AA81" s="17">
        <v>0</v>
      </c>
      <c r="AB81" s="17">
        <v>0</v>
      </c>
      <c r="AC81" s="17">
        <v>0</v>
      </c>
      <c r="AD81" s="17">
        <v>0</v>
      </c>
      <c r="AE81" s="17">
        <v>0</v>
      </c>
      <c r="AF81" s="17">
        <v>0</v>
      </c>
      <c r="AG81" s="17">
        <v>0</v>
      </c>
      <c r="AH81" s="17">
        <v>0</v>
      </c>
      <c r="AI81" s="17">
        <v>0</v>
      </c>
      <c r="AJ81" s="17">
        <v>0</v>
      </c>
      <c r="AK81" s="17">
        <v>0</v>
      </c>
    </row>
    <row r="82" spans="5:37" x14ac:dyDescent="0.2">
      <c r="E82" s="76" t="s">
        <v>30</v>
      </c>
      <c r="F82" s="75" t="s">
        <v>172</v>
      </c>
      <c r="H82" s="75" t="s">
        <v>184</v>
      </c>
      <c r="I82" s="75" t="s">
        <v>186</v>
      </c>
      <c r="J82" s="75" t="s">
        <v>263</v>
      </c>
      <c r="K82" s="75" t="s">
        <v>263</v>
      </c>
      <c r="L82" s="3" t="s">
        <v>108</v>
      </c>
      <c r="M82" s="75" t="s">
        <v>263</v>
      </c>
      <c r="R82" s="72"/>
      <c r="T82" s="17">
        <v>0</v>
      </c>
      <c r="U82" s="17">
        <v>0</v>
      </c>
      <c r="V82" s="17">
        <v>0</v>
      </c>
      <c r="W82" s="17">
        <v>0</v>
      </c>
      <c r="X82" s="17">
        <v>0</v>
      </c>
      <c r="Y82" s="17">
        <v>0</v>
      </c>
      <c r="Z82" s="17">
        <v>0</v>
      </c>
      <c r="AA82" s="17">
        <v>0</v>
      </c>
      <c r="AB82" s="17">
        <v>0</v>
      </c>
      <c r="AC82" s="17">
        <v>0</v>
      </c>
      <c r="AD82" s="17">
        <v>0</v>
      </c>
      <c r="AE82" s="17">
        <v>0</v>
      </c>
      <c r="AF82" s="17">
        <v>0</v>
      </c>
      <c r="AG82" s="17">
        <v>0</v>
      </c>
      <c r="AH82" s="17">
        <v>0</v>
      </c>
      <c r="AI82" s="17">
        <v>0</v>
      </c>
      <c r="AJ82" s="17">
        <v>0</v>
      </c>
      <c r="AK82" s="17">
        <v>0</v>
      </c>
    </row>
    <row r="83" spans="5:37" x14ac:dyDescent="0.2">
      <c r="E83" s="76" t="s">
        <v>30</v>
      </c>
      <c r="F83" s="75" t="s">
        <v>172</v>
      </c>
      <c r="H83" s="75" t="s">
        <v>184</v>
      </c>
      <c r="I83" s="75" t="s">
        <v>186</v>
      </c>
      <c r="J83" s="75" t="s">
        <v>263</v>
      </c>
      <c r="K83" s="75" t="s">
        <v>263</v>
      </c>
      <c r="L83" s="3" t="s">
        <v>108</v>
      </c>
      <c r="M83" s="75" t="s">
        <v>263</v>
      </c>
      <c r="R83" s="72"/>
      <c r="T83" s="17">
        <v>0</v>
      </c>
      <c r="U83" s="17">
        <v>0</v>
      </c>
      <c r="V83" s="17">
        <v>0</v>
      </c>
      <c r="W83" s="17">
        <v>0</v>
      </c>
      <c r="X83" s="17">
        <v>0</v>
      </c>
      <c r="Y83" s="17">
        <v>0</v>
      </c>
      <c r="Z83" s="17">
        <v>0</v>
      </c>
      <c r="AA83" s="17">
        <v>0</v>
      </c>
      <c r="AB83" s="17">
        <v>0</v>
      </c>
      <c r="AC83" s="17">
        <v>0</v>
      </c>
      <c r="AD83" s="17">
        <v>0</v>
      </c>
      <c r="AE83" s="17">
        <v>0</v>
      </c>
      <c r="AF83" s="17">
        <v>0</v>
      </c>
      <c r="AG83" s="17">
        <v>0</v>
      </c>
      <c r="AH83" s="17">
        <v>0</v>
      </c>
      <c r="AI83" s="17">
        <v>0</v>
      </c>
      <c r="AJ83" s="17">
        <v>0</v>
      </c>
      <c r="AK83" s="17">
        <v>0</v>
      </c>
    </row>
    <row r="84" spans="5:37" x14ac:dyDescent="0.2">
      <c r="E84" s="76" t="s">
        <v>30</v>
      </c>
      <c r="F84" s="75" t="s">
        <v>172</v>
      </c>
      <c r="H84" s="75" t="s">
        <v>184</v>
      </c>
      <c r="I84" s="75" t="s">
        <v>186</v>
      </c>
      <c r="J84" s="75" t="s">
        <v>263</v>
      </c>
      <c r="K84" s="75" t="s">
        <v>263</v>
      </c>
      <c r="L84" s="3" t="s">
        <v>108</v>
      </c>
      <c r="M84" s="75" t="s">
        <v>263</v>
      </c>
      <c r="R84" s="72"/>
      <c r="T84" s="17">
        <v>0</v>
      </c>
      <c r="U84" s="17">
        <v>0</v>
      </c>
      <c r="V84" s="17">
        <v>0</v>
      </c>
      <c r="W84" s="17">
        <v>0</v>
      </c>
      <c r="X84" s="17">
        <v>0</v>
      </c>
      <c r="Y84" s="17">
        <v>0</v>
      </c>
      <c r="Z84" s="17">
        <v>0</v>
      </c>
      <c r="AA84" s="17">
        <v>0</v>
      </c>
      <c r="AB84" s="17">
        <v>0</v>
      </c>
      <c r="AC84" s="17">
        <v>0</v>
      </c>
      <c r="AD84" s="17">
        <v>0</v>
      </c>
      <c r="AE84" s="17">
        <v>0</v>
      </c>
      <c r="AF84" s="17">
        <v>0</v>
      </c>
      <c r="AG84" s="17">
        <v>0</v>
      </c>
      <c r="AH84" s="17">
        <v>0</v>
      </c>
      <c r="AI84" s="17">
        <v>0</v>
      </c>
      <c r="AJ84" s="17">
        <v>0</v>
      </c>
      <c r="AK84" s="17">
        <v>0</v>
      </c>
    </row>
    <row r="85" spans="5:37" x14ac:dyDescent="0.2">
      <c r="E85" s="76" t="s">
        <v>30</v>
      </c>
      <c r="F85" s="75" t="s">
        <v>172</v>
      </c>
      <c r="H85" s="75" t="s">
        <v>184</v>
      </c>
      <c r="I85" s="75" t="s">
        <v>186</v>
      </c>
      <c r="J85" s="75" t="s">
        <v>263</v>
      </c>
      <c r="K85" s="75" t="s">
        <v>263</v>
      </c>
      <c r="L85" s="3" t="s">
        <v>108</v>
      </c>
      <c r="M85" s="75" t="s">
        <v>263</v>
      </c>
      <c r="R85" s="72"/>
      <c r="T85" s="17">
        <v>0</v>
      </c>
      <c r="U85" s="17">
        <v>0</v>
      </c>
      <c r="V85" s="17">
        <v>0</v>
      </c>
      <c r="W85" s="17">
        <v>0</v>
      </c>
      <c r="X85" s="17">
        <v>0</v>
      </c>
      <c r="Y85" s="17">
        <v>0</v>
      </c>
      <c r="Z85" s="17">
        <v>0</v>
      </c>
      <c r="AA85" s="17">
        <v>0</v>
      </c>
      <c r="AB85" s="17">
        <v>0</v>
      </c>
      <c r="AC85" s="17">
        <v>0</v>
      </c>
      <c r="AD85" s="17">
        <v>0</v>
      </c>
      <c r="AE85" s="17">
        <v>0</v>
      </c>
      <c r="AF85" s="17">
        <v>0</v>
      </c>
      <c r="AG85" s="17">
        <v>0</v>
      </c>
      <c r="AH85" s="17">
        <v>0</v>
      </c>
      <c r="AI85" s="17">
        <v>0</v>
      </c>
      <c r="AJ85" s="17">
        <v>0</v>
      </c>
      <c r="AK85" s="17">
        <v>0</v>
      </c>
    </row>
    <row r="86" spans="5:37" x14ac:dyDescent="0.2">
      <c r="E86" s="76" t="s">
        <v>30</v>
      </c>
      <c r="F86" s="75" t="s">
        <v>172</v>
      </c>
      <c r="H86" s="75" t="s">
        <v>184</v>
      </c>
      <c r="I86" s="75" t="s">
        <v>186</v>
      </c>
      <c r="J86" s="75" t="s">
        <v>263</v>
      </c>
      <c r="K86" s="75" t="s">
        <v>263</v>
      </c>
      <c r="L86" s="3" t="s">
        <v>108</v>
      </c>
      <c r="M86" s="75" t="s">
        <v>263</v>
      </c>
      <c r="R86" s="72"/>
      <c r="T86" s="17">
        <v>0</v>
      </c>
      <c r="U86" s="17">
        <v>0</v>
      </c>
      <c r="V86" s="17">
        <v>0</v>
      </c>
      <c r="W86" s="17">
        <v>0</v>
      </c>
      <c r="X86" s="17">
        <v>0</v>
      </c>
      <c r="Y86" s="17">
        <v>0</v>
      </c>
      <c r="Z86" s="17">
        <v>0</v>
      </c>
      <c r="AA86" s="17">
        <v>0</v>
      </c>
      <c r="AB86" s="17">
        <v>0</v>
      </c>
      <c r="AC86" s="17">
        <v>0</v>
      </c>
      <c r="AD86" s="17">
        <v>0</v>
      </c>
      <c r="AE86" s="17">
        <v>0</v>
      </c>
      <c r="AF86" s="17">
        <v>0</v>
      </c>
      <c r="AG86" s="17">
        <v>0</v>
      </c>
      <c r="AH86" s="17">
        <v>0</v>
      </c>
      <c r="AI86" s="17">
        <v>0</v>
      </c>
      <c r="AJ86" s="17">
        <v>0</v>
      </c>
      <c r="AK86" s="17">
        <v>0</v>
      </c>
    </row>
    <row r="87" spans="5:37" x14ac:dyDescent="0.2">
      <c r="E87" s="76" t="s">
        <v>30</v>
      </c>
      <c r="F87" s="75" t="s">
        <v>172</v>
      </c>
      <c r="H87" s="75" t="s">
        <v>184</v>
      </c>
      <c r="I87" s="75" t="s">
        <v>186</v>
      </c>
      <c r="J87" s="75" t="s">
        <v>263</v>
      </c>
      <c r="K87" s="75" t="s">
        <v>263</v>
      </c>
      <c r="L87" s="3" t="s">
        <v>108</v>
      </c>
      <c r="M87" s="75" t="s">
        <v>263</v>
      </c>
      <c r="R87" s="72"/>
      <c r="T87" s="17">
        <v>0</v>
      </c>
      <c r="U87" s="17">
        <v>0</v>
      </c>
      <c r="V87" s="17">
        <v>0</v>
      </c>
      <c r="W87" s="17">
        <v>0</v>
      </c>
      <c r="X87" s="17">
        <v>0</v>
      </c>
      <c r="Y87" s="17">
        <v>0</v>
      </c>
      <c r="Z87" s="17">
        <v>0</v>
      </c>
      <c r="AA87" s="17">
        <v>0</v>
      </c>
      <c r="AB87" s="17">
        <v>0</v>
      </c>
      <c r="AC87" s="17">
        <v>0</v>
      </c>
      <c r="AD87" s="17">
        <v>0</v>
      </c>
      <c r="AE87" s="17">
        <v>0</v>
      </c>
      <c r="AF87" s="17">
        <v>0</v>
      </c>
      <c r="AG87" s="17">
        <v>0</v>
      </c>
      <c r="AH87" s="17">
        <v>0</v>
      </c>
      <c r="AI87" s="17">
        <v>0</v>
      </c>
      <c r="AJ87" s="17">
        <v>0</v>
      </c>
      <c r="AK87" s="17">
        <v>0</v>
      </c>
    </row>
    <row r="88" spans="5:37" x14ac:dyDescent="0.2">
      <c r="E88" s="76" t="s">
        <v>30</v>
      </c>
      <c r="F88" s="75" t="s">
        <v>172</v>
      </c>
      <c r="H88" s="75" t="s">
        <v>184</v>
      </c>
      <c r="I88" s="75" t="s">
        <v>186</v>
      </c>
      <c r="J88" s="75" t="s">
        <v>263</v>
      </c>
      <c r="K88" s="75" t="s">
        <v>263</v>
      </c>
      <c r="L88" s="3" t="s">
        <v>108</v>
      </c>
      <c r="M88" s="75" t="s">
        <v>263</v>
      </c>
      <c r="R88" s="72"/>
      <c r="T88" s="17">
        <v>0</v>
      </c>
      <c r="U88" s="17">
        <v>0</v>
      </c>
      <c r="V88" s="17">
        <v>0</v>
      </c>
      <c r="W88" s="17">
        <v>0</v>
      </c>
      <c r="X88" s="17">
        <v>0</v>
      </c>
      <c r="Y88" s="17">
        <v>0</v>
      </c>
      <c r="Z88" s="17">
        <v>0</v>
      </c>
      <c r="AA88" s="17">
        <v>0</v>
      </c>
      <c r="AB88" s="17">
        <v>0</v>
      </c>
      <c r="AC88" s="17">
        <v>0</v>
      </c>
      <c r="AD88" s="17">
        <v>0</v>
      </c>
      <c r="AE88" s="17">
        <v>0</v>
      </c>
      <c r="AF88" s="17">
        <v>0</v>
      </c>
      <c r="AG88" s="17">
        <v>0</v>
      </c>
      <c r="AH88" s="17">
        <v>0</v>
      </c>
      <c r="AI88" s="17">
        <v>0</v>
      </c>
      <c r="AJ88" s="17">
        <v>0</v>
      </c>
      <c r="AK88" s="17">
        <v>0</v>
      </c>
    </row>
    <row r="89" spans="5:37" x14ac:dyDescent="0.2">
      <c r="E89" s="76" t="s">
        <v>30</v>
      </c>
      <c r="F89" s="75" t="s">
        <v>172</v>
      </c>
      <c r="H89" s="75" t="s">
        <v>184</v>
      </c>
      <c r="I89" s="75" t="s">
        <v>266</v>
      </c>
      <c r="J89" s="75" t="s">
        <v>263</v>
      </c>
      <c r="K89" s="75" t="s">
        <v>263</v>
      </c>
      <c r="L89" s="3" t="s">
        <v>108</v>
      </c>
      <c r="M89" s="75" t="s">
        <v>263</v>
      </c>
      <c r="R89" s="72"/>
      <c r="T89" s="17">
        <v>0</v>
      </c>
      <c r="U89" s="17">
        <v>0</v>
      </c>
      <c r="V89" s="17">
        <v>0</v>
      </c>
      <c r="W89" s="17">
        <v>0</v>
      </c>
      <c r="X89" s="17">
        <v>0</v>
      </c>
      <c r="Y89" s="17">
        <v>0</v>
      </c>
      <c r="Z89" s="17">
        <v>0</v>
      </c>
      <c r="AA89" s="17">
        <v>0</v>
      </c>
      <c r="AB89" s="17">
        <v>0</v>
      </c>
      <c r="AC89" s="17">
        <v>0</v>
      </c>
      <c r="AD89" s="17">
        <v>0</v>
      </c>
      <c r="AE89" s="17">
        <v>0</v>
      </c>
      <c r="AF89" s="17">
        <v>0</v>
      </c>
      <c r="AG89" s="17">
        <v>0</v>
      </c>
      <c r="AH89" s="17">
        <v>0</v>
      </c>
      <c r="AI89" s="17">
        <v>0</v>
      </c>
      <c r="AJ89" s="17">
        <v>0</v>
      </c>
      <c r="AK89" s="17">
        <v>0</v>
      </c>
    </row>
    <row r="90" spans="5:37" x14ac:dyDescent="0.2">
      <c r="E90" s="76" t="s">
        <v>30</v>
      </c>
      <c r="F90" s="75" t="s">
        <v>172</v>
      </c>
      <c r="H90" s="75" t="s">
        <v>184</v>
      </c>
      <c r="I90" s="75" t="s">
        <v>266</v>
      </c>
      <c r="J90" s="75" t="s">
        <v>263</v>
      </c>
      <c r="K90" s="75" t="s">
        <v>263</v>
      </c>
      <c r="L90" s="3" t="s">
        <v>108</v>
      </c>
      <c r="M90" s="75" t="s">
        <v>263</v>
      </c>
      <c r="R90" s="72"/>
      <c r="T90" s="17">
        <v>0</v>
      </c>
      <c r="U90" s="17">
        <v>0</v>
      </c>
      <c r="V90" s="17">
        <v>0</v>
      </c>
      <c r="W90" s="17">
        <v>0</v>
      </c>
      <c r="X90" s="17">
        <v>0</v>
      </c>
      <c r="Y90" s="17">
        <v>0</v>
      </c>
      <c r="Z90" s="17">
        <v>0</v>
      </c>
      <c r="AA90" s="17">
        <v>0</v>
      </c>
      <c r="AB90" s="17">
        <v>0</v>
      </c>
      <c r="AC90" s="17">
        <v>0</v>
      </c>
      <c r="AD90" s="17">
        <v>0</v>
      </c>
      <c r="AE90" s="17">
        <v>0</v>
      </c>
      <c r="AF90" s="17">
        <v>0</v>
      </c>
      <c r="AG90" s="17">
        <v>0</v>
      </c>
      <c r="AH90" s="17">
        <v>0</v>
      </c>
      <c r="AI90" s="17">
        <v>0</v>
      </c>
      <c r="AJ90" s="17">
        <v>0</v>
      </c>
      <c r="AK90" s="17">
        <v>0</v>
      </c>
    </row>
    <row r="91" spans="5:37" x14ac:dyDescent="0.2">
      <c r="E91" s="76" t="s">
        <v>30</v>
      </c>
      <c r="F91" s="75" t="s">
        <v>172</v>
      </c>
      <c r="H91" s="75" t="s">
        <v>184</v>
      </c>
      <c r="I91" s="75" t="s">
        <v>266</v>
      </c>
      <c r="J91" s="75" t="s">
        <v>263</v>
      </c>
      <c r="K91" s="75" t="s">
        <v>263</v>
      </c>
      <c r="L91" s="3" t="s">
        <v>108</v>
      </c>
      <c r="M91" s="75" t="s">
        <v>263</v>
      </c>
      <c r="R91" s="72"/>
      <c r="T91" s="17">
        <v>0</v>
      </c>
      <c r="U91" s="17">
        <v>0</v>
      </c>
      <c r="V91" s="17">
        <v>0</v>
      </c>
      <c r="W91" s="17">
        <v>0</v>
      </c>
      <c r="X91" s="17">
        <v>0</v>
      </c>
      <c r="Y91" s="17">
        <v>0</v>
      </c>
      <c r="Z91" s="17">
        <v>0</v>
      </c>
      <c r="AA91" s="17">
        <v>0</v>
      </c>
      <c r="AB91" s="17">
        <v>0</v>
      </c>
      <c r="AC91" s="17">
        <v>0</v>
      </c>
      <c r="AD91" s="17">
        <v>0</v>
      </c>
      <c r="AE91" s="17">
        <v>0</v>
      </c>
      <c r="AF91" s="17">
        <v>0</v>
      </c>
      <c r="AG91" s="17">
        <v>0</v>
      </c>
      <c r="AH91" s="17">
        <v>0</v>
      </c>
      <c r="AI91" s="17">
        <v>0</v>
      </c>
      <c r="AJ91" s="17">
        <v>0</v>
      </c>
      <c r="AK91" s="17">
        <v>0</v>
      </c>
    </row>
    <row r="92" spans="5:37" x14ac:dyDescent="0.2">
      <c r="E92" s="76" t="s">
        <v>30</v>
      </c>
      <c r="F92" s="75" t="s">
        <v>172</v>
      </c>
      <c r="H92" s="75" t="s">
        <v>184</v>
      </c>
      <c r="I92" s="75" t="s">
        <v>266</v>
      </c>
      <c r="J92" s="75" t="s">
        <v>263</v>
      </c>
      <c r="K92" s="75" t="s">
        <v>263</v>
      </c>
      <c r="L92" s="3" t="s">
        <v>108</v>
      </c>
      <c r="M92" s="75" t="s">
        <v>263</v>
      </c>
      <c r="R92" s="72"/>
      <c r="T92" s="17">
        <v>0</v>
      </c>
      <c r="U92" s="17">
        <v>0</v>
      </c>
      <c r="V92" s="17">
        <v>0</v>
      </c>
      <c r="W92" s="17">
        <v>0</v>
      </c>
      <c r="X92" s="17">
        <v>0</v>
      </c>
      <c r="Y92" s="17">
        <v>0</v>
      </c>
      <c r="Z92" s="17">
        <v>0</v>
      </c>
      <c r="AA92" s="17">
        <v>0</v>
      </c>
      <c r="AB92" s="17">
        <v>0</v>
      </c>
      <c r="AC92" s="17">
        <v>0</v>
      </c>
      <c r="AD92" s="17">
        <v>0</v>
      </c>
      <c r="AE92" s="17">
        <v>0</v>
      </c>
      <c r="AF92" s="17">
        <v>0</v>
      </c>
      <c r="AG92" s="17">
        <v>0</v>
      </c>
      <c r="AH92" s="17">
        <v>0</v>
      </c>
      <c r="AI92" s="17">
        <v>0</v>
      </c>
      <c r="AJ92" s="17">
        <v>0</v>
      </c>
      <c r="AK92" s="17">
        <v>0</v>
      </c>
    </row>
    <row r="93" spans="5:37" x14ac:dyDescent="0.2">
      <c r="E93" s="76" t="s">
        <v>30</v>
      </c>
      <c r="F93" s="75" t="s">
        <v>172</v>
      </c>
      <c r="H93" s="75" t="s">
        <v>184</v>
      </c>
      <c r="I93" s="75" t="s">
        <v>266</v>
      </c>
      <c r="J93" s="75" t="s">
        <v>263</v>
      </c>
      <c r="K93" s="75" t="s">
        <v>263</v>
      </c>
      <c r="L93" s="3" t="s">
        <v>108</v>
      </c>
      <c r="M93" s="75" t="s">
        <v>263</v>
      </c>
      <c r="R93" s="72"/>
      <c r="T93" s="17">
        <v>0</v>
      </c>
      <c r="U93" s="17">
        <v>0</v>
      </c>
      <c r="V93" s="17">
        <v>0</v>
      </c>
      <c r="W93" s="17">
        <v>0</v>
      </c>
      <c r="X93" s="17">
        <v>0</v>
      </c>
      <c r="Y93" s="17">
        <v>0</v>
      </c>
      <c r="Z93" s="17">
        <v>0</v>
      </c>
      <c r="AA93" s="17">
        <v>0</v>
      </c>
      <c r="AB93" s="17">
        <v>0</v>
      </c>
      <c r="AC93" s="17">
        <v>0</v>
      </c>
      <c r="AD93" s="17">
        <v>0</v>
      </c>
      <c r="AE93" s="17">
        <v>0</v>
      </c>
      <c r="AF93" s="17">
        <v>0</v>
      </c>
      <c r="AG93" s="17">
        <v>0</v>
      </c>
      <c r="AH93" s="17">
        <v>0</v>
      </c>
      <c r="AI93" s="17">
        <v>0</v>
      </c>
      <c r="AJ93" s="17">
        <v>0</v>
      </c>
      <c r="AK93" s="17">
        <v>0</v>
      </c>
    </row>
    <row r="94" spans="5:37" x14ac:dyDescent="0.2">
      <c r="E94" s="76" t="s">
        <v>30</v>
      </c>
      <c r="F94" s="75" t="s">
        <v>172</v>
      </c>
      <c r="H94" s="75" t="s">
        <v>184</v>
      </c>
      <c r="I94" s="75" t="s">
        <v>266</v>
      </c>
      <c r="J94" s="75" t="s">
        <v>263</v>
      </c>
      <c r="K94" s="75" t="s">
        <v>263</v>
      </c>
      <c r="L94" s="3" t="s">
        <v>108</v>
      </c>
      <c r="M94" s="75" t="s">
        <v>263</v>
      </c>
      <c r="R94" s="72"/>
      <c r="T94" s="17">
        <v>0</v>
      </c>
      <c r="U94" s="17">
        <v>0</v>
      </c>
      <c r="V94" s="17">
        <v>0</v>
      </c>
      <c r="W94" s="17">
        <v>0</v>
      </c>
      <c r="X94" s="17">
        <v>0</v>
      </c>
      <c r="Y94" s="17">
        <v>0</v>
      </c>
      <c r="Z94" s="17">
        <v>0</v>
      </c>
      <c r="AA94" s="17">
        <v>0</v>
      </c>
      <c r="AB94" s="17">
        <v>0</v>
      </c>
      <c r="AC94" s="17">
        <v>0</v>
      </c>
      <c r="AD94" s="17">
        <v>0</v>
      </c>
      <c r="AE94" s="17">
        <v>0</v>
      </c>
      <c r="AF94" s="17">
        <v>0</v>
      </c>
      <c r="AG94" s="17">
        <v>0</v>
      </c>
      <c r="AH94" s="17">
        <v>0</v>
      </c>
      <c r="AI94" s="17">
        <v>0</v>
      </c>
      <c r="AJ94" s="17">
        <v>0</v>
      </c>
      <c r="AK94" s="17">
        <v>0</v>
      </c>
    </row>
    <row r="95" spans="5:37" x14ac:dyDescent="0.2">
      <c r="E95" s="76" t="s">
        <v>30</v>
      </c>
      <c r="F95" s="75" t="s">
        <v>172</v>
      </c>
      <c r="H95" s="75" t="s">
        <v>184</v>
      </c>
      <c r="I95" s="75" t="s">
        <v>266</v>
      </c>
      <c r="J95" s="75" t="s">
        <v>263</v>
      </c>
      <c r="K95" s="75" t="s">
        <v>263</v>
      </c>
      <c r="L95" s="3" t="s">
        <v>108</v>
      </c>
      <c r="M95" s="75" t="s">
        <v>263</v>
      </c>
      <c r="R95" s="72"/>
      <c r="T95" s="17">
        <v>0</v>
      </c>
      <c r="U95" s="17">
        <v>0</v>
      </c>
      <c r="V95" s="17">
        <v>0</v>
      </c>
      <c r="W95" s="17">
        <v>0</v>
      </c>
      <c r="X95" s="17">
        <v>0</v>
      </c>
      <c r="Y95" s="17">
        <v>0</v>
      </c>
      <c r="Z95" s="17">
        <v>0</v>
      </c>
      <c r="AA95" s="17">
        <v>0</v>
      </c>
      <c r="AB95" s="17">
        <v>0</v>
      </c>
      <c r="AC95" s="17">
        <v>0</v>
      </c>
      <c r="AD95" s="17">
        <v>0</v>
      </c>
      <c r="AE95" s="17">
        <v>0</v>
      </c>
      <c r="AF95" s="17">
        <v>0</v>
      </c>
      <c r="AG95" s="17">
        <v>0</v>
      </c>
      <c r="AH95" s="17">
        <v>0</v>
      </c>
      <c r="AI95" s="17">
        <v>0</v>
      </c>
      <c r="AJ95" s="17">
        <v>0</v>
      </c>
      <c r="AK95" s="17">
        <v>0</v>
      </c>
    </row>
    <row r="96" spans="5:37" x14ac:dyDescent="0.2">
      <c r="E96" s="76" t="s">
        <v>30</v>
      </c>
      <c r="F96" s="75" t="s">
        <v>172</v>
      </c>
      <c r="H96" s="75" t="s">
        <v>184</v>
      </c>
      <c r="I96" s="75" t="s">
        <v>266</v>
      </c>
      <c r="J96" s="75" t="s">
        <v>263</v>
      </c>
      <c r="K96" s="75" t="s">
        <v>263</v>
      </c>
      <c r="L96" s="3" t="s">
        <v>108</v>
      </c>
      <c r="M96" s="75" t="s">
        <v>263</v>
      </c>
      <c r="R96" s="72"/>
      <c r="T96" s="17">
        <v>0</v>
      </c>
      <c r="U96" s="17">
        <v>0</v>
      </c>
      <c r="V96" s="17">
        <v>0</v>
      </c>
      <c r="W96" s="17">
        <v>0</v>
      </c>
      <c r="X96" s="17">
        <v>0</v>
      </c>
      <c r="Y96" s="17">
        <v>0</v>
      </c>
      <c r="Z96" s="17">
        <v>0</v>
      </c>
      <c r="AA96" s="17">
        <v>0</v>
      </c>
      <c r="AB96" s="17">
        <v>0</v>
      </c>
      <c r="AC96" s="17">
        <v>0</v>
      </c>
      <c r="AD96" s="17">
        <v>0</v>
      </c>
      <c r="AE96" s="17">
        <v>0</v>
      </c>
      <c r="AF96" s="17">
        <v>0</v>
      </c>
      <c r="AG96" s="17">
        <v>0</v>
      </c>
      <c r="AH96" s="17">
        <v>0</v>
      </c>
      <c r="AI96" s="17">
        <v>0</v>
      </c>
      <c r="AJ96" s="17">
        <v>0</v>
      </c>
      <c r="AK96" s="17">
        <v>0</v>
      </c>
    </row>
    <row r="97" spans="5:37" x14ac:dyDescent="0.2">
      <c r="E97" s="76" t="s">
        <v>30</v>
      </c>
      <c r="F97" s="75" t="s">
        <v>172</v>
      </c>
      <c r="H97" s="75" t="s">
        <v>184</v>
      </c>
      <c r="I97" s="75" t="s">
        <v>266</v>
      </c>
      <c r="J97" s="75" t="s">
        <v>263</v>
      </c>
      <c r="K97" s="75" t="s">
        <v>263</v>
      </c>
      <c r="L97" s="3" t="s">
        <v>108</v>
      </c>
      <c r="M97" s="75" t="s">
        <v>263</v>
      </c>
      <c r="R97" s="72"/>
      <c r="T97" s="17">
        <v>0</v>
      </c>
      <c r="U97" s="17">
        <v>0</v>
      </c>
      <c r="V97" s="17">
        <v>0</v>
      </c>
      <c r="W97" s="17">
        <v>0</v>
      </c>
      <c r="X97" s="17">
        <v>0</v>
      </c>
      <c r="Y97" s="17">
        <v>0</v>
      </c>
      <c r="Z97" s="17">
        <v>0</v>
      </c>
      <c r="AA97" s="17">
        <v>0</v>
      </c>
      <c r="AB97" s="17">
        <v>0</v>
      </c>
      <c r="AC97" s="17">
        <v>0</v>
      </c>
      <c r="AD97" s="17">
        <v>0</v>
      </c>
      <c r="AE97" s="17">
        <v>0</v>
      </c>
      <c r="AF97" s="17">
        <v>0</v>
      </c>
      <c r="AG97" s="17">
        <v>0</v>
      </c>
      <c r="AH97" s="17">
        <v>0</v>
      </c>
      <c r="AI97" s="17">
        <v>0</v>
      </c>
      <c r="AJ97" s="17">
        <v>0</v>
      </c>
      <c r="AK97" s="17">
        <v>0</v>
      </c>
    </row>
    <row r="98" spans="5:37" x14ac:dyDescent="0.2">
      <c r="E98" s="76" t="s">
        <v>30</v>
      </c>
      <c r="F98" s="75" t="s">
        <v>172</v>
      </c>
      <c r="H98" s="75" t="s">
        <v>184</v>
      </c>
      <c r="I98" s="75" t="s">
        <v>266</v>
      </c>
      <c r="J98" s="75" t="s">
        <v>263</v>
      </c>
      <c r="K98" s="75" t="s">
        <v>263</v>
      </c>
      <c r="L98" s="3" t="s">
        <v>108</v>
      </c>
      <c r="M98" s="75" t="s">
        <v>263</v>
      </c>
      <c r="R98" s="72"/>
      <c r="T98" s="17">
        <v>0</v>
      </c>
      <c r="U98" s="17">
        <v>0</v>
      </c>
      <c r="V98" s="17">
        <v>0</v>
      </c>
      <c r="W98" s="17">
        <v>0</v>
      </c>
      <c r="X98" s="17">
        <v>0</v>
      </c>
      <c r="Y98" s="17">
        <v>0</v>
      </c>
      <c r="Z98" s="17">
        <v>0</v>
      </c>
      <c r="AA98" s="17">
        <v>0</v>
      </c>
      <c r="AB98" s="17">
        <v>0</v>
      </c>
      <c r="AC98" s="17">
        <v>0</v>
      </c>
      <c r="AD98" s="17">
        <v>0</v>
      </c>
      <c r="AE98" s="17">
        <v>0</v>
      </c>
      <c r="AF98" s="17">
        <v>0</v>
      </c>
      <c r="AG98" s="17">
        <v>0</v>
      </c>
      <c r="AH98" s="17">
        <v>0</v>
      </c>
      <c r="AI98" s="17">
        <v>0</v>
      </c>
      <c r="AJ98" s="17">
        <v>0</v>
      </c>
      <c r="AK98" s="17">
        <v>0</v>
      </c>
    </row>
    <row r="99" spans="5:37" x14ac:dyDescent="0.2">
      <c r="E99" s="76" t="s">
        <v>30</v>
      </c>
      <c r="F99" s="75" t="s">
        <v>172</v>
      </c>
      <c r="H99" s="75" t="s">
        <v>184</v>
      </c>
      <c r="I99" s="75" t="s">
        <v>188</v>
      </c>
      <c r="J99" s="75" t="s">
        <v>263</v>
      </c>
      <c r="K99" s="75" t="s">
        <v>263</v>
      </c>
      <c r="L99" s="3" t="s">
        <v>108</v>
      </c>
      <c r="M99" s="75" t="s">
        <v>263</v>
      </c>
      <c r="R99" s="72"/>
      <c r="T99" s="17">
        <v>0</v>
      </c>
      <c r="U99" s="17">
        <v>0</v>
      </c>
      <c r="V99" s="17">
        <v>0</v>
      </c>
      <c r="W99" s="17">
        <v>0</v>
      </c>
      <c r="X99" s="17">
        <v>0</v>
      </c>
      <c r="Y99" s="17">
        <v>0</v>
      </c>
      <c r="Z99" s="17">
        <v>0</v>
      </c>
      <c r="AA99" s="17">
        <v>0</v>
      </c>
      <c r="AB99" s="17">
        <v>0</v>
      </c>
      <c r="AC99" s="17">
        <v>0</v>
      </c>
      <c r="AD99" s="17">
        <v>0</v>
      </c>
      <c r="AE99" s="17">
        <v>0</v>
      </c>
      <c r="AF99" s="17">
        <v>0</v>
      </c>
      <c r="AG99" s="17">
        <v>0</v>
      </c>
      <c r="AH99" s="17">
        <v>0</v>
      </c>
      <c r="AI99" s="17">
        <v>0</v>
      </c>
      <c r="AJ99" s="17">
        <v>0</v>
      </c>
      <c r="AK99" s="17">
        <v>0</v>
      </c>
    </row>
    <row r="100" spans="5:37" x14ac:dyDescent="0.2">
      <c r="E100" s="76" t="s">
        <v>30</v>
      </c>
      <c r="F100" s="75" t="s">
        <v>172</v>
      </c>
      <c r="H100" s="75" t="s">
        <v>184</v>
      </c>
      <c r="I100" s="75" t="s">
        <v>188</v>
      </c>
      <c r="J100" s="75" t="s">
        <v>263</v>
      </c>
      <c r="K100" s="75" t="s">
        <v>263</v>
      </c>
      <c r="L100" s="3" t="s">
        <v>108</v>
      </c>
      <c r="M100" s="75" t="s">
        <v>263</v>
      </c>
      <c r="R100" s="72"/>
      <c r="T100" s="17">
        <v>0</v>
      </c>
      <c r="U100" s="17">
        <v>0</v>
      </c>
      <c r="V100" s="17">
        <v>0</v>
      </c>
      <c r="W100" s="17">
        <v>0</v>
      </c>
      <c r="X100" s="17">
        <v>0</v>
      </c>
      <c r="Y100" s="17">
        <v>0</v>
      </c>
      <c r="Z100" s="17">
        <v>0</v>
      </c>
      <c r="AA100" s="17">
        <v>0</v>
      </c>
      <c r="AB100" s="17">
        <v>0</v>
      </c>
      <c r="AC100" s="17">
        <v>0</v>
      </c>
      <c r="AD100" s="17">
        <v>0</v>
      </c>
      <c r="AE100" s="17">
        <v>0</v>
      </c>
      <c r="AF100" s="17">
        <v>0</v>
      </c>
      <c r="AG100" s="17">
        <v>0</v>
      </c>
      <c r="AH100" s="17">
        <v>0</v>
      </c>
      <c r="AI100" s="17">
        <v>0</v>
      </c>
      <c r="AJ100" s="17">
        <v>0</v>
      </c>
      <c r="AK100" s="17">
        <v>0</v>
      </c>
    </row>
    <row r="101" spans="5:37" x14ac:dyDescent="0.2">
      <c r="E101" s="76" t="s">
        <v>30</v>
      </c>
      <c r="F101" s="75" t="s">
        <v>172</v>
      </c>
      <c r="H101" s="75" t="s">
        <v>184</v>
      </c>
      <c r="I101" s="75" t="s">
        <v>188</v>
      </c>
      <c r="J101" s="75" t="s">
        <v>263</v>
      </c>
      <c r="K101" s="75" t="s">
        <v>263</v>
      </c>
      <c r="L101" s="3" t="s">
        <v>108</v>
      </c>
      <c r="M101" s="75" t="s">
        <v>263</v>
      </c>
      <c r="R101" s="72"/>
      <c r="T101" s="17">
        <v>0</v>
      </c>
      <c r="U101" s="17">
        <v>0</v>
      </c>
      <c r="V101" s="17">
        <v>0</v>
      </c>
      <c r="W101" s="17">
        <v>0</v>
      </c>
      <c r="X101" s="17">
        <v>0</v>
      </c>
      <c r="Y101" s="17">
        <v>0</v>
      </c>
      <c r="Z101" s="17">
        <v>0</v>
      </c>
      <c r="AA101" s="17">
        <v>0</v>
      </c>
      <c r="AB101" s="17">
        <v>0</v>
      </c>
      <c r="AC101" s="17">
        <v>0</v>
      </c>
      <c r="AD101" s="17">
        <v>0</v>
      </c>
      <c r="AE101" s="17">
        <v>0</v>
      </c>
      <c r="AF101" s="17">
        <v>0</v>
      </c>
      <c r="AG101" s="17">
        <v>0</v>
      </c>
      <c r="AH101" s="17">
        <v>0</v>
      </c>
      <c r="AI101" s="17">
        <v>0</v>
      </c>
      <c r="AJ101" s="17">
        <v>0</v>
      </c>
      <c r="AK101" s="17">
        <v>0</v>
      </c>
    </row>
    <row r="102" spans="5:37" x14ac:dyDescent="0.2">
      <c r="E102" s="76" t="s">
        <v>30</v>
      </c>
      <c r="F102" s="75" t="s">
        <v>172</v>
      </c>
      <c r="H102" s="75" t="s">
        <v>184</v>
      </c>
      <c r="I102" s="75" t="s">
        <v>188</v>
      </c>
      <c r="J102" s="75" t="s">
        <v>263</v>
      </c>
      <c r="K102" s="75" t="s">
        <v>263</v>
      </c>
      <c r="L102" s="3" t="s">
        <v>108</v>
      </c>
      <c r="M102" s="75" t="s">
        <v>263</v>
      </c>
      <c r="R102" s="72"/>
      <c r="T102" s="17">
        <v>0</v>
      </c>
      <c r="U102" s="17">
        <v>0</v>
      </c>
      <c r="V102" s="17">
        <v>0</v>
      </c>
      <c r="W102" s="17">
        <v>0</v>
      </c>
      <c r="X102" s="17">
        <v>0</v>
      </c>
      <c r="Y102" s="17">
        <v>0</v>
      </c>
      <c r="Z102" s="17">
        <v>0</v>
      </c>
      <c r="AA102" s="17">
        <v>0</v>
      </c>
      <c r="AB102" s="17">
        <v>0</v>
      </c>
      <c r="AC102" s="17">
        <v>0</v>
      </c>
      <c r="AD102" s="17">
        <v>0</v>
      </c>
      <c r="AE102" s="17">
        <v>0</v>
      </c>
      <c r="AF102" s="17">
        <v>0</v>
      </c>
      <c r="AG102" s="17">
        <v>0</v>
      </c>
      <c r="AH102" s="17">
        <v>0</v>
      </c>
      <c r="AI102" s="17">
        <v>0</v>
      </c>
      <c r="AJ102" s="17">
        <v>0</v>
      </c>
      <c r="AK102" s="17">
        <v>0</v>
      </c>
    </row>
    <row r="103" spans="5:37" x14ac:dyDescent="0.2">
      <c r="E103" s="76" t="s">
        <v>30</v>
      </c>
      <c r="F103" s="75" t="s">
        <v>172</v>
      </c>
      <c r="H103" s="75" t="s">
        <v>184</v>
      </c>
      <c r="I103" s="75" t="s">
        <v>188</v>
      </c>
      <c r="J103" s="75" t="s">
        <v>263</v>
      </c>
      <c r="K103" s="75" t="s">
        <v>263</v>
      </c>
      <c r="L103" s="3" t="s">
        <v>108</v>
      </c>
      <c r="M103" s="75" t="s">
        <v>263</v>
      </c>
      <c r="R103" s="72"/>
      <c r="T103" s="17">
        <v>0</v>
      </c>
      <c r="U103" s="17">
        <v>0</v>
      </c>
      <c r="V103" s="17">
        <v>0</v>
      </c>
      <c r="W103" s="17">
        <v>0</v>
      </c>
      <c r="X103" s="17">
        <v>0</v>
      </c>
      <c r="Y103" s="17">
        <v>0</v>
      </c>
      <c r="Z103" s="17">
        <v>0</v>
      </c>
      <c r="AA103" s="17">
        <v>0</v>
      </c>
      <c r="AB103" s="17">
        <v>0</v>
      </c>
      <c r="AC103" s="17">
        <v>0</v>
      </c>
      <c r="AD103" s="17">
        <v>0</v>
      </c>
      <c r="AE103" s="17">
        <v>0</v>
      </c>
      <c r="AF103" s="17">
        <v>0</v>
      </c>
      <c r="AG103" s="17">
        <v>0</v>
      </c>
      <c r="AH103" s="17">
        <v>0</v>
      </c>
      <c r="AI103" s="17">
        <v>0</v>
      </c>
      <c r="AJ103" s="17">
        <v>0</v>
      </c>
      <c r="AK103" s="17">
        <v>0</v>
      </c>
    </row>
    <row r="104" spans="5:37" x14ac:dyDescent="0.2">
      <c r="E104" s="76" t="s">
        <v>30</v>
      </c>
      <c r="F104" s="75" t="s">
        <v>172</v>
      </c>
      <c r="H104" s="75" t="s">
        <v>184</v>
      </c>
      <c r="I104" s="75" t="s">
        <v>188</v>
      </c>
      <c r="J104" s="75" t="s">
        <v>263</v>
      </c>
      <c r="K104" s="75" t="s">
        <v>263</v>
      </c>
      <c r="L104" s="3" t="s">
        <v>108</v>
      </c>
      <c r="M104" s="75" t="s">
        <v>263</v>
      </c>
      <c r="R104" s="72"/>
      <c r="T104" s="17">
        <v>0</v>
      </c>
      <c r="U104" s="17">
        <v>0</v>
      </c>
      <c r="V104" s="17">
        <v>0</v>
      </c>
      <c r="W104" s="17">
        <v>0</v>
      </c>
      <c r="X104" s="17">
        <v>0</v>
      </c>
      <c r="Y104" s="17">
        <v>0</v>
      </c>
      <c r="Z104" s="17">
        <v>0</v>
      </c>
      <c r="AA104" s="17">
        <v>0</v>
      </c>
      <c r="AB104" s="17">
        <v>0</v>
      </c>
      <c r="AC104" s="17">
        <v>0</v>
      </c>
      <c r="AD104" s="17">
        <v>0</v>
      </c>
      <c r="AE104" s="17">
        <v>0</v>
      </c>
      <c r="AF104" s="17">
        <v>0</v>
      </c>
      <c r="AG104" s="17">
        <v>0</v>
      </c>
      <c r="AH104" s="17">
        <v>0</v>
      </c>
      <c r="AI104" s="17">
        <v>0</v>
      </c>
      <c r="AJ104" s="17">
        <v>0</v>
      </c>
      <c r="AK104" s="17">
        <v>0</v>
      </c>
    </row>
    <row r="105" spans="5:37" x14ac:dyDescent="0.2">
      <c r="E105" s="76" t="s">
        <v>30</v>
      </c>
      <c r="F105" s="75" t="s">
        <v>172</v>
      </c>
      <c r="H105" s="75" t="s">
        <v>184</v>
      </c>
      <c r="I105" s="75" t="s">
        <v>188</v>
      </c>
      <c r="J105" s="75" t="s">
        <v>263</v>
      </c>
      <c r="K105" s="75" t="s">
        <v>263</v>
      </c>
      <c r="L105" s="3" t="s">
        <v>108</v>
      </c>
      <c r="M105" s="75" t="s">
        <v>263</v>
      </c>
      <c r="R105" s="72"/>
      <c r="T105" s="17">
        <v>0</v>
      </c>
      <c r="U105" s="17">
        <v>0</v>
      </c>
      <c r="V105" s="17">
        <v>0</v>
      </c>
      <c r="W105" s="17">
        <v>0</v>
      </c>
      <c r="X105" s="17">
        <v>0</v>
      </c>
      <c r="Y105" s="17">
        <v>0</v>
      </c>
      <c r="Z105" s="17">
        <v>0</v>
      </c>
      <c r="AA105" s="17">
        <v>0</v>
      </c>
      <c r="AB105" s="17">
        <v>0</v>
      </c>
      <c r="AC105" s="17">
        <v>0</v>
      </c>
      <c r="AD105" s="17">
        <v>0</v>
      </c>
      <c r="AE105" s="17">
        <v>0</v>
      </c>
      <c r="AF105" s="17">
        <v>0</v>
      </c>
      <c r="AG105" s="17">
        <v>0</v>
      </c>
      <c r="AH105" s="17">
        <v>0</v>
      </c>
      <c r="AI105" s="17">
        <v>0</v>
      </c>
      <c r="AJ105" s="17">
        <v>0</v>
      </c>
      <c r="AK105" s="17">
        <v>0</v>
      </c>
    </row>
    <row r="106" spans="5:37" x14ac:dyDescent="0.2">
      <c r="E106" s="76" t="s">
        <v>30</v>
      </c>
      <c r="F106" s="75" t="s">
        <v>172</v>
      </c>
      <c r="H106" s="75" t="s">
        <v>184</v>
      </c>
      <c r="I106" s="75" t="s">
        <v>188</v>
      </c>
      <c r="J106" s="75" t="s">
        <v>263</v>
      </c>
      <c r="K106" s="75" t="s">
        <v>263</v>
      </c>
      <c r="L106" s="3" t="s">
        <v>108</v>
      </c>
      <c r="M106" s="75" t="s">
        <v>263</v>
      </c>
      <c r="R106" s="72"/>
      <c r="T106" s="17">
        <v>0</v>
      </c>
      <c r="U106" s="17">
        <v>0</v>
      </c>
      <c r="V106" s="17">
        <v>0</v>
      </c>
      <c r="W106" s="17">
        <v>0</v>
      </c>
      <c r="X106" s="17">
        <v>0</v>
      </c>
      <c r="Y106" s="17">
        <v>0</v>
      </c>
      <c r="Z106" s="17">
        <v>0</v>
      </c>
      <c r="AA106" s="17">
        <v>0</v>
      </c>
      <c r="AB106" s="17">
        <v>0</v>
      </c>
      <c r="AC106" s="17">
        <v>0</v>
      </c>
      <c r="AD106" s="17">
        <v>0</v>
      </c>
      <c r="AE106" s="17">
        <v>0</v>
      </c>
      <c r="AF106" s="17">
        <v>0</v>
      </c>
      <c r="AG106" s="17">
        <v>0</v>
      </c>
      <c r="AH106" s="17">
        <v>0</v>
      </c>
      <c r="AI106" s="17">
        <v>0</v>
      </c>
      <c r="AJ106" s="17">
        <v>0</v>
      </c>
      <c r="AK106" s="17">
        <v>0</v>
      </c>
    </row>
    <row r="107" spans="5:37" x14ac:dyDescent="0.2">
      <c r="E107" s="76" t="s">
        <v>30</v>
      </c>
      <c r="F107" s="75" t="s">
        <v>172</v>
      </c>
      <c r="H107" s="75" t="s">
        <v>184</v>
      </c>
      <c r="I107" s="75" t="s">
        <v>188</v>
      </c>
      <c r="J107" s="75" t="s">
        <v>263</v>
      </c>
      <c r="K107" s="75" t="s">
        <v>263</v>
      </c>
      <c r="L107" s="3" t="s">
        <v>108</v>
      </c>
      <c r="M107" s="75" t="s">
        <v>263</v>
      </c>
      <c r="R107" s="72"/>
      <c r="T107" s="17">
        <v>0</v>
      </c>
      <c r="U107" s="17">
        <v>0</v>
      </c>
      <c r="V107" s="17">
        <v>0</v>
      </c>
      <c r="W107" s="17">
        <v>0</v>
      </c>
      <c r="X107" s="17">
        <v>0</v>
      </c>
      <c r="Y107" s="17">
        <v>0</v>
      </c>
      <c r="Z107" s="17">
        <v>0</v>
      </c>
      <c r="AA107" s="17">
        <v>0</v>
      </c>
      <c r="AB107" s="17">
        <v>0</v>
      </c>
      <c r="AC107" s="17">
        <v>0</v>
      </c>
      <c r="AD107" s="17">
        <v>0</v>
      </c>
      <c r="AE107" s="17">
        <v>0</v>
      </c>
      <c r="AF107" s="17">
        <v>0</v>
      </c>
      <c r="AG107" s="17">
        <v>0</v>
      </c>
      <c r="AH107" s="17">
        <v>0</v>
      </c>
      <c r="AI107" s="17">
        <v>0</v>
      </c>
      <c r="AJ107" s="17">
        <v>0</v>
      </c>
      <c r="AK107" s="17">
        <v>0</v>
      </c>
    </row>
    <row r="108" spans="5:37" x14ac:dyDescent="0.2">
      <c r="E108" s="76" t="s">
        <v>30</v>
      </c>
      <c r="F108" s="75" t="s">
        <v>172</v>
      </c>
      <c r="H108" s="75" t="s">
        <v>184</v>
      </c>
      <c r="I108" s="75" t="s">
        <v>188</v>
      </c>
      <c r="J108" s="75" t="s">
        <v>263</v>
      </c>
      <c r="K108" s="75" t="s">
        <v>263</v>
      </c>
      <c r="L108" s="3" t="s">
        <v>108</v>
      </c>
      <c r="M108" s="75" t="s">
        <v>263</v>
      </c>
      <c r="R108" s="72"/>
      <c r="T108" s="17">
        <v>0</v>
      </c>
      <c r="U108" s="17">
        <v>0</v>
      </c>
      <c r="V108" s="17">
        <v>0</v>
      </c>
      <c r="W108" s="17">
        <v>0</v>
      </c>
      <c r="X108" s="17">
        <v>0</v>
      </c>
      <c r="Y108" s="17">
        <v>0</v>
      </c>
      <c r="Z108" s="17">
        <v>0</v>
      </c>
      <c r="AA108" s="17">
        <v>0</v>
      </c>
      <c r="AB108" s="17">
        <v>0</v>
      </c>
      <c r="AC108" s="17">
        <v>0</v>
      </c>
      <c r="AD108" s="17">
        <v>0</v>
      </c>
      <c r="AE108" s="17">
        <v>0</v>
      </c>
      <c r="AF108" s="17">
        <v>0</v>
      </c>
      <c r="AG108" s="17">
        <v>0</v>
      </c>
      <c r="AH108" s="17">
        <v>0</v>
      </c>
      <c r="AI108" s="17">
        <v>0</v>
      </c>
      <c r="AJ108" s="17">
        <v>0</v>
      </c>
      <c r="AK108" s="17">
        <v>0</v>
      </c>
    </row>
    <row r="109" spans="5:37" x14ac:dyDescent="0.2">
      <c r="E109" s="76" t="s">
        <v>30</v>
      </c>
      <c r="F109" s="75" t="s">
        <v>172</v>
      </c>
      <c r="H109" s="75" t="s">
        <v>184</v>
      </c>
      <c r="I109" s="75" t="s">
        <v>189</v>
      </c>
      <c r="J109" s="75" t="s">
        <v>263</v>
      </c>
      <c r="K109" s="75" t="s">
        <v>263</v>
      </c>
      <c r="L109" s="3" t="s">
        <v>108</v>
      </c>
      <c r="M109" s="75" t="s">
        <v>263</v>
      </c>
      <c r="R109" s="72"/>
      <c r="T109" s="17">
        <v>0</v>
      </c>
      <c r="U109" s="17">
        <v>0</v>
      </c>
      <c r="V109" s="17">
        <v>0</v>
      </c>
      <c r="W109" s="17">
        <v>0</v>
      </c>
      <c r="X109" s="17">
        <v>0</v>
      </c>
      <c r="Y109" s="17">
        <v>0</v>
      </c>
      <c r="Z109" s="17">
        <v>0</v>
      </c>
      <c r="AA109" s="17">
        <v>0</v>
      </c>
      <c r="AB109" s="17">
        <v>0</v>
      </c>
      <c r="AC109" s="17">
        <v>0</v>
      </c>
      <c r="AD109" s="17">
        <v>0</v>
      </c>
      <c r="AE109" s="17">
        <v>0</v>
      </c>
      <c r="AF109" s="17">
        <v>0</v>
      </c>
      <c r="AG109" s="17">
        <v>0</v>
      </c>
      <c r="AH109" s="17">
        <v>0</v>
      </c>
      <c r="AI109" s="17">
        <v>0</v>
      </c>
      <c r="AJ109" s="17">
        <v>0</v>
      </c>
      <c r="AK109" s="17">
        <v>0</v>
      </c>
    </row>
    <row r="110" spans="5:37" x14ac:dyDescent="0.2">
      <c r="E110" s="76" t="s">
        <v>30</v>
      </c>
      <c r="F110" s="75" t="s">
        <v>172</v>
      </c>
      <c r="H110" s="75" t="s">
        <v>184</v>
      </c>
      <c r="I110" s="75" t="s">
        <v>189</v>
      </c>
      <c r="J110" s="75" t="s">
        <v>263</v>
      </c>
      <c r="K110" s="75" t="s">
        <v>263</v>
      </c>
      <c r="L110" s="3" t="s">
        <v>108</v>
      </c>
      <c r="M110" s="75" t="s">
        <v>263</v>
      </c>
      <c r="R110" s="72"/>
      <c r="T110" s="17">
        <v>0</v>
      </c>
      <c r="U110" s="17">
        <v>0</v>
      </c>
      <c r="V110" s="17">
        <v>0</v>
      </c>
      <c r="W110" s="17">
        <v>0</v>
      </c>
      <c r="X110" s="17">
        <v>0</v>
      </c>
      <c r="Y110" s="17">
        <v>0</v>
      </c>
      <c r="Z110" s="17">
        <v>0</v>
      </c>
      <c r="AA110" s="17">
        <v>0</v>
      </c>
      <c r="AB110" s="17">
        <v>0</v>
      </c>
      <c r="AC110" s="17">
        <v>0</v>
      </c>
      <c r="AD110" s="17">
        <v>0</v>
      </c>
      <c r="AE110" s="17">
        <v>0</v>
      </c>
      <c r="AF110" s="17">
        <v>0</v>
      </c>
      <c r="AG110" s="17">
        <v>0</v>
      </c>
      <c r="AH110" s="17">
        <v>0</v>
      </c>
      <c r="AI110" s="17">
        <v>0</v>
      </c>
      <c r="AJ110" s="17">
        <v>0</v>
      </c>
      <c r="AK110" s="17">
        <v>0</v>
      </c>
    </row>
    <row r="111" spans="5:37" x14ac:dyDescent="0.2">
      <c r="E111" s="76" t="s">
        <v>30</v>
      </c>
      <c r="F111" s="75" t="s">
        <v>172</v>
      </c>
      <c r="H111" s="75" t="s">
        <v>184</v>
      </c>
      <c r="I111" s="75" t="s">
        <v>189</v>
      </c>
      <c r="J111" s="75" t="s">
        <v>263</v>
      </c>
      <c r="K111" s="75" t="s">
        <v>263</v>
      </c>
      <c r="L111" s="3" t="s">
        <v>108</v>
      </c>
      <c r="M111" s="75" t="s">
        <v>263</v>
      </c>
      <c r="R111" s="72"/>
      <c r="T111" s="17">
        <v>0</v>
      </c>
      <c r="U111" s="17">
        <v>0</v>
      </c>
      <c r="V111" s="17">
        <v>0</v>
      </c>
      <c r="W111" s="17">
        <v>0</v>
      </c>
      <c r="X111" s="17">
        <v>0</v>
      </c>
      <c r="Y111" s="17">
        <v>0</v>
      </c>
      <c r="Z111" s="17">
        <v>0</v>
      </c>
      <c r="AA111" s="17">
        <v>0</v>
      </c>
      <c r="AB111" s="17">
        <v>0</v>
      </c>
      <c r="AC111" s="17">
        <v>0</v>
      </c>
      <c r="AD111" s="17">
        <v>0</v>
      </c>
      <c r="AE111" s="17">
        <v>0</v>
      </c>
      <c r="AF111" s="17">
        <v>0</v>
      </c>
      <c r="AG111" s="17">
        <v>0</v>
      </c>
      <c r="AH111" s="17">
        <v>0</v>
      </c>
      <c r="AI111" s="17">
        <v>0</v>
      </c>
      <c r="AJ111" s="17">
        <v>0</v>
      </c>
      <c r="AK111" s="17">
        <v>0</v>
      </c>
    </row>
    <row r="112" spans="5:37" x14ac:dyDescent="0.2">
      <c r="E112" s="76" t="s">
        <v>30</v>
      </c>
      <c r="F112" s="75" t="s">
        <v>172</v>
      </c>
      <c r="H112" s="75" t="s">
        <v>184</v>
      </c>
      <c r="I112" s="75" t="s">
        <v>189</v>
      </c>
      <c r="J112" s="75" t="s">
        <v>263</v>
      </c>
      <c r="K112" s="75" t="s">
        <v>263</v>
      </c>
      <c r="L112" s="3" t="s">
        <v>108</v>
      </c>
      <c r="M112" s="75" t="s">
        <v>263</v>
      </c>
      <c r="R112" s="72"/>
      <c r="T112" s="17">
        <v>0</v>
      </c>
      <c r="U112" s="17">
        <v>0</v>
      </c>
      <c r="V112" s="17">
        <v>0</v>
      </c>
      <c r="W112" s="17">
        <v>0</v>
      </c>
      <c r="X112" s="17">
        <v>0</v>
      </c>
      <c r="Y112" s="17">
        <v>0</v>
      </c>
      <c r="Z112" s="17">
        <v>0</v>
      </c>
      <c r="AA112" s="17">
        <v>0</v>
      </c>
      <c r="AB112" s="17">
        <v>0</v>
      </c>
      <c r="AC112" s="17">
        <v>0</v>
      </c>
      <c r="AD112" s="17">
        <v>0</v>
      </c>
      <c r="AE112" s="17">
        <v>0</v>
      </c>
      <c r="AF112" s="17">
        <v>0</v>
      </c>
      <c r="AG112" s="17">
        <v>0</v>
      </c>
      <c r="AH112" s="17">
        <v>0</v>
      </c>
      <c r="AI112" s="17">
        <v>0</v>
      </c>
      <c r="AJ112" s="17">
        <v>0</v>
      </c>
      <c r="AK112" s="17">
        <v>0</v>
      </c>
    </row>
    <row r="113" spans="5:37" x14ac:dyDescent="0.2">
      <c r="E113" s="76" t="s">
        <v>30</v>
      </c>
      <c r="F113" s="75" t="s">
        <v>172</v>
      </c>
      <c r="H113" s="75" t="s">
        <v>184</v>
      </c>
      <c r="I113" s="75" t="s">
        <v>189</v>
      </c>
      <c r="J113" s="75" t="s">
        <v>263</v>
      </c>
      <c r="K113" s="75" t="s">
        <v>263</v>
      </c>
      <c r="L113" s="3" t="s">
        <v>108</v>
      </c>
      <c r="M113" s="75" t="s">
        <v>263</v>
      </c>
      <c r="R113" s="72"/>
      <c r="T113" s="17">
        <v>0</v>
      </c>
      <c r="U113" s="17">
        <v>0</v>
      </c>
      <c r="V113" s="17">
        <v>0</v>
      </c>
      <c r="W113" s="17">
        <v>0</v>
      </c>
      <c r="X113" s="17">
        <v>0</v>
      </c>
      <c r="Y113" s="17">
        <v>0</v>
      </c>
      <c r="Z113" s="17">
        <v>0</v>
      </c>
      <c r="AA113" s="17">
        <v>0</v>
      </c>
      <c r="AB113" s="17">
        <v>0</v>
      </c>
      <c r="AC113" s="17">
        <v>0</v>
      </c>
      <c r="AD113" s="17">
        <v>0</v>
      </c>
      <c r="AE113" s="17">
        <v>0</v>
      </c>
      <c r="AF113" s="17">
        <v>0</v>
      </c>
      <c r="AG113" s="17">
        <v>0</v>
      </c>
      <c r="AH113" s="17">
        <v>0</v>
      </c>
      <c r="AI113" s="17">
        <v>0</v>
      </c>
      <c r="AJ113" s="17">
        <v>0</v>
      </c>
      <c r="AK113" s="17">
        <v>0</v>
      </c>
    </row>
    <row r="114" spans="5:37" x14ac:dyDescent="0.2">
      <c r="E114" s="76" t="s">
        <v>30</v>
      </c>
      <c r="F114" s="75" t="s">
        <v>172</v>
      </c>
      <c r="H114" s="75" t="s">
        <v>184</v>
      </c>
      <c r="I114" s="75" t="s">
        <v>189</v>
      </c>
      <c r="J114" s="75" t="s">
        <v>263</v>
      </c>
      <c r="K114" s="75" t="s">
        <v>263</v>
      </c>
      <c r="L114" s="3" t="s">
        <v>108</v>
      </c>
      <c r="M114" s="75" t="s">
        <v>263</v>
      </c>
      <c r="R114" s="72"/>
      <c r="T114" s="17">
        <v>0</v>
      </c>
      <c r="U114" s="17">
        <v>0</v>
      </c>
      <c r="V114" s="17">
        <v>0</v>
      </c>
      <c r="W114" s="17">
        <v>0</v>
      </c>
      <c r="X114" s="17">
        <v>0</v>
      </c>
      <c r="Y114" s="17">
        <v>0</v>
      </c>
      <c r="Z114" s="17">
        <v>0</v>
      </c>
      <c r="AA114" s="17">
        <v>0</v>
      </c>
      <c r="AB114" s="17">
        <v>0</v>
      </c>
      <c r="AC114" s="17">
        <v>0</v>
      </c>
      <c r="AD114" s="17">
        <v>0</v>
      </c>
      <c r="AE114" s="17">
        <v>0</v>
      </c>
      <c r="AF114" s="17">
        <v>0</v>
      </c>
      <c r="AG114" s="17">
        <v>0</v>
      </c>
      <c r="AH114" s="17">
        <v>0</v>
      </c>
      <c r="AI114" s="17">
        <v>0</v>
      </c>
      <c r="AJ114" s="17">
        <v>0</v>
      </c>
      <c r="AK114" s="17">
        <v>0</v>
      </c>
    </row>
    <row r="115" spans="5:37" x14ac:dyDescent="0.2">
      <c r="E115" s="76" t="s">
        <v>30</v>
      </c>
      <c r="F115" s="75" t="s">
        <v>172</v>
      </c>
      <c r="H115" s="75" t="s">
        <v>184</v>
      </c>
      <c r="I115" s="75" t="s">
        <v>189</v>
      </c>
      <c r="J115" s="75" t="s">
        <v>263</v>
      </c>
      <c r="K115" s="75" t="s">
        <v>263</v>
      </c>
      <c r="L115" s="3" t="s">
        <v>108</v>
      </c>
      <c r="M115" s="75" t="s">
        <v>263</v>
      </c>
      <c r="R115" s="72"/>
      <c r="T115" s="17">
        <v>0</v>
      </c>
      <c r="U115" s="17">
        <v>0</v>
      </c>
      <c r="V115" s="17">
        <v>0</v>
      </c>
      <c r="W115" s="17">
        <v>0</v>
      </c>
      <c r="X115" s="17">
        <v>0</v>
      </c>
      <c r="Y115" s="17">
        <v>0</v>
      </c>
      <c r="Z115" s="17">
        <v>0</v>
      </c>
      <c r="AA115" s="17">
        <v>0</v>
      </c>
      <c r="AB115" s="17">
        <v>0</v>
      </c>
      <c r="AC115" s="17">
        <v>0</v>
      </c>
      <c r="AD115" s="17">
        <v>0</v>
      </c>
      <c r="AE115" s="17">
        <v>0</v>
      </c>
      <c r="AF115" s="17">
        <v>0</v>
      </c>
      <c r="AG115" s="17">
        <v>0</v>
      </c>
      <c r="AH115" s="17">
        <v>0</v>
      </c>
      <c r="AI115" s="17">
        <v>0</v>
      </c>
      <c r="AJ115" s="17">
        <v>0</v>
      </c>
      <c r="AK115" s="17">
        <v>0</v>
      </c>
    </row>
    <row r="116" spans="5:37" x14ac:dyDescent="0.2">
      <c r="E116" s="76" t="s">
        <v>30</v>
      </c>
      <c r="F116" s="75" t="s">
        <v>172</v>
      </c>
      <c r="H116" s="75" t="s">
        <v>184</v>
      </c>
      <c r="I116" s="75" t="s">
        <v>189</v>
      </c>
      <c r="J116" s="75" t="s">
        <v>263</v>
      </c>
      <c r="K116" s="75" t="s">
        <v>263</v>
      </c>
      <c r="L116" s="3" t="s">
        <v>108</v>
      </c>
      <c r="M116" s="75" t="s">
        <v>263</v>
      </c>
      <c r="R116" s="72"/>
      <c r="T116" s="17">
        <v>0</v>
      </c>
      <c r="U116" s="17">
        <v>0</v>
      </c>
      <c r="V116" s="17">
        <v>0</v>
      </c>
      <c r="W116" s="17">
        <v>0</v>
      </c>
      <c r="X116" s="17">
        <v>0</v>
      </c>
      <c r="Y116" s="17">
        <v>0</v>
      </c>
      <c r="Z116" s="17">
        <v>0</v>
      </c>
      <c r="AA116" s="17">
        <v>0</v>
      </c>
      <c r="AB116" s="17">
        <v>0</v>
      </c>
      <c r="AC116" s="17">
        <v>0</v>
      </c>
      <c r="AD116" s="17">
        <v>0</v>
      </c>
      <c r="AE116" s="17">
        <v>0</v>
      </c>
      <c r="AF116" s="17">
        <v>0</v>
      </c>
      <c r="AG116" s="17">
        <v>0</v>
      </c>
      <c r="AH116" s="17">
        <v>0</v>
      </c>
      <c r="AI116" s="17">
        <v>0</v>
      </c>
      <c r="AJ116" s="17">
        <v>0</v>
      </c>
      <c r="AK116" s="17">
        <v>0</v>
      </c>
    </row>
    <row r="117" spans="5:37" x14ac:dyDescent="0.2">
      <c r="E117" s="76" t="s">
        <v>30</v>
      </c>
      <c r="F117" s="75" t="s">
        <v>172</v>
      </c>
      <c r="H117" s="75" t="s">
        <v>184</v>
      </c>
      <c r="I117" s="75" t="s">
        <v>189</v>
      </c>
      <c r="J117" s="75" t="s">
        <v>263</v>
      </c>
      <c r="K117" s="75" t="s">
        <v>263</v>
      </c>
      <c r="L117" s="3" t="s">
        <v>108</v>
      </c>
      <c r="M117" s="75" t="s">
        <v>263</v>
      </c>
      <c r="R117" s="72"/>
      <c r="T117" s="17">
        <v>0</v>
      </c>
      <c r="U117" s="17">
        <v>0</v>
      </c>
      <c r="V117" s="17">
        <v>0</v>
      </c>
      <c r="W117" s="17">
        <v>0</v>
      </c>
      <c r="X117" s="17">
        <v>0</v>
      </c>
      <c r="Y117" s="17">
        <v>0</v>
      </c>
      <c r="Z117" s="17">
        <v>0</v>
      </c>
      <c r="AA117" s="17">
        <v>0</v>
      </c>
      <c r="AB117" s="17">
        <v>0</v>
      </c>
      <c r="AC117" s="17">
        <v>0</v>
      </c>
      <c r="AD117" s="17">
        <v>0</v>
      </c>
      <c r="AE117" s="17">
        <v>0</v>
      </c>
      <c r="AF117" s="17">
        <v>0</v>
      </c>
      <c r="AG117" s="17">
        <v>0</v>
      </c>
      <c r="AH117" s="17">
        <v>0</v>
      </c>
      <c r="AI117" s="17">
        <v>0</v>
      </c>
      <c r="AJ117" s="17">
        <v>0</v>
      </c>
      <c r="AK117" s="17">
        <v>0</v>
      </c>
    </row>
    <row r="118" spans="5:37" x14ac:dyDescent="0.2">
      <c r="E118" s="76" t="s">
        <v>30</v>
      </c>
      <c r="F118" s="75" t="s">
        <v>172</v>
      </c>
      <c r="H118" s="75" t="s">
        <v>184</v>
      </c>
      <c r="I118" s="75" t="s">
        <v>189</v>
      </c>
      <c r="J118" s="75" t="s">
        <v>263</v>
      </c>
      <c r="K118" s="75" t="s">
        <v>263</v>
      </c>
      <c r="L118" s="3" t="s">
        <v>108</v>
      </c>
      <c r="M118" s="75" t="s">
        <v>263</v>
      </c>
      <c r="R118" s="72"/>
      <c r="T118" s="17">
        <v>0</v>
      </c>
      <c r="U118" s="17">
        <v>0</v>
      </c>
      <c r="V118" s="17">
        <v>0</v>
      </c>
      <c r="W118" s="17">
        <v>0</v>
      </c>
      <c r="X118" s="17">
        <v>0</v>
      </c>
      <c r="Y118" s="17">
        <v>0</v>
      </c>
      <c r="Z118" s="17">
        <v>0</v>
      </c>
      <c r="AA118" s="17">
        <v>0</v>
      </c>
      <c r="AB118" s="17">
        <v>0</v>
      </c>
      <c r="AC118" s="17">
        <v>0</v>
      </c>
      <c r="AD118" s="17">
        <v>0</v>
      </c>
      <c r="AE118" s="17">
        <v>0</v>
      </c>
      <c r="AF118" s="17">
        <v>0</v>
      </c>
      <c r="AG118" s="17">
        <v>0</v>
      </c>
      <c r="AH118" s="17">
        <v>0</v>
      </c>
      <c r="AI118" s="17">
        <v>0</v>
      </c>
      <c r="AJ118" s="17">
        <v>0</v>
      </c>
      <c r="AK118" s="17">
        <v>0</v>
      </c>
    </row>
    <row r="119" spans="5:37" x14ac:dyDescent="0.2">
      <c r="E119" s="76" t="s">
        <v>30</v>
      </c>
      <c r="F119" s="75" t="s">
        <v>172</v>
      </c>
      <c r="H119" s="75" t="s">
        <v>184</v>
      </c>
      <c r="I119" s="75" t="s">
        <v>190</v>
      </c>
      <c r="J119" s="75" t="s">
        <v>263</v>
      </c>
      <c r="K119" s="75" t="s">
        <v>263</v>
      </c>
      <c r="L119" s="3" t="s">
        <v>108</v>
      </c>
      <c r="M119" s="75" t="s">
        <v>263</v>
      </c>
      <c r="R119" s="72"/>
      <c r="T119" s="17">
        <v>0</v>
      </c>
      <c r="U119" s="17">
        <v>0</v>
      </c>
      <c r="V119" s="17">
        <v>0</v>
      </c>
      <c r="W119" s="17">
        <v>0</v>
      </c>
      <c r="X119" s="17">
        <v>0</v>
      </c>
      <c r="Y119" s="17">
        <v>0</v>
      </c>
      <c r="Z119" s="17">
        <v>0</v>
      </c>
      <c r="AA119" s="17">
        <v>0</v>
      </c>
      <c r="AB119" s="17">
        <v>0</v>
      </c>
      <c r="AC119" s="17">
        <v>0</v>
      </c>
      <c r="AD119" s="17">
        <v>0</v>
      </c>
      <c r="AE119" s="17">
        <v>0</v>
      </c>
      <c r="AF119" s="17">
        <v>0</v>
      </c>
      <c r="AG119" s="17">
        <v>0</v>
      </c>
      <c r="AH119" s="17">
        <v>0</v>
      </c>
      <c r="AI119" s="17">
        <v>0</v>
      </c>
      <c r="AJ119" s="17">
        <v>0</v>
      </c>
      <c r="AK119" s="17">
        <v>0</v>
      </c>
    </row>
    <row r="120" spans="5:37" x14ac:dyDescent="0.2">
      <c r="E120" s="76" t="s">
        <v>30</v>
      </c>
      <c r="F120" s="75" t="s">
        <v>172</v>
      </c>
      <c r="H120" s="75" t="s">
        <v>184</v>
      </c>
      <c r="I120" s="75" t="s">
        <v>190</v>
      </c>
      <c r="J120" s="75" t="s">
        <v>263</v>
      </c>
      <c r="K120" s="75" t="s">
        <v>263</v>
      </c>
      <c r="L120" s="3" t="s">
        <v>108</v>
      </c>
      <c r="M120" s="75" t="s">
        <v>263</v>
      </c>
      <c r="R120" s="72"/>
      <c r="T120" s="17">
        <v>0</v>
      </c>
      <c r="U120" s="17">
        <v>0</v>
      </c>
      <c r="V120" s="17">
        <v>0</v>
      </c>
      <c r="W120" s="17">
        <v>0</v>
      </c>
      <c r="X120" s="17">
        <v>0</v>
      </c>
      <c r="Y120" s="17">
        <v>0</v>
      </c>
      <c r="Z120" s="17">
        <v>0</v>
      </c>
      <c r="AA120" s="17">
        <v>0</v>
      </c>
      <c r="AB120" s="17">
        <v>0</v>
      </c>
      <c r="AC120" s="17">
        <v>0</v>
      </c>
      <c r="AD120" s="17">
        <v>0</v>
      </c>
      <c r="AE120" s="17">
        <v>0</v>
      </c>
      <c r="AF120" s="17">
        <v>0</v>
      </c>
      <c r="AG120" s="17">
        <v>0</v>
      </c>
      <c r="AH120" s="17">
        <v>0</v>
      </c>
      <c r="AI120" s="17">
        <v>0</v>
      </c>
      <c r="AJ120" s="17">
        <v>0</v>
      </c>
      <c r="AK120" s="17">
        <v>0</v>
      </c>
    </row>
    <row r="121" spans="5:37" x14ac:dyDescent="0.2">
      <c r="E121" s="76" t="s">
        <v>30</v>
      </c>
      <c r="F121" s="75" t="s">
        <v>172</v>
      </c>
      <c r="H121" s="75" t="s">
        <v>184</v>
      </c>
      <c r="I121" s="75" t="s">
        <v>190</v>
      </c>
      <c r="J121" s="75" t="s">
        <v>263</v>
      </c>
      <c r="K121" s="75" t="s">
        <v>263</v>
      </c>
      <c r="L121" s="3" t="s">
        <v>108</v>
      </c>
      <c r="M121" s="75" t="s">
        <v>263</v>
      </c>
      <c r="R121" s="72"/>
      <c r="T121" s="17">
        <v>0</v>
      </c>
      <c r="U121" s="17">
        <v>0</v>
      </c>
      <c r="V121" s="17">
        <v>0</v>
      </c>
      <c r="W121" s="17">
        <v>0</v>
      </c>
      <c r="X121" s="17">
        <v>0</v>
      </c>
      <c r="Y121" s="17">
        <v>0</v>
      </c>
      <c r="Z121" s="17">
        <v>0</v>
      </c>
      <c r="AA121" s="17">
        <v>0</v>
      </c>
      <c r="AB121" s="17">
        <v>0</v>
      </c>
      <c r="AC121" s="17">
        <v>0</v>
      </c>
      <c r="AD121" s="17">
        <v>0</v>
      </c>
      <c r="AE121" s="17">
        <v>0</v>
      </c>
      <c r="AF121" s="17">
        <v>0</v>
      </c>
      <c r="AG121" s="17">
        <v>0</v>
      </c>
      <c r="AH121" s="17">
        <v>0</v>
      </c>
      <c r="AI121" s="17">
        <v>0</v>
      </c>
      <c r="AJ121" s="17">
        <v>0</v>
      </c>
      <c r="AK121" s="17">
        <v>0</v>
      </c>
    </row>
    <row r="122" spans="5:37" x14ac:dyDescent="0.2">
      <c r="E122" s="76" t="s">
        <v>30</v>
      </c>
      <c r="F122" s="75" t="s">
        <v>172</v>
      </c>
      <c r="H122" s="75" t="s">
        <v>184</v>
      </c>
      <c r="I122" s="75" t="s">
        <v>190</v>
      </c>
      <c r="J122" s="75" t="s">
        <v>263</v>
      </c>
      <c r="K122" s="75" t="s">
        <v>263</v>
      </c>
      <c r="L122" s="3" t="s">
        <v>108</v>
      </c>
      <c r="M122" s="75" t="s">
        <v>263</v>
      </c>
      <c r="R122" s="72"/>
      <c r="T122" s="17">
        <v>0</v>
      </c>
      <c r="U122" s="17">
        <v>0</v>
      </c>
      <c r="V122" s="17">
        <v>0</v>
      </c>
      <c r="W122" s="17">
        <v>0</v>
      </c>
      <c r="X122" s="17">
        <v>0</v>
      </c>
      <c r="Y122" s="17">
        <v>0</v>
      </c>
      <c r="Z122" s="17">
        <v>0</v>
      </c>
      <c r="AA122" s="17">
        <v>0</v>
      </c>
      <c r="AB122" s="17">
        <v>0</v>
      </c>
      <c r="AC122" s="17">
        <v>0</v>
      </c>
      <c r="AD122" s="17">
        <v>0</v>
      </c>
      <c r="AE122" s="17">
        <v>0</v>
      </c>
      <c r="AF122" s="17">
        <v>0</v>
      </c>
      <c r="AG122" s="17">
        <v>0</v>
      </c>
      <c r="AH122" s="17">
        <v>0</v>
      </c>
      <c r="AI122" s="17">
        <v>0</v>
      </c>
      <c r="AJ122" s="17">
        <v>0</v>
      </c>
      <c r="AK122" s="17">
        <v>0</v>
      </c>
    </row>
    <row r="123" spans="5:37" x14ac:dyDescent="0.2">
      <c r="E123" s="76" t="s">
        <v>30</v>
      </c>
      <c r="F123" s="75" t="s">
        <v>172</v>
      </c>
      <c r="H123" s="75" t="s">
        <v>184</v>
      </c>
      <c r="I123" s="75" t="s">
        <v>190</v>
      </c>
      <c r="J123" s="75" t="s">
        <v>263</v>
      </c>
      <c r="K123" s="75" t="s">
        <v>263</v>
      </c>
      <c r="L123" s="3" t="s">
        <v>108</v>
      </c>
      <c r="M123" s="75" t="s">
        <v>263</v>
      </c>
      <c r="R123" s="72"/>
      <c r="T123" s="17">
        <v>0</v>
      </c>
      <c r="U123" s="17">
        <v>0</v>
      </c>
      <c r="V123" s="17">
        <v>0</v>
      </c>
      <c r="W123" s="17">
        <v>0</v>
      </c>
      <c r="X123" s="17">
        <v>0</v>
      </c>
      <c r="Y123" s="17">
        <v>0</v>
      </c>
      <c r="Z123" s="17">
        <v>0</v>
      </c>
      <c r="AA123" s="17">
        <v>0</v>
      </c>
      <c r="AB123" s="17">
        <v>0</v>
      </c>
      <c r="AC123" s="17">
        <v>0</v>
      </c>
      <c r="AD123" s="17">
        <v>0</v>
      </c>
      <c r="AE123" s="17">
        <v>0</v>
      </c>
      <c r="AF123" s="17">
        <v>0</v>
      </c>
      <c r="AG123" s="17">
        <v>0</v>
      </c>
      <c r="AH123" s="17">
        <v>0</v>
      </c>
      <c r="AI123" s="17">
        <v>0</v>
      </c>
      <c r="AJ123" s="17">
        <v>0</v>
      </c>
      <c r="AK123" s="17">
        <v>0</v>
      </c>
    </row>
    <row r="124" spans="5:37" x14ac:dyDescent="0.2">
      <c r="E124" s="76" t="s">
        <v>30</v>
      </c>
      <c r="F124" s="75" t="s">
        <v>172</v>
      </c>
      <c r="H124" s="75" t="s">
        <v>184</v>
      </c>
      <c r="I124" s="75" t="s">
        <v>190</v>
      </c>
      <c r="J124" s="75" t="s">
        <v>263</v>
      </c>
      <c r="K124" s="75" t="s">
        <v>263</v>
      </c>
      <c r="L124" s="3" t="s">
        <v>108</v>
      </c>
      <c r="M124" s="75" t="s">
        <v>263</v>
      </c>
      <c r="R124" s="72"/>
      <c r="T124" s="17">
        <v>0</v>
      </c>
      <c r="U124" s="17">
        <v>0</v>
      </c>
      <c r="V124" s="17">
        <v>0</v>
      </c>
      <c r="W124" s="17">
        <v>0</v>
      </c>
      <c r="X124" s="17">
        <v>0</v>
      </c>
      <c r="Y124" s="17">
        <v>0</v>
      </c>
      <c r="Z124" s="17">
        <v>0</v>
      </c>
      <c r="AA124" s="17">
        <v>0</v>
      </c>
      <c r="AB124" s="17">
        <v>0</v>
      </c>
      <c r="AC124" s="17">
        <v>0</v>
      </c>
      <c r="AD124" s="17">
        <v>0</v>
      </c>
      <c r="AE124" s="17">
        <v>0</v>
      </c>
      <c r="AF124" s="17">
        <v>0</v>
      </c>
      <c r="AG124" s="17">
        <v>0</v>
      </c>
      <c r="AH124" s="17">
        <v>0</v>
      </c>
      <c r="AI124" s="17">
        <v>0</v>
      </c>
      <c r="AJ124" s="17">
        <v>0</v>
      </c>
      <c r="AK124" s="17">
        <v>0</v>
      </c>
    </row>
    <row r="125" spans="5:37" x14ac:dyDescent="0.2">
      <c r="E125" s="76" t="s">
        <v>30</v>
      </c>
      <c r="F125" s="75" t="s">
        <v>172</v>
      </c>
      <c r="H125" s="75" t="s">
        <v>184</v>
      </c>
      <c r="I125" s="75" t="s">
        <v>190</v>
      </c>
      <c r="J125" s="75" t="s">
        <v>263</v>
      </c>
      <c r="K125" s="75" t="s">
        <v>263</v>
      </c>
      <c r="L125" s="3" t="s">
        <v>108</v>
      </c>
      <c r="M125" s="75" t="s">
        <v>263</v>
      </c>
      <c r="R125" s="72"/>
      <c r="T125" s="17">
        <v>0</v>
      </c>
      <c r="U125" s="17">
        <v>0</v>
      </c>
      <c r="V125" s="17">
        <v>0</v>
      </c>
      <c r="W125" s="17">
        <v>0</v>
      </c>
      <c r="X125" s="17">
        <v>0</v>
      </c>
      <c r="Y125" s="17">
        <v>0</v>
      </c>
      <c r="Z125" s="17">
        <v>0</v>
      </c>
      <c r="AA125" s="17">
        <v>0</v>
      </c>
      <c r="AB125" s="17">
        <v>0</v>
      </c>
      <c r="AC125" s="17">
        <v>0</v>
      </c>
      <c r="AD125" s="17">
        <v>0</v>
      </c>
      <c r="AE125" s="17">
        <v>0</v>
      </c>
      <c r="AF125" s="17">
        <v>0</v>
      </c>
      <c r="AG125" s="17">
        <v>0</v>
      </c>
      <c r="AH125" s="17">
        <v>0</v>
      </c>
      <c r="AI125" s="17">
        <v>0</v>
      </c>
      <c r="AJ125" s="17">
        <v>0</v>
      </c>
      <c r="AK125" s="17">
        <v>0</v>
      </c>
    </row>
    <row r="126" spans="5:37" x14ac:dyDescent="0.2">
      <c r="E126" s="76" t="s">
        <v>30</v>
      </c>
      <c r="F126" s="75" t="s">
        <v>172</v>
      </c>
      <c r="H126" s="75" t="s">
        <v>184</v>
      </c>
      <c r="I126" s="75" t="s">
        <v>190</v>
      </c>
      <c r="J126" s="75" t="s">
        <v>263</v>
      </c>
      <c r="K126" s="75" t="s">
        <v>263</v>
      </c>
      <c r="L126" s="3" t="s">
        <v>108</v>
      </c>
      <c r="M126" s="75" t="s">
        <v>263</v>
      </c>
      <c r="R126" s="72"/>
      <c r="T126" s="17">
        <v>0</v>
      </c>
      <c r="U126" s="17">
        <v>0</v>
      </c>
      <c r="V126" s="17">
        <v>0</v>
      </c>
      <c r="W126" s="17">
        <v>0</v>
      </c>
      <c r="X126" s="17">
        <v>0</v>
      </c>
      <c r="Y126" s="17">
        <v>0</v>
      </c>
      <c r="Z126" s="17">
        <v>0</v>
      </c>
      <c r="AA126" s="17">
        <v>0</v>
      </c>
      <c r="AB126" s="17">
        <v>0</v>
      </c>
      <c r="AC126" s="17">
        <v>0</v>
      </c>
      <c r="AD126" s="17">
        <v>0</v>
      </c>
      <c r="AE126" s="17">
        <v>0</v>
      </c>
      <c r="AF126" s="17">
        <v>0</v>
      </c>
      <c r="AG126" s="17">
        <v>0</v>
      </c>
      <c r="AH126" s="17">
        <v>0</v>
      </c>
      <c r="AI126" s="17">
        <v>0</v>
      </c>
      <c r="AJ126" s="17">
        <v>0</v>
      </c>
      <c r="AK126" s="17">
        <v>0</v>
      </c>
    </row>
    <row r="127" spans="5:37" x14ac:dyDescent="0.2">
      <c r="E127" s="76" t="s">
        <v>30</v>
      </c>
      <c r="F127" s="75" t="s">
        <v>172</v>
      </c>
      <c r="H127" s="75" t="s">
        <v>184</v>
      </c>
      <c r="I127" s="75" t="s">
        <v>190</v>
      </c>
      <c r="J127" s="75" t="s">
        <v>263</v>
      </c>
      <c r="K127" s="75" t="s">
        <v>263</v>
      </c>
      <c r="L127" s="3" t="s">
        <v>108</v>
      </c>
      <c r="M127" s="75" t="s">
        <v>263</v>
      </c>
      <c r="R127" s="72"/>
      <c r="T127" s="17">
        <v>0</v>
      </c>
      <c r="U127" s="17">
        <v>0</v>
      </c>
      <c r="V127" s="17">
        <v>0</v>
      </c>
      <c r="W127" s="17">
        <v>0</v>
      </c>
      <c r="X127" s="17">
        <v>0</v>
      </c>
      <c r="Y127" s="17">
        <v>0</v>
      </c>
      <c r="Z127" s="17">
        <v>0</v>
      </c>
      <c r="AA127" s="17">
        <v>0</v>
      </c>
      <c r="AB127" s="17">
        <v>0</v>
      </c>
      <c r="AC127" s="17">
        <v>0</v>
      </c>
      <c r="AD127" s="17">
        <v>0</v>
      </c>
      <c r="AE127" s="17">
        <v>0</v>
      </c>
      <c r="AF127" s="17">
        <v>0</v>
      </c>
      <c r="AG127" s="17">
        <v>0</v>
      </c>
      <c r="AH127" s="17">
        <v>0</v>
      </c>
      <c r="AI127" s="17">
        <v>0</v>
      </c>
      <c r="AJ127" s="17">
        <v>0</v>
      </c>
      <c r="AK127" s="17">
        <v>0</v>
      </c>
    </row>
    <row r="128" spans="5:37" x14ac:dyDescent="0.2">
      <c r="E128" s="76" t="s">
        <v>30</v>
      </c>
      <c r="F128" s="75" t="s">
        <v>172</v>
      </c>
      <c r="H128" s="75" t="s">
        <v>184</v>
      </c>
      <c r="I128" s="75" t="s">
        <v>190</v>
      </c>
      <c r="J128" s="75" t="s">
        <v>263</v>
      </c>
      <c r="K128" s="75" t="s">
        <v>263</v>
      </c>
      <c r="L128" s="3" t="s">
        <v>108</v>
      </c>
      <c r="M128" s="75" t="s">
        <v>263</v>
      </c>
      <c r="R128" s="72"/>
      <c r="T128" s="17">
        <v>0</v>
      </c>
      <c r="U128" s="17">
        <v>0</v>
      </c>
      <c r="V128" s="17">
        <v>0</v>
      </c>
      <c r="W128" s="17">
        <v>0</v>
      </c>
      <c r="X128" s="17">
        <v>0</v>
      </c>
      <c r="Y128" s="17">
        <v>0</v>
      </c>
      <c r="Z128" s="17">
        <v>0</v>
      </c>
      <c r="AA128" s="17">
        <v>0</v>
      </c>
      <c r="AB128" s="17">
        <v>0</v>
      </c>
      <c r="AC128" s="17">
        <v>0</v>
      </c>
      <c r="AD128" s="17">
        <v>0</v>
      </c>
      <c r="AE128" s="17">
        <v>0</v>
      </c>
      <c r="AF128" s="17">
        <v>0</v>
      </c>
      <c r="AG128" s="17">
        <v>0</v>
      </c>
      <c r="AH128" s="17">
        <v>0</v>
      </c>
      <c r="AI128" s="17">
        <v>0</v>
      </c>
      <c r="AJ128" s="17">
        <v>0</v>
      </c>
      <c r="AK128" s="17">
        <v>0</v>
      </c>
    </row>
    <row r="129" spans="5:37" x14ac:dyDescent="0.2">
      <c r="E129" s="76" t="s">
        <v>30</v>
      </c>
      <c r="F129" s="75" t="s">
        <v>172</v>
      </c>
      <c r="H129" s="75" t="s">
        <v>184</v>
      </c>
      <c r="I129" s="75" t="s">
        <v>191</v>
      </c>
      <c r="J129" s="75" t="s">
        <v>263</v>
      </c>
      <c r="K129" s="75" t="s">
        <v>263</v>
      </c>
      <c r="L129" s="3" t="s">
        <v>108</v>
      </c>
      <c r="M129" s="75" t="s">
        <v>263</v>
      </c>
      <c r="R129" s="72"/>
      <c r="T129" s="17">
        <v>0</v>
      </c>
      <c r="U129" s="17">
        <v>0</v>
      </c>
      <c r="V129" s="17">
        <v>0</v>
      </c>
      <c r="W129" s="17">
        <v>0</v>
      </c>
      <c r="X129" s="17">
        <v>0</v>
      </c>
      <c r="Y129" s="17">
        <v>0</v>
      </c>
      <c r="Z129" s="17">
        <v>0</v>
      </c>
      <c r="AA129" s="17">
        <v>0</v>
      </c>
      <c r="AB129" s="17">
        <v>0</v>
      </c>
      <c r="AC129" s="17">
        <v>0</v>
      </c>
      <c r="AD129" s="17">
        <v>0</v>
      </c>
      <c r="AE129" s="17">
        <v>0</v>
      </c>
      <c r="AF129" s="17">
        <v>0</v>
      </c>
      <c r="AG129" s="17">
        <v>0</v>
      </c>
      <c r="AH129" s="17">
        <v>0</v>
      </c>
      <c r="AI129" s="17">
        <v>0</v>
      </c>
      <c r="AJ129" s="17">
        <v>0</v>
      </c>
      <c r="AK129" s="17">
        <v>0</v>
      </c>
    </row>
    <row r="130" spans="5:37" x14ac:dyDescent="0.2">
      <c r="E130" s="76" t="s">
        <v>30</v>
      </c>
      <c r="F130" s="75" t="s">
        <v>172</v>
      </c>
      <c r="H130" s="75" t="s">
        <v>184</v>
      </c>
      <c r="I130" s="75" t="s">
        <v>191</v>
      </c>
      <c r="J130" s="75" t="s">
        <v>263</v>
      </c>
      <c r="K130" s="75" t="s">
        <v>263</v>
      </c>
      <c r="L130" s="3" t="s">
        <v>108</v>
      </c>
      <c r="M130" s="75" t="s">
        <v>263</v>
      </c>
      <c r="R130" s="72"/>
      <c r="T130" s="17">
        <v>0</v>
      </c>
      <c r="U130" s="17">
        <v>0</v>
      </c>
      <c r="V130" s="17">
        <v>0</v>
      </c>
      <c r="W130" s="17">
        <v>0</v>
      </c>
      <c r="X130" s="17">
        <v>0</v>
      </c>
      <c r="Y130" s="17">
        <v>0</v>
      </c>
      <c r="Z130" s="17">
        <v>0</v>
      </c>
      <c r="AA130" s="17">
        <v>0</v>
      </c>
      <c r="AB130" s="17">
        <v>0</v>
      </c>
      <c r="AC130" s="17">
        <v>0</v>
      </c>
      <c r="AD130" s="17">
        <v>0</v>
      </c>
      <c r="AE130" s="17">
        <v>0</v>
      </c>
      <c r="AF130" s="17">
        <v>0</v>
      </c>
      <c r="AG130" s="17">
        <v>0</v>
      </c>
      <c r="AH130" s="17">
        <v>0</v>
      </c>
      <c r="AI130" s="17">
        <v>0</v>
      </c>
      <c r="AJ130" s="17">
        <v>0</v>
      </c>
      <c r="AK130" s="17">
        <v>0</v>
      </c>
    </row>
    <row r="131" spans="5:37" x14ac:dyDescent="0.2">
      <c r="E131" s="76" t="s">
        <v>30</v>
      </c>
      <c r="F131" s="75" t="s">
        <v>172</v>
      </c>
      <c r="H131" s="75" t="s">
        <v>184</v>
      </c>
      <c r="I131" s="75" t="s">
        <v>191</v>
      </c>
      <c r="J131" s="75" t="s">
        <v>263</v>
      </c>
      <c r="K131" s="75" t="s">
        <v>263</v>
      </c>
      <c r="L131" s="3" t="s">
        <v>108</v>
      </c>
      <c r="M131" s="75" t="s">
        <v>263</v>
      </c>
      <c r="R131" s="72"/>
      <c r="T131" s="17">
        <v>0</v>
      </c>
      <c r="U131" s="17">
        <v>0</v>
      </c>
      <c r="V131" s="17">
        <v>0</v>
      </c>
      <c r="W131" s="17">
        <v>0</v>
      </c>
      <c r="X131" s="17">
        <v>0</v>
      </c>
      <c r="Y131" s="17">
        <v>0</v>
      </c>
      <c r="Z131" s="17">
        <v>0</v>
      </c>
      <c r="AA131" s="17">
        <v>0</v>
      </c>
      <c r="AB131" s="17">
        <v>0</v>
      </c>
      <c r="AC131" s="17">
        <v>0</v>
      </c>
      <c r="AD131" s="17">
        <v>0</v>
      </c>
      <c r="AE131" s="17">
        <v>0</v>
      </c>
      <c r="AF131" s="17">
        <v>0</v>
      </c>
      <c r="AG131" s="17">
        <v>0</v>
      </c>
      <c r="AH131" s="17">
        <v>0</v>
      </c>
      <c r="AI131" s="17">
        <v>0</v>
      </c>
      <c r="AJ131" s="17">
        <v>0</v>
      </c>
      <c r="AK131" s="17">
        <v>0</v>
      </c>
    </row>
    <row r="132" spans="5:37" x14ac:dyDescent="0.2">
      <c r="E132" s="76" t="s">
        <v>30</v>
      </c>
      <c r="F132" s="75" t="s">
        <v>172</v>
      </c>
      <c r="H132" s="75" t="s">
        <v>184</v>
      </c>
      <c r="I132" s="75" t="s">
        <v>191</v>
      </c>
      <c r="J132" s="75" t="s">
        <v>263</v>
      </c>
      <c r="K132" s="75" t="s">
        <v>263</v>
      </c>
      <c r="L132" s="3" t="s">
        <v>108</v>
      </c>
      <c r="M132" s="75" t="s">
        <v>263</v>
      </c>
      <c r="R132" s="72"/>
      <c r="T132" s="17">
        <v>0</v>
      </c>
      <c r="U132" s="17">
        <v>0</v>
      </c>
      <c r="V132" s="17">
        <v>0</v>
      </c>
      <c r="W132" s="17">
        <v>0</v>
      </c>
      <c r="X132" s="17">
        <v>0</v>
      </c>
      <c r="Y132" s="17">
        <v>0</v>
      </c>
      <c r="Z132" s="17">
        <v>0</v>
      </c>
      <c r="AA132" s="17">
        <v>0</v>
      </c>
      <c r="AB132" s="17">
        <v>0</v>
      </c>
      <c r="AC132" s="17">
        <v>0</v>
      </c>
      <c r="AD132" s="17">
        <v>0</v>
      </c>
      <c r="AE132" s="17">
        <v>0</v>
      </c>
      <c r="AF132" s="17">
        <v>0</v>
      </c>
      <c r="AG132" s="17">
        <v>0</v>
      </c>
      <c r="AH132" s="17">
        <v>0</v>
      </c>
      <c r="AI132" s="17">
        <v>0</v>
      </c>
      <c r="AJ132" s="17">
        <v>0</v>
      </c>
      <c r="AK132" s="17">
        <v>0</v>
      </c>
    </row>
    <row r="133" spans="5:37" x14ac:dyDescent="0.2">
      <c r="E133" s="76" t="s">
        <v>30</v>
      </c>
      <c r="F133" s="75" t="s">
        <v>172</v>
      </c>
      <c r="H133" s="75" t="s">
        <v>184</v>
      </c>
      <c r="I133" s="75" t="s">
        <v>191</v>
      </c>
      <c r="J133" s="75" t="s">
        <v>263</v>
      </c>
      <c r="K133" s="75" t="s">
        <v>263</v>
      </c>
      <c r="L133" s="3" t="s">
        <v>108</v>
      </c>
      <c r="M133" s="75" t="s">
        <v>263</v>
      </c>
      <c r="R133" s="72"/>
      <c r="T133" s="17">
        <v>0</v>
      </c>
      <c r="U133" s="17">
        <v>0</v>
      </c>
      <c r="V133" s="17">
        <v>0</v>
      </c>
      <c r="W133" s="17">
        <v>0</v>
      </c>
      <c r="X133" s="17">
        <v>0</v>
      </c>
      <c r="Y133" s="17">
        <v>0</v>
      </c>
      <c r="Z133" s="17">
        <v>0</v>
      </c>
      <c r="AA133" s="17">
        <v>0</v>
      </c>
      <c r="AB133" s="17">
        <v>0</v>
      </c>
      <c r="AC133" s="17">
        <v>0</v>
      </c>
      <c r="AD133" s="17">
        <v>0</v>
      </c>
      <c r="AE133" s="17">
        <v>0</v>
      </c>
      <c r="AF133" s="17">
        <v>0</v>
      </c>
      <c r="AG133" s="17">
        <v>0</v>
      </c>
      <c r="AH133" s="17">
        <v>0</v>
      </c>
      <c r="AI133" s="17">
        <v>0</v>
      </c>
      <c r="AJ133" s="17">
        <v>0</v>
      </c>
      <c r="AK133" s="17">
        <v>0</v>
      </c>
    </row>
    <row r="134" spans="5:37" x14ac:dyDescent="0.2">
      <c r="E134" s="76" t="s">
        <v>30</v>
      </c>
      <c r="F134" s="75" t="s">
        <v>172</v>
      </c>
      <c r="H134" s="75" t="s">
        <v>184</v>
      </c>
      <c r="I134" s="75" t="s">
        <v>191</v>
      </c>
      <c r="J134" s="75" t="s">
        <v>263</v>
      </c>
      <c r="K134" s="75" t="s">
        <v>263</v>
      </c>
      <c r="L134" s="3" t="s">
        <v>108</v>
      </c>
      <c r="M134" s="75" t="s">
        <v>263</v>
      </c>
      <c r="R134" s="72"/>
      <c r="T134" s="17">
        <v>0</v>
      </c>
      <c r="U134" s="17">
        <v>0</v>
      </c>
      <c r="V134" s="17">
        <v>0</v>
      </c>
      <c r="W134" s="17">
        <v>0</v>
      </c>
      <c r="X134" s="17">
        <v>0</v>
      </c>
      <c r="Y134" s="17">
        <v>0</v>
      </c>
      <c r="Z134" s="17">
        <v>0</v>
      </c>
      <c r="AA134" s="17">
        <v>0</v>
      </c>
      <c r="AB134" s="17">
        <v>0</v>
      </c>
      <c r="AC134" s="17">
        <v>0</v>
      </c>
      <c r="AD134" s="17">
        <v>0</v>
      </c>
      <c r="AE134" s="17">
        <v>0</v>
      </c>
      <c r="AF134" s="17">
        <v>0</v>
      </c>
      <c r="AG134" s="17">
        <v>0</v>
      </c>
      <c r="AH134" s="17">
        <v>0</v>
      </c>
      <c r="AI134" s="17">
        <v>0</v>
      </c>
      <c r="AJ134" s="17">
        <v>0</v>
      </c>
      <c r="AK134" s="17">
        <v>0</v>
      </c>
    </row>
    <row r="135" spans="5:37" x14ac:dyDescent="0.2">
      <c r="E135" s="76" t="s">
        <v>30</v>
      </c>
      <c r="F135" s="75" t="s">
        <v>172</v>
      </c>
      <c r="H135" s="75" t="s">
        <v>184</v>
      </c>
      <c r="I135" s="75" t="s">
        <v>191</v>
      </c>
      <c r="J135" s="75" t="s">
        <v>263</v>
      </c>
      <c r="K135" s="75" t="s">
        <v>263</v>
      </c>
      <c r="L135" s="3" t="s">
        <v>108</v>
      </c>
      <c r="M135" s="75" t="s">
        <v>263</v>
      </c>
      <c r="R135" s="72"/>
      <c r="T135" s="17">
        <v>0</v>
      </c>
      <c r="U135" s="17">
        <v>0</v>
      </c>
      <c r="V135" s="17">
        <v>0</v>
      </c>
      <c r="W135" s="17">
        <v>0</v>
      </c>
      <c r="X135" s="17">
        <v>0</v>
      </c>
      <c r="Y135" s="17">
        <v>0</v>
      </c>
      <c r="Z135" s="17">
        <v>0</v>
      </c>
      <c r="AA135" s="17">
        <v>0</v>
      </c>
      <c r="AB135" s="17">
        <v>0</v>
      </c>
      <c r="AC135" s="17">
        <v>0</v>
      </c>
      <c r="AD135" s="17">
        <v>0</v>
      </c>
      <c r="AE135" s="17">
        <v>0</v>
      </c>
      <c r="AF135" s="17">
        <v>0</v>
      </c>
      <c r="AG135" s="17">
        <v>0</v>
      </c>
      <c r="AH135" s="17">
        <v>0</v>
      </c>
      <c r="AI135" s="17">
        <v>0</v>
      </c>
      <c r="AJ135" s="17">
        <v>0</v>
      </c>
      <c r="AK135" s="17">
        <v>0</v>
      </c>
    </row>
    <row r="136" spans="5:37" x14ac:dyDescent="0.2">
      <c r="E136" s="76" t="s">
        <v>30</v>
      </c>
      <c r="F136" s="75" t="s">
        <v>172</v>
      </c>
      <c r="H136" s="75" t="s">
        <v>184</v>
      </c>
      <c r="I136" s="75" t="s">
        <v>191</v>
      </c>
      <c r="J136" s="75" t="s">
        <v>263</v>
      </c>
      <c r="K136" s="75" t="s">
        <v>263</v>
      </c>
      <c r="L136" s="3" t="s">
        <v>108</v>
      </c>
      <c r="M136" s="75" t="s">
        <v>263</v>
      </c>
      <c r="R136" s="72"/>
      <c r="T136" s="17">
        <v>0</v>
      </c>
      <c r="U136" s="17">
        <v>0</v>
      </c>
      <c r="V136" s="17">
        <v>0</v>
      </c>
      <c r="W136" s="17">
        <v>0</v>
      </c>
      <c r="X136" s="17">
        <v>0</v>
      </c>
      <c r="Y136" s="17">
        <v>0</v>
      </c>
      <c r="Z136" s="17">
        <v>0</v>
      </c>
      <c r="AA136" s="17">
        <v>0</v>
      </c>
      <c r="AB136" s="17">
        <v>0</v>
      </c>
      <c r="AC136" s="17">
        <v>0</v>
      </c>
      <c r="AD136" s="17">
        <v>0</v>
      </c>
      <c r="AE136" s="17">
        <v>0</v>
      </c>
      <c r="AF136" s="17">
        <v>0</v>
      </c>
      <c r="AG136" s="17">
        <v>0</v>
      </c>
      <c r="AH136" s="17">
        <v>0</v>
      </c>
      <c r="AI136" s="17">
        <v>0</v>
      </c>
      <c r="AJ136" s="17">
        <v>0</v>
      </c>
      <c r="AK136" s="17">
        <v>0</v>
      </c>
    </row>
    <row r="137" spans="5:37" x14ac:dyDescent="0.2">
      <c r="E137" s="76" t="s">
        <v>30</v>
      </c>
      <c r="F137" s="75" t="s">
        <v>172</v>
      </c>
      <c r="H137" s="75" t="s">
        <v>184</v>
      </c>
      <c r="I137" s="75" t="s">
        <v>191</v>
      </c>
      <c r="J137" s="75" t="s">
        <v>263</v>
      </c>
      <c r="K137" s="75" t="s">
        <v>263</v>
      </c>
      <c r="L137" s="3" t="s">
        <v>108</v>
      </c>
      <c r="M137" s="75" t="s">
        <v>263</v>
      </c>
      <c r="R137" s="72"/>
      <c r="T137" s="17">
        <v>0</v>
      </c>
      <c r="U137" s="17">
        <v>0</v>
      </c>
      <c r="V137" s="17">
        <v>0</v>
      </c>
      <c r="W137" s="17">
        <v>0</v>
      </c>
      <c r="X137" s="17">
        <v>0</v>
      </c>
      <c r="Y137" s="17">
        <v>0</v>
      </c>
      <c r="Z137" s="17">
        <v>0</v>
      </c>
      <c r="AA137" s="17">
        <v>0</v>
      </c>
      <c r="AB137" s="17">
        <v>0</v>
      </c>
      <c r="AC137" s="17">
        <v>0</v>
      </c>
      <c r="AD137" s="17">
        <v>0</v>
      </c>
      <c r="AE137" s="17">
        <v>0</v>
      </c>
      <c r="AF137" s="17">
        <v>0</v>
      </c>
      <c r="AG137" s="17">
        <v>0</v>
      </c>
      <c r="AH137" s="17">
        <v>0</v>
      </c>
      <c r="AI137" s="17">
        <v>0</v>
      </c>
      <c r="AJ137" s="17">
        <v>0</v>
      </c>
      <c r="AK137" s="17">
        <v>0</v>
      </c>
    </row>
    <row r="138" spans="5:37" x14ac:dyDescent="0.2">
      <c r="E138" s="76" t="s">
        <v>30</v>
      </c>
      <c r="F138" s="75" t="s">
        <v>172</v>
      </c>
      <c r="H138" s="75" t="s">
        <v>184</v>
      </c>
      <c r="I138" s="75" t="s">
        <v>191</v>
      </c>
      <c r="J138" s="75" t="s">
        <v>263</v>
      </c>
      <c r="K138" s="75" t="s">
        <v>263</v>
      </c>
      <c r="L138" s="3" t="s">
        <v>108</v>
      </c>
      <c r="M138" s="75" t="s">
        <v>263</v>
      </c>
      <c r="R138" s="72"/>
      <c r="T138" s="17">
        <v>0</v>
      </c>
      <c r="U138" s="17">
        <v>0</v>
      </c>
      <c r="V138" s="17">
        <v>0</v>
      </c>
      <c r="W138" s="17">
        <v>0</v>
      </c>
      <c r="X138" s="17">
        <v>0</v>
      </c>
      <c r="Y138" s="17">
        <v>0</v>
      </c>
      <c r="Z138" s="17">
        <v>0</v>
      </c>
      <c r="AA138" s="17">
        <v>0</v>
      </c>
      <c r="AB138" s="17">
        <v>0</v>
      </c>
      <c r="AC138" s="17">
        <v>0</v>
      </c>
      <c r="AD138" s="17">
        <v>0</v>
      </c>
      <c r="AE138" s="17">
        <v>0</v>
      </c>
      <c r="AF138" s="17">
        <v>0</v>
      </c>
      <c r="AG138" s="17">
        <v>0</v>
      </c>
      <c r="AH138" s="17">
        <v>0</v>
      </c>
      <c r="AI138" s="17">
        <v>0</v>
      </c>
      <c r="AJ138" s="17">
        <v>0</v>
      </c>
      <c r="AK138" s="17">
        <v>0</v>
      </c>
    </row>
    <row r="139" spans="5:37" x14ac:dyDescent="0.2">
      <c r="E139" s="76" t="s">
        <v>30</v>
      </c>
      <c r="F139" s="75" t="s">
        <v>172</v>
      </c>
      <c r="H139" s="75" t="s">
        <v>184</v>
      </c>
      <c r="I139" s="75" t="s">
        <v>192</v>
      </c>
      <c r="J139" s="75" t="s">
        <v>263</v>
      </c>
      <c r="K139" s="75" t="s">
        <v>263</v>
      </c>
      <c r="L139" s="3" t="s">
        <v>108</v>
      </c>
      <c r="M139" s="75" t="s">
        <v>263</v>
      </c>
      <c r="R139" s="72"/>
      <c r="T139" s="17">
        <v>0</v>
      </c>
      <c r="U139" s="17">
        <v>0</v>
      </c>
      <c r="V139" s="17">
        <v>0</v>
      </c>
      <c r="W139" s="17">
        <v>0</v>
      </c>
      <c r="X139" s="17">
        <v>0</v>
      </c>
      <c r="Y139" s="17">
        <v>0</v>
      </c>
      <c r="Z139" s="17">
        <v>0</v>
      </c>
      <c r="AA139" s="17">
        <v>0</v>
      </c>
      <c r="AB139" s="17">
        <v>0</v>
      </c>
      <c r="AC139" s="17">
        <v>0</v>
      </c>
      <c r="AD139" s="17">
        <v>0</v>
      </c>
      <c r="AE139" s="17">
        <v>0</v>
      </c>
      <c r="AF139" s="17">
        <v>0</v>
      </c>
      <c r="AG139" s="17">
        <v>0</v>
      </c>
      <c r="AH139" s="17">
        <v>0</v>
      </c>
      <c r="AI139" s="17">
        <v>0</v>
      </c>
      <c r="AJ139" s="17">
        <v>0</v>
      </c>
      <c r="AK139" s="17">
        <v>0</v>
      </c>
    </row>
    <row r="140" spans="5:37" x14ac:dyDescent="0.2">
      <c r="E140" s="76" t="s">
        <v>30</v>
      </c>
      <c r="F140" s="75" t="s">
        <v>172</v>
      </c>
      <c r="H140" s="75" t="s">
        <v>184</v>
      </c>
      <c r="I140" s="75" t="s">
        <v>192</v>
      </c>
      <c r="J140" s="75" t="s">
        <v>263</v>
      </c>
      <c r="K140" s="75" t="s">
        <v>263</v>
      </c>
      <c r="L140" s="3" t="s">
        <v>108</v>
      </c>
      <c r="M140" s="75" t="s">
        <v>263</v>
      </c>
      <c r="R140" s="72"/>
      <c r="T140" s="17">
        <v>0</v>
      </c>
      <c r="U140" s="17">
        <v>0</v>
      </c>
      <c r="V140" s="17">
        <v>0</v>
      </c>
      <c r="W140" s="17">
        <v>0</v>
      </c>
      <c r="X140" s="17">
        <v>0</v>
      </c>
      <c r="Y140" s="17">
        <v>0</v>
      </c>
      <c r="Z140" s="17">
        <v>0</v>
      </c>
      <c r="AA140" s="17">
        <v>0</v>
      </c>
      <c r="AB140" s="17">
        <v>0</v>
      </c>
      <c r="AC140" s="17">
        <v>0</v>
      </c>
      <c r="AD140" s="17">
        <v>0</v>
      </c>
      <c r="AE140" s="17">
        <v>0</v>
      </c>
      <c r="AF140" s="17">
        <v>0</v>
      </c>
      <c r="AG140" s="17">
        <v>0</v>
      </c>
      <c r="AH140" s="17">
        <v>0</v>
      </c>
      <c r="AI140" s="17">
        <v>0</v>
      </c>
      <c r="AJ140" s="17">
        <v>0</v>
      </c>
      <c r="AK140" s="17">
        <v>0</v>
      </c>
    </row>
    <row r="141" spans="5:37" x14ac:dyDescent="0.2">
      <c r="E141" s="76" t="s">
        <v>30</v>
      </c>
      <c r="F141" s="75" t="s">
        <v>172</v>
      </c>
      <c r="H141" s="75" t="s">
        <v>184</v>
      </c>
      <c r="I141" s="75" t="s">
        <v>192</v>
      </c>
      <c r="J141" s="75" t="s">
        <v>263</v>
      </c>
      <c r="K141" s="75" t="s">
        <v>263</v>
      </c>
      <c r="L141" s="3" t="s">
        <v>108</v>
      </c>
      <c r="M141" s="75" t="s">
        <v>263</v>
      </c>
      <c r="R141" s="72"/>
      <c r="T141" s="17">
        <v>0</v>
      </c>
      <c r="U141" s="17">
        <v>0</v>
      </c>
      <c r="V141" s="17">
        <v>0</v>
      </c>
      <c r="W141" s="17">
        <v>0</v>
      </c>
      <c r="X141" s="17">
        <v>0</v>
      </c>
      <c r="Y141" s="17">
        <v>0</v>
      </c>
      <c r="Z141" s="17">
        <v>0</v>
      </c>
      <c r="AA141" s="17">
        <v>0</v>
      </c>
      <c r="AB141" s="17">
        <v>0</v>
      </c>
      <c r="AC141" s="17">
        <v>0</v>
      </c>
      <c r="AD141" s="17">
        <v>0</v>
      </c>
      <c r="AE141" s="17">
        <v>0</v>
      </c>
      <c r="AF141" s="17">
        <v>0</v>
      </c>
      <c r="AG141" s="17">
        <v>0</v>
      </c>
      <c r="AH141" s="17">
        <v>0</v>
      </c>
      <c r="AI141" s="17">
        <v>0</v>
      </c>
      <c r="AJ141" s="17">
        <v>0</v>
      </c>
      <c r="AK141" s="17">
        <v>0</v>
      </c>
    </row>
    <row r="142" spans="5:37" x14ac:dyDescent="0.2">
      <c r="E142" s="76" t="s">
        <v>30</v>
      </c>
      <c r="F142" s="75" t="s">
        <v>172</v>
      </c>
      <c r="H142" s="75" t="s">
        <v>184</v>
      </c>
      <c r="I142" s="75" t="s">
        <v>192</v>
      </c>
      <c r="J142" s="75" t="s">
        <v>263</v>
      </c>
      <c r="K142" s="75" t="s">
        <v>263</v>
      </c>
      <c r="L142" s="3" t="s">
        <v>108</v>
      </c>
      <c r="M142" s="75" t="s">
        <v>263</v>
      </c>
      <c r="R142" s="72"/>
      <c r="T142" s="17">
        <v>0</v>
      </c>
      <c r="U142" s="17">
        <v>0</v>
      </c>
      <c r="V142" s="17">
        <v>0</v>
      </c>
      <c r="W142" s="17">
        <v>0</v>
      </c>
      <c r="X142" s="17">
        <v>0</v>
      </c>
      <c r="Y142" s="17">
        <v>0</v>
      </c>
      <c r="Z142" s="17">
        <v>0</v>
      </c>
      <c r="AA142" s="17">
        <v>0</v>
      </c>
      <c r="AB142" s="17">
        <v>0</v>
      </c>
      <c r="AC142" s="17">
        <v>0</v>
      </c>
      <c r="AD142" s="17">
        <v>0</v>
      </c>
      <c r="AE142" s="17">
        <v>0</v>
      </c>
      <c r="AF142" s="17">
        <v>0</v>
      </c>
      <c r="AG142" s="17">
        <v>0</v>
      </c>
      <c r="AH142" s="17">
        <v>0</v>
      </c>
      <c r="AI142" s="17">
        <v>0</v>
      </c>
      <c r="AJ142" s="17">
        <v>0</v>
      </c>
      <c r="AK142" s="17">
        <v>0</v>
      </c>
    </row>
    <row r="143" spans="5:37" x14ac:dyDescent="0.2">
      <c r="E143" s="76" t="s">
        <v>30</v>
      </c>
      <c r="F143" s="75" t="s">
        <v>172</v>
      </c>
      <c r="H143" s="75" t="s">
        <v>184</v>
      </c>
      <c r="I143" s="75" t="s">
        <v>192</v>
      </c>
      <c r="J143" s="75" t="s">
        <v>263</v>
      </c>
      <c r="K143" s="75" t="s">
        <v>263</v>
      </c>
      <c r="L143" s="3" t="s">
        <v>108</v>
      </c>
      <c r="M143" s="75" t="s">
        <v>263</v>
      </c>
      <c r="R143" s="72"/>
      <c r="T143" s="17">
        <v>0</v>
      </c>
      <c r="U143" s="17">
        <v>0</v>
      </c>
      <c r="V143" s="17">
        <v>0</v>
      </c>
      <c r="W143" s="17">
        <v>0</v>
      </c>
      <c r="X143" s="17">
        <v>0</v>
      </c>
      <c r="Y143" s="17">
        <v>0</v>
      </c>
      <c r="Z143" s="17">
        <v>0</v>
      </c>
      <c r="AA143" s="17">
        <v>0</v>
      </c>
      <c r="AB143" s="17">
        <v>0</v>
      </c>
      <c r="AC143" s="17">
        <v>0</v>
      </c>
      <c r="AD143" s="17">
        <v>0</v>
      </c>
      <c r="AE143" s="17">
        <v>0</v>
      </c>
      <c r="AF143" s="17">
        <v>0</v>
      </c>
      <c r="AG143" s="17">
        <v>0</v>
      </c>
      <c r="AH143" s="17">
        <v>0</v>
      </c>
      <c r="AI143" s="17">
        <v>0</v>
      </c>
      <c r="AJ143" s="17">
        <v>0</v>
      </c>
      <c r="AK143" s="17">
        <v>0</v>
      </c>
    </row>
    <row r="144" spans="5:37" x14ac:dyDescent="0.2">
      <c r="E144" s="76" t="s">
        <v>30</v>
      </c>
      <c r="F144" s="75" t="s">
        <v>172</v>
      </c>
      <c r="H144" s="75" t="s">
        <v>184</v>
      </c>
      <c r="I144" s="75" t="s">
        <v>192</v>
      </c>
      <c r="J144" s="75" t="s">
        <v>263</v>
      </c>
      <c r="K144" s="75" t="s">
        <v>263</v>
      </c>
      <c r="L144" s="3" t="s">
        <v>108</v>
      </c>
      <c r="M144" s="75" t="s">
        <v>263</v>
      </c>
      <c r="R144" s="72"/>
      <c r="T144" s="17">
        <v>0</v>
      </c>
      <c r="U144" s="17">
        <v>0</v>
      </c>
      <c r="V144" s="17">
        <v>0</v>
      </c>
      <c r="W144" s="17">
        <v>0</v>
      </c>
      <c r="X144" s="17">
        <v>0</v>
      </c>
      <c r="Y144" s="17">
        <v>0</v>
      </c>
      <c r="Z144" s="17">
        <v>0</v>
      </c>
      <c r="AA144" s="17">
        <v>0</v>
      </c>
      <c r="AB144" s="17">
        <v>0</v>
      </c>
      <c r="AC144" s="17">
        <v>0</v>
      </c>
      <c r="AD144" s="17">
        <v>0</v>
      </c>
      <c r="AE144" s="17">
        <v>0</v>
      </c>
      <c r="AF144" s="17">
        <v>0</v>
      </c>
      <c r="AG144" s="17">
        <v>0</v>
      </c>
      <c r="AH144" s="17">
        <v>0</v>
      </c>
      <c r="AI144" s="17">
        <v>0</v>
      </c>
      <c r="AJ144" s="17">
        <v>0</v>
      </c>
      <c r="AK144" s="17">
        <v>0</v>
      </c>
    </row>
    <row r="145" spans="5:37" x14ac:dyDescent="0.2">
      <c r="E145" s="76" t="s">
        <v>30</v>
      </c>
      <c r="F145" s="75" t="s">
        <v>172</v>
      </c>
      <c r="H145" s="75" t="s">
        <v>184</v>
      </c>
      <c r="I145" s="75" t="s">
        <v>192</v>
      </c>
      <c r="J145" s="75" t="s">
        <v>263</v>
      </c>
      <c r="K145" s="75" t="s">
        <v>263</v>
      </c>
      <c r="L145" s="3" t="s">
        <v>108</v>
      </c>
      <c r="M145" s="75" t="s">
        <v>263</v>
      </c>
      <c r="R145" s="72"/>
      <c r="T145" s="17">
        <v>0</v>
      </c>
      <c r="U145" s="17">
        <v>0</v>
      </c>
      <c r="V145" s="17">
        <v>0</v>
      </c>
      <c r="W145" s="17">
        <v>0</v>
      </c>
      <c r="X145" s="17">
        <v>0</v>
      </c>
      <c r="Y145" s="17">
        <v>0</v>
      </c>
      <c r="Z145" s="17">
        <v>0</v>
      </c>
      <c r="AA145" s="17">
        <v>0</v>
      </c>
      <c r="AB145" s="17">
        <v>0</v>
      </c>
      <c r="AC145" s="17">
        <v>0</v>
      </c>
      <c r="AD145" s="17">
        <v>0</v>
      </c>
      <c r="AE145" s="17">
        <v>0</v>
      </c>
      <c r="AF145" s="17">
        <v>0</v>
      </c>
      <c r="AG145" s="17">
        <v>0</v>
      </c>
      <c r="AH145" s="17">
        <v>0</v>
      </c>
      <c r="AI145" s="17">
        <v>0</v>
      </c>
      <c r="AJ145" s="17">
        <v>0</v>
      </c>
      <c r="AK145" s="17">
        <v>0</v>
      </c>
    </row>
    <row r="146" spans="5:37" x14ac:dyDescent="0.2">
      <c r="E146" s="76" t="s">
        <v>30</v>
      </c>
      <c r="F146" s="75" t="s">
        <v>172</v>
      </c>
      <c r="H146" s="75" t="s">
        <v>184</v>
      </c>
      <c r="I146" s="75" t="s">
        <v>192</v>
      </c>
      <c r="J146" s="75" t="s">
        <v>263</v>
      </c>
      <c r="K146" s="75" t="s">
        <v>263</v>
      </c>
      <c r="L146" s="3" t="s">
        <v>108</v>
      </c>
      <c r="M146" s="75" t="s">
        <v>263</v>
      </c>
      <c r="R146" s="72"/>
      <c r="T146" s="17">
        <v>0</v>
      </c>
      <c r="U146" s="17">
        <v>0</v>
      </c>
      <c r="V146" s="17">
        <v>0</v>
      </c>
      <c r="W146" s="17">
        <v>0</v>
      </c>
      <c r="X146" s="17">
        <v>0</v>
      </c>
      <c r="Y146" s="17">
        <v>0</v>
      </c>
      <c r="Z146" s="17">
        <v>0</v>
      </c>
      <c r="AA146" s="17">
        <v>0</v>
      </c>
      <c r="AB146" s="17">
        <v>0</v>
      </c>
      <c r="AC146" s="17">
        <v>0</v>
      </c>
      <c r="AD146" s="17">
        <v>0</v>
      </c>
      <c r="AE146" s="17">
        <v>0</v>
      </c>
      <c r="AF146" s="17">
        <v>0</v>
      </c>
      <c r="AG146" s="17">
        <v>0</v>
      </c>
      <c r="AH146" s="17">
        <v>0</v>
      </c>
      <c r="AI146" s="17">
        <v>0</v>
      </c>
      <c r="AJ146" s="17">
        <v>0</v>
      </c>
      <c r="AK146" s="17">
        <v>0</v>
      </c>
    </row>
    <row r="147" spans="5:37" x14ac:dyDescent="0.2">
      <c r="E147" s="76" t="s">
        <v>30</v>
      </c>
      <c r="F147" s="75" t="s">
        <v>172</v>
      </c>
      <c r="H147" s="75" t="s">
        <v>184</v>
      </c>
      <c r="I147" s="75" t="s">
        <v>192</v>
      </c>
      <c r="J147" s="75" t="s">
        <v>263</v>
      </c>
      <c r="K147" s="75" t="s">
        <v>263</v>
      </c>
      <c r="L147" s="3" t="s">
        <v>108</v>
      </c>
      <c r="M147" s="75" t="s">
        <v>263</v>
      </c>
      <c r="R147" s="72"/>
      <c r="T147" s="17">
        <v>0</v>
      </c>
      <c r="U147" s="17">
        <v>0</v>
      </c>
      <c r="V147" s="17">
        <v>0</v>
      </c>
      <c r="W147" s="17">
        <v>0</v>
      </c>
      <c r="X147" s="17">
        <v>0</v>
      </c>
      <c r="Y147" s="17">
        <v>0</v>
      </c>
      <c r="Z147" s="17">
        <v>0</v>
      </c>
      <c r="AA147" s="17">
        <v>0</v>
      </c>
      <c r="AB147" s="17">
        <v>0</v>
      </c>
      <c r="AC147" s="17">
        <v>0</v>
      </c>
      <c r="AD147" s="17">
        <v>0</v>
      </c>
      <c r="AE147" s="17">
        <v>0</v>
      </c>
      <c r="AF147" s="17">
        <v>0</v>
      </c>
      <c r="AG147" s="17">
        <v>0</v>
      </c>
      <c r="AH147" s="17">
        <v>0</v>
      </c>
      <c r="AI147" s="17">
        <v>0</v>
      </c>
      <c r="AJ147" s="17">
        <v>0</v>
      </c>
      <c r="AK147" s="17">
        <v>0</v>
      </c>
    </row>
    <row r="148" spans="5:37" x14ac:dyDescent="0.2">
      <c r="E148" s="76" t="s">
        <v>30</v>
      </c>
      <c r="F148" s="75" t="s">
        <v>172</v>
      </c>
      <c r="H148" s="75" t="s">
        <v>184</v>
      </c>
      <c r="I148" s="75" t="s">
        <v>192</v>
      </c>
      <c r="J148" s="75" t="s">
        <v>263</v>
      </c>
      <c r="K148" s="75" t="s">
        <v>263</v>
      </c>
      <c r="L148" s="3" t="s">
        <v>108</v>
      </c>
      <c r="M148" s="75" t="s">
        <v>263</v>
      </c>
      <c r="R148" s="72"/>
      <c r="T148" s="17">
        <v>0</v>
      </c>
      <c r="U148" s="17">
        <v>0</v>
      </c>
      <c r="V148" s="17">
        <v>0</v>
      </c>
      <c r="W148" s="17">
        <v>0</v>
      </c>
      <c r="X148" s="17">
        <v>0</v>
      </c>
      <c r="Y148" s="17">
        <v>0</v>
      </c>
      <c r="Z148" s="17">
        <v>0</v>
      </c>
      <c r="AA148" s="17">
        <v>0</v>
      </c>
      <c r="AB148" s="17">
        <v>0</v>
      </c>
      <c r="AC148" s="17">
        <v>0</v>
      </c>
      <c r="AD148" s="17">
        <v>0</v>
      </c>
      <c r="AE148" s="17">
        <v>0</v>
      </c>
      <c r="AF148" s="17">
        <v>0</v>
      </c>
      <c r="AG148" s="17">
        <v>0</v>
      </c>
      <c r="AH148" s="17">
        <v>0</v>
      </c>
      <c r="AI148" s="17">
        <v>0</v>
      </c>
      <c r="AJ148" s="17">
        <v>0</v>
      </c>
      <c r="AK148" s="17">
        <v>0</v>
      </c>
    </row>
    <row r="149" spans="5:37" x14ac:dyDescent="0.2">
      <c r="E149" s="76" t="s">
        <v>30</v>
      </c>
      <c r="F149" s="75" t="s">
        <v>172</v>
      </c>
      <c r="H149" s="75" t="s">
        <v>194</v>
      </c>
      <c r="I149" s="75" t="s">
        <v>194</v>
      </c>
      <c r="J149" s="75" t="s">
        <v>263</v>
      </c>
      <c r="K149" s="75" t="s">
        <v>263</v>
      </c>
      <c r="L149" s="3" t="s">
        <v>108</v>
      </c>
      <c r="M149" s="75" t="s">
        <v>263</v>
      </c>
      <c r="R149" s="72"/>
      <c r="T149" s="17">
        <v>0</v>
      </c>
      <c r="U149" s="17">
        <v>0</v>
      </c>
      <c r="V149" s="17">
        <v>0</v>
      </c>
      <c r="W149" s="17">
        <v>0</v>
      </c>
      <c r="X149" s="17">
        <v>0</v>
      </c>
      <c r="Y149" s="17">
        <v>0</v>
      </c>
      <c r="Z149" s="17">
        <v>0</v>
      </c>
      <c r="AA149" s="17">
        <v>0</v>
      </c>
      <c r="AB149" s="17">
        <v>0</v>
      </c>
      <c r="AC149" s="17">
        <v>0</v>
      </c>
      <c r="AD149" s="17">
        <v>0</v>
      </c>
      <c r="AE149" s="17">
        <v>0</v>
      </c>
      <c r="AF149" s="17">
        <v>0</v>
      </c>
      <c r="AG149" s="17">
        <v>0</v>
      </c>
      <c r="AH149" s="17">
        <v>0</v>
      </c>
      <c r="AI149" s="17">
        <v>0</v>
      </c>
      <c r="AJ149" s="17">
        <v>0</v>
      </c>
      <c r="AK149" s="17">
        <v>0</v>
      </c>
    </row>
    <row r="150" spans="5:37" x14ac:dyDescent="0.2">
      <c r="E150" s="76" t="s">
        <v>30</v>
      </c>
      <c r="F150" s="75" t="s">
        <v>172</v>
      </c>
      <c r="H150" s="75" t="s">
        <v>194</v>
      </c>
      <c r="I150" s="75" t="s">
        <v>194</v>
      </c>
      <c r="J150" s="75" t="s">
        <v>263</v>
      </c>
      <c r="K150" s="75" t="s">
        <v>263</v>
      </c>
      <c r="L150" s="3" t="s">
        <v>108</v>
      </c>
      <c r="M150" s="75" t="s">
        <v>263</v>
      </c>
      <c r="R150" s="72"/>
      <c r="T150" s="17">
        <v>0</v>
      </c>
      <c r="U150" s="17">
        <v>0</v>
      </c>
      <c r="V150" s="17">
        <v>0</v>
      </c>
      <c r="W150" s="17">
        <v>0</v>
      </c>
      <c r="X150" s="17">
        <v>0</v>
      </c>
      <c r="Y150" s="17">
        <v>0</v>
      </c>
      <c r="Z150" s="17">
        <v>0</v>
      </c>
      <c r="AA150" s="17">
        <v>0</v>
      </c>
      <c r="AB150" s="17">
        <v>0</v>
      </c>
      <c r="AC150" s="17">
        <v>0</v>
      </c>
      <c r="AD150" s="17">
        <v>0</v>
      </c>
      <c r="AE150" s="17">
        <v>0</v>
      </c>
      <c r="AF150" s="17">
        <v>0</v>
      </c>
      <c r="AG150" s="17">
        <v>0</v>
      </c>
      <c r="AH150" s="17">
        <v>0</v>
      </c>
      <c r="AI150" s="17">
        <v>0</v>
      </c>
      <c r="AJ150" s="17">
        <v>0</v>
      </c>
      <c r="AK150" s="17">
        <v>0</v>
      </c>
    </row>
    <row r="151" spans="5:37" x14ac:dyDescent="0.2">
      <c r="E151" s="76" t="s">
        <v>30</v>
      </c>
      <c r="F151" s="75" t="s">
        <v>172</v>
      </c>
      <c r="H151" s="75" t="s">
        <v>194</v>
      </c>
      <c r="I151" s="75" t="s">
        <v>194</v>
      </c>
      <c r="J151" s="75" t="s">
        <v>263</v>
      </c>
      <c r="K151" s="75" t="s">
        <v>263</v>
      </c>
      <c r="L151" s="3" t="s">
        <v>108</v>
      </c>
      <c r="M151" s="75" t="s">
        <v>263</v>
      </c>
      <c r="R151" s="72"/>
      <c r="T151" s="17">
        <v>0</v>
      </c>
      <c r="U151" s="17">
        <v>0</v>
      </c>
      <c r="V151" s="17">
        <v>0</v>
      </c>
      <c r="W151" s="17">
        <v>0</v>
      </c>
      <c r="X151" s="17">
        <v>0</v>
      </c>
      <c r="Y151" s="17">
        <v>0</v>
      </c>
      <c r="Z151" s="17">
        <v>0</v>
      </c>
      <c r="AA151" s="17">
        <v>0</v>
      </c>
      <c r="AB151" s="17">
        <v>0</v>
      </c>
      <c r="AC151" s="17">
        <v>0</v>
      </c>
      <c r="AD151" s="17">
        <v>0</v>
      </c>
      <c r="AE151" s="17">
        <v>0</v>
      </c>
      <c r="AF151" s="17">
        <v>0</v>
      </c>
      <c r="AG151" s="17">
        <v>0</v>
      </c>
      <c r="AH151" s="17">
        <v>0</v>
      </c>
      <c r="AI151" s="17">
        <v>0</v>
      </c>
      <c r="AJ151" s="17">
        <v>0</v>
      </c>
      <c r="AK151" s="17">
        <v>0</v>
      </c>
    </row>
    <row r="152" spans="5:37" x14ac:dyDescent="0.2">
      <c r="E152" s="76" t="s">
        <v>30</v>
      </c>
      <c r="F152" s="75" t="s">
        <v>172</v>
      </c>
      <c r="H152" s="75" t="s">
        <v>194</v>
      </c>
      <c r="I152" s="75" t="s">
        <v>194</v>
      </c>
      <c r="J152" s="75" t="s">
        <v>263</v>
      </c>
      <c r="K152" s="75" t="s">
        <v>263</v>
      </c>
      <c r="L152" s="3" t="s">
        <v>108</v>
      </c>
      <c r="M152" s="75" t="s">
        <v>263</v>
      </c>
      <c r="R152" s="72"/>
      <c r="T152" s="17">
        <v>0</v>
      </c>
      <c r="U152" s="17">
        <v>0</v>
      </c>
      <c r="V152" s="17">
        <v>0</v>
      </c>
      <c r="W152" s="17">
        <v>0</v>
      </c>
      <c r="X152" s="17">
        <v>0</v>
      </c>
      <c r="Y152" s="17">
        <v>0</v>
      </c>
      <c r="Z152" s="17">
        <v>0</v>
      </c>
      <c r="AA152" s="17">
        <v>0</v>
      </c>
      <c r="AB152" s="17">
        <v>0</v>
      </c>
      <c r="AC152" s="17">
        <v>0</v>
      </c>
      <c r="AD152" s="17">
        <v>0</v>
      </c>
      <c r="AE152" s="17">
        <v>0</v>
      </c>
      <c r="AF152" s="17">
        <v>0</v>
      </c>
      <c r="AG152" s="17">
        <v>0</v>
      </c>
      <c r="AH152" s="17">
        <v>0</v>
      </c>
      <c r="AI152" s="17">
        <v>0</v>
      </c>
      <c r="AJ152" s="17">
        <v>0</v>
      </c>
      <c r="AK152" s="17">
        <v>0</v>
      </c>
    </row>
    <row r="153" spans="5:37" x14ac:dyDescent="0.2">
      <c r="E153" s="76" t="s">
        <v>30</v>
      </c>
      <c r="F153" s="75" t="s">
        <v>172</v>
      </c>
      <c r="H153" s="75" t="s">
        <v>194</v>
      </c>
      <c r="I153" s="75" t="s">
        <v>194</v>
      </c>
      <c r="J153" s="75" t="s">
        <v>263</v>
      </c>
      <c r="K153" s="75" t="s">
        <v>263</v>
      </c>
      <c r="L153" s="3" t="s">
        <v>108</v>
      </c>
      <c r="M153" s="75" t="s">
        <v>263</v>
      </c>
      <c r="R153" s="72"/>
      <c r="T153" s="17">
        <v>0</v>
      </c>
      <c r="U153" s="17">
        <v>0</v>
      </c>
      <c r="V153" s="17">
        <v>0</v>
      </c>
      <c r="W153" s="17">
        <v>0</v>
      </c>
      <c r="X153" s="17">
        <v>0</v>
      </c>
      <c r="Y153" s="17">
        <v>0</v>
      </c>
      <c r="Z153" s="17">
        <v>0</v>
      </c>
      <c r="AA153" s="17">
        <v>0</v>
      </c>
      <c r="AB153" s="17">
        <v>0</v>
      </c>
      <c r="AC153" s="17">
        <v>0</v>
      </c>
      <c r="AD153" s="17">
        <v>0</v>
      </c>
      <c r="AE153" s="17">
        <v>0</v>
      </c>
      <c r="AF153" s="17">
        <v>0</v>
      </c>
      <c r="AG153" s="17">
        <v>0</v>
      </c>
      <c r="AH153" s="17">
        <v>0</v>
      </c>
      <c r="AI153" s="17">
        <v>0</v>
      </c>
      <c r="AJ153" s="17">
        <v>0</v>
      </c>
      <c r="AK153" s="17">
        <v>0</v>
      </c>
    </row>
    <row r="154" spans="5:37" x14ac:dyDescent="0.2">
      <c r="E154" s="76" t="s">
        <v>30</v>
      </c>
      <c r="F154" s="75" t="s">
        <v>172</v>
      </c>
      <c r="H154" s="75" t="s">
        <v>194</v>
      </c>
      <c r="I154" s="75" t="s">
        <v>194</v>
      </c>
      <c r="J154" s="75" t="s">
        <v>263</v>
      </c>
      <c r="K154" s="75" t="s">
        <v>263</v>
      </c>
      <c r="L154" s="3" t="s">
        <v>108</v>
      </c>
      <c r="M154" s="75" t="s">
        <v>263</v>
      </c>
      <c r="R154" s="72"/>
      <c r="T154" s="17">
        <v>0</v>
      </c>
      <c r="U154" s="17">
        <v>0</v>
      </c>
      <c r="V154" s="17">
        <v>0</v>
      </c>
      <c r="W154" s="17">
        <v>0</v>
      </c>
      <c r="X154" s="17">
        <v>0</v>
      </c>
      <c r="Y154" s="17">
        <v>0</v>
      </c>
      <c r="Z154" s="17">
        <v>0</v>
      </c>
      <c r="AA154" s="17">
        <v>0</v>
      </c>
      <c r="AB154" s="17">
        <v>0</v>
      </c>
      <c r="AC154" s="17">
        <v>0</v>
      </c>
      <c r="AD154" s="17">
        <v>0</v>
      </c>
      <c r="AE154" s="17">
        <v>0</v>
      </c>
      <c r="AF154" s="17">
        <v>0</v>
      </c>
      <c r="AG154" s="17">
        <v>0</v>
      </c>
      <c r="AH154" s="17">
        <v>0</v>
      </c>
      <c r="AI154" s="17">
        <v>0</v>
      </c>
      <c r="AJ154" s="17">
        <v>0</v>
      </c>
      <c r="AK154" s="17">
        <v>0</v>
      </c>
    </row>
    <row r="155" spans="5:37" x14ac:dyDescent="0.2">
      <c r="E155" s="76" t="s">
        <v>30</v>
      </c>
      <c r="F155" s="75" t="s">
        <v>172</v>
      </c>
      <c r="H155" s="75" t="s">
        <v>194</v>
      </c>
      <c r="I155" s="75" t="s">
        <v>194</v>
      </c>
      <c r="J155" s="75" t="s">
        <v>263</v>
      </c>
      <c r="K155" s="75" t="s">
        <v>263</v>
      </c>
      <c r="L155" s="3" t="s">
        <v>108</v>
      </c>
      <c r="M155" s="75" t="s">
        <v>263</v>
      </c>
      <c r="R155" s="72"/>
      <c r="T155" s="17">
        <v>0</v>
      </c>
      <c r="U155" s="17">
        <v>0</v>
      </c>
      <c r="V155" s="17">
        <v>0</v>
      </c>
      <c r="W155" s="17">
        <v>0</v>
      </c>
      <c r="X155" s="17">
        <v>0</v>
      </c>
      <c r="Y155" s="17">
        <v>0</v>
      </c>
      <c r="Z155" s="17">
        <v>0</v>
      </c>
      <c r="AA155" s="17">
        <v>0</v>
      </c>
      <c r="AB155" s="17">
        <v>0</v>
      </c>
      <c r="AC155" s="17">
        <v>0</v>
      </c>
      <c r="AD155" s="17">
        <v>0</v>
      </c>
      <c r="AE155" s="17">
        <v>0</v>
      </c>
      <c r="AF155" s="17">
        <v>0</v>
      </c>
      <c r="AG155" s="17">
        <v>0</v>
      </c>
      <c r="AH155" s="17">
        <v>0</v>
      </c>
      <c r="AI155" s="17">
        <v>0</v>
      </c>
      <c r="AJ155" s="17">
        <v>0</v>
      </c>
      <c r="AK155" s="17">
        <v>0</v>
      </c>
    </row>
    <row r="156" spans="5:37" x14ac:dyDescent="0.2">
      <c r="E156" s="76" t="s">
        <v>30</v>
      </c>
      <c r="F156" s="75" t="s">
        <v>172</v>
      </c>
      <c r="H156" s="75" t="s">
        <v>194</v>
      </c>
      <c r="I156" s="75" t="s">
        <v>194</v>
      </c>
      <c r="J156" s="75" t="s">
        <v>263</v>
      </c>
      <c r="K156" s="75" t="s">
        <v>263</v>
      </c>
      <c r="L156" s="3" t="s">
        <v>108</v>
      </c>
      <c r="M156" s="75" t="s">
        <v>263</v>
      </c>
      <c r="R156" s="72"/>
      <c r="T156" s="17">
        <v>0</v>
      </c>
      <c r="U156" s="17">
        <v>0</v>
      </c>
      <c r="V156" s="17">
        <v>0</v>
      </c>
      <c r="W156" s="17">
        <v>0</v>
      </c>
      <c r="X156" s="17">
        <v>0</v>
      </c>
      <c r="Y156" s="17">
        <v>0</v>
      </c>
      <c r="Z156" s="17">
        <v>0</v>
      </c>
      <c r="AA156" s="17">
        <v>0</v>
      </c>
      <c r="AB156" s="17">
        <v>0</v>
      </c>
      <c r="AC156" s="17">
        <v>0</v>
      </c>
      <c r="AD156" s="17">
        <v>0</v>
      </c>
      <c r="AE156" s="17">
        <v>0</v>
      </c>
      <c r="AF156" s="17">
        <v>0</v>
      </c>
      <c r="AG156" s="17">
        <v>0</v>
      </c>
      <c r="AH156" s="17">
        <v>0</v>
      </c>
      <c r="AI156" s="17">
        <v>0</v>
      </c>
      <c r="AJ156" s="17">
        <v>0</v>
      </c>
      <c r="AK156" s="17">
        <v>0</v>
      </c>
    </row>
    <row r="157" spans="5:37" x14ac:dyDescent="0.2">
      <c r="E157" s="76" t="s">
        <v>30</v>
      </c>
      <c r="F157" s="75" t="s">
        <v>172</v>
      </c>
      <c r="H157" s="75" t="s">
        <v>194</v>
      </c>
      <c r="I157" s="75" t="s">
        <v>194</v>
      </c>
      <c r="J157" s="75" t="s">
        <v>263</v>
      </c>
      <c r="K157" s="75" t="s">
        <v>263</v>
      </c>
      <c r="L157" s="3" t="s">
        <v>108</v>
      </c>
      <c r="M157" s="75" t="s">
        <v>263</v>
      </c>
      <c r="R157" s="72"/>
      <c r="T157" s="17">
        <v>0</v>
      </c>
      <c r="U157" s="17">
        <v>0</v>
      </c>
      <c r="V157" s="17">
        <v>0</v>
      </c>
      <c r="W157" s="17">
        <v>0</v>
      </c>
      <c r="X157" s="17">
        <v>0</v>
      </c>
      <c r="Y157" s="17">
        <v>0</v>
      </c>
      <c r="Z157" s="17">
        <v>0</v>
      </c>
      <c r="AA157" s="17">
        <v>0</v>
      </c>
      <c r="AB157" s="17">
        <v>0</v>
      </c>
      <c r="AC157" s="17">
        <v>0</v>
      </c>
      <c r="AD157" s="17">
        <v>0</v>
      </c>
      <c r="AE157" s="17">
        <v>0</v>
      </c>
      <c r="AF157" s="17">
        <v>0</v>
      </c>
      <c r="AG157" s="17">
        <v>0</v>
      </c>
      <c r="AH157" s="17">
        <v>0</v>
      </c>
      <c r="AI157" s="17">
        <v>0</v>
      </c>
      <c r="AJ157" s="17">
        <v>0</v>
      </c>
      <c r="AK157" s="17">
        <v>0</v>
      </c>
    </row>
    <row r="158" spans="5:37" x14ac:dyDescent="0.2">
      <c r="E158" s="76" t="s">
        <v>30</v>
      </c>
      <c r="F158" s="75" t="s">
        <v>172</v>
      </c>
      <c r="H158" s="75" t="s">
        <v>194</v>
      </c>
      <c r="I158" s="75" t="s">
        <v>194</v>
      </c>
      <c r="J158" s="75" t="s">
        <v>263</v>
      </c>
      <c r="K158" s="75" t="s">
        <v>263</v>
      </c>
      <c r="L158" s="3" t="s">
        <v>108</v>
      </c>
      <c r="M158" s="75" t="s">
        <v>263</v>
      </c>
      <c r="R158" s="72"/>
      <c r="T158" s="17">
        <v>0</v>
      </c>
      <c r="U158" s="17">
        <v>0</v>
      </c>
      <c r="V158" s="17">
        <v>0</v>
      </c>
      <c r="W158" s="17">
        <v>0</v>
      </c>
      <c r="X158" s="17">
        <v>0</v>
      </c>
      <c r="Y158" s="17">
        <v>0</v>
      </c>
      <c r="Z158" s="17">
        <v>0</v>
      </c>
      <c r="AA158" s="17">
        <v>0</v>
      </c>
      <c r="AB158" s="17">
        <v>0</v>
      </c>
      <c r="AC158" s="17">
        <v>0</v>
      </c>
      <c r="AD158" s="17">
        <v>0</v>
      </c>
      <c r="AE158" s="17">
        <v>0</v>
      </c>
      <c r="AF158" s="17">
        <v>0</v>
      </c>
      <c r="AG158" s="17">
        <v>0</v>
      </c>
      <c r="AH158" s="17">
        <v>0</v>
      </c>
      <c r="AI158" s="17">
        <v>0</v>
      </c>
      <c r="AJ158" s="17">
        <v>0</v>
      </c>
      <c r="AK158" s="17">
        <v>0</v>
      </c>
    </row>
    <row r="159" spans="5:37" x14ac:dyDescent="0.2">
      <c r="E159" s="76" t="s">
        <v>30</v>
      </c>
      <c r="F159" s="75" t="s">
        <v>207</v>
      </c>
      <c r="H159" s="75" t="s">
        <v>253</v>
      </c>
      <c r="I159" s="75" t="s">
        <v>253</v>
      </c>
      <c r="J159" s="75" t="s">
        <v>652</v>
      </c>
      <c r="K159" s="75" t="s">
        <v>263</v>
      </c>
      <c r="L159" s="3" t="s">
        <v>108</v>
      </c>
      <c r="M159" s="75" t="s">
        <v>263</v>
      </c>
      <c r="R159" s="72"/>
      <c r="T159" s="17">
        <v>0</v>
      </c>
      <c r="U159" s="17">
        <v>0</v>
      </c>
      <c r="V159" s="17">
        <v>0</v>
      </c>
      <c r="W159" s="17">
        <v>0</v>
      </c>
      <c r="X159" s="17">
        <v>0</v>
      </c>
      <c r="Y159" s="17">
        <v>0</v>
      </c>
      <c r="Z159" s="17">
        <v>-5.629366753246752E-2</v>
      </c>
      <c r="AA159" s="17">
        <v>-0.55236597113381269</v>
      </c>
      <c r="AB159" s="17">
        <v>-2.9467988382022092</v>
      </c>
      <c r="AC159" s="17">
        <v>-0.71242266026473156</v>
      </c>
      <c r="AD159" s="17">
        <v>-8.8661583285482848E-2</v>
      </c>
      <c r="AE159" s="17">
        <v>0</v>
      </c>
      <c r="AF159" s="17">
        <v>0</v>
      </c>
      <c r="AG159" s="17">
        <v>0</v>
      </c>
      <c r="AH159" s="17">
        <v>0</v>
      </c>
      <c r="AI159" s="17">
        <v>0</v>
      </c>
      <c r="AJ159" s="17">
        <v>0</v>
      </c>
      <c r="AK159" s="17">
        <v>0</v>
      </c>
    </row>
    <row r="160" spans="5:37" x14ac:dyDescent="0.2">
      <c r="E160" s="76" t="s">
        <v>30</v>
      </c>
      <c r="F160" s="75" t="s">
        <v>207</v>
      </c>
      <c r="H160" s="75" t="s">
        <v>253</v>
      </c>
      <c r="I160" s="75" t="s">
        <v>253</v>
      </c>
      <c r="J160" s="75" t="s">
        <v>263</v>
      </c>
      <c r="K160" s="75" t="s">
        <v>263</v>
      </c>
      <c r="L160" s="3" t="s">
        <v>108</v>
      </c>
      <c r="M160" s="75" t="s">
        <v>263</v>
      </c>
      <c r="R160" s="72"/>
      <c r="T160" s="17">
        <v>0</v>
      </c>
      <c r="U160" s="17">
        <v>0</v>
      </c>
      <c r="V160" s="17">
        <v>0</v>
      </c>
      <c r="W160" s="17">
        <v>0</v>
      </c>
      <c r="X160" s="17">
        <v>0</v>
      </c>
      <c r="Y160" s="17">
        <v>0</v>
      </c>
      <c r="Z160" s="17">
        <v>0</v>
      </c>
      <c r="AA160" s="17">
        <v>0</v>
      </c>
      <c r="AB160" s="17">
        <v>0</v>
      </c>
      <c r="AC160" s="17">
        <v>0</v>
      </c>
      <c r="AD160" s="17">
        <v>0</v>
      </c>
      <c r="AE160" s="17">
        <v>0</v>
      </c>
      <c r="AF160" s="17">
        <v>0</v>
      </c>
      <c r="AG160" s="17">
        <v>0</v>
      </c>
      <c r="AH160" s="17">
        <v>0</v>
      </c>
      <c r="AI160" s="17">
        <v>0</v>
      </c>
      <c r="AJ160" s="17">
        <v>0</v>
      </c>
      <c r="AK160" s="17">
        <v>0</v>
      </c>
    </row>
    <row r="161" spans="5:37" x14ac:dyDescent="0.2">
      <c r="E161" s="76" t="s">
        <v>30</v>
      </c>
      <c r="F161" s="75" t="s">
        <v>207</v>
      </c>
      <c r="H161" s="75" t="s">
        <v>253</v>
      </c>
      <c r="I161" s="75" t="s">
        <v>253</v>
      </c>
      <c r="J161" s="75" t="s">
        <v>263</v>
      </c>
      <c r="K161" s="75" t="s">
        <v>263</v>
      </c>
      <c r="L161" s="3" t="s">
        <v>108</v>
      </c>
      <c r="M161" s="75" t="s">
        <v>263</v>
      </c>
      <c r="R161" s="72"/>
      <c r="T161" s="17">
        <v>0</v>
      </c>
      <c r="U161" s="17">
        <v>0</v>
      </c>
      <c r="V161" s="17">
        <v>0</v>
      </c>
      <c r="W161" s="17">
        <v>0</v>
      </c>
      <c r="X161" s="17">
        <v>0</v>
      </c>
      <c r="Y161" s="17">
        <v>0</v>
      </c>
      <c r="Z161" s="17">
        <v>0</v>
      </c>
      <c r="AA161" s="17">
        <v>0</v>
      </c>
      <c r="AB161" s="17">
        <v>0</v>
      </c>
      <c r="AC161" s="17">
        <v>0</v>
      </c>
      <c r="AD161" s="17">
        <v>0</v>
      </c>
      <c r="AE161" s="17">
        <v>0</v>
      </c>
      <c r="AF161" s="17">
        <v>0</v>
      </c>
      <c r="AG161" s="17">
        <v>0</v>
      </c>
      <c r="AH161" s="17">
        <v>0</v>
      </c>
      <c r="AI161" s="17">
        <v>0</v>
      </c>
      <c r="AJ161" s="17">
        <v>0</v>
      </c>
      <c r="AK161" s="17">
        <v>0</v>
      </c>
    </row>
    <row r="162" spans="5:37" x14ac:dyDescent="0.2">
      <c r="E162" s="76" t="s">
        <v>30</v>
      </c>
      <c r="F162" s="75" t="s">
        <v>207</v>
      </c>
      <c r="H162" s="75" t="s">
        <v>253</v>
      </c>
      <c r="I162" s="75" t="s">
        <v>253</v>
      </c>
      <c r="J162" s="75" t="s">
        <v>263</v>
      </c>
      <c r="K162" s="75" t="s">
        <v>263</v>
      </c>
      <c r="L162" s="3" t="s">
        <v>108</v>
      </c>
      <c r="M162" s="75" t="s">
        <v>263</v>
      </c>
      <c r="R162" s="72"/>
      <c r="T162" s="17">
        <v>0</v>
      </c>
      <c r="U162" s="17">
        <v>0</v>
      </c>
      <c r="V162" s="17">
        <v>0</v>
      </c>
      <c r="W162" s="17">
        <v>0</v>
      </c>
      <c r="X162" s="17">
        <v>0</v>
      </c>
      <c r="Y162" s="17">
        <v>0</v>
      </c>
      <c r="Z162" s="17">
        <v>0</v>
      </c>
      <c r="AA162" s="17">
        <v>0</v>
      </c>
      <c r="AB162" s="17">
        <v>0</v>
      </c>
      <c r="AC162" s="17">
        <v>0</v>
      </c>
      <c r="AD162" s="17">
        <v>0</v>
      </c>
      <c r="AE162" s="17">
        <v>0</v>
      </c>
      <c r="AF162" s="17">
        <v>0</v>
      </c>
      <c r="AG162" s="17">
        <v>0</v>
      </c>
      <c r="AH162" s="17">
        <v>0</v>
      </c>
      <c r="AI162" s="17">
        <v>0</v>
      </c>
      <c r="AJ162" s="17">
        <v>0</v>
      </c>
      <c r="AK162" s="17">
        <v>0</v>
      </c>
    </row>
    <row r="163" spans="5:37" x14ac:dyDescent="0.2">
      <c r="E163" s="76" t="s">
        <v>30</v>
      </c>
      <c r="F163" s="75" t="s">
        <v>207</v>
      </c>
      <c r="H163" s="75" t="s">
        <v>253</v>
      </c>
      <c r="I163" s="75" t="s">
        <v>253</v>
      </c>
      <c r="J163" s="75" t="s">
        <v>263</v>
      </c>
      <c r="K163" s="75" t="s">
        <v>263</v>
      </c>
      <c r="L163" s="3" t="s">
        <v>108</v>
      </c>
      <c r="M163" s="75" t="s">
        <v>263</v>
      </c>
      <c r="R163" s="72"/>
      <c r="T163" s="17">
        <v>0</v>
      </c>
      <c r="U163" s="17">
        <v>0</v>
      </c>
      <c r="V163" s="17">
        <v>0</v>
      </c>
      <c r="W163" s="17">
        <v>0</v>
      </c>
      <c r="X163" s="17">
        <v>0</v>
      </c>
      <c r="Y163" s="17">
        <v>0</v>
      </c>
      <c r="Z163" s="17">
        <v>0</v>
      </c>
      <c r="AA163" s="17">
        <v>0</v>
      </c>
      <c r="AB163" s="17">
        <v>0</v>
      </c>
      <c r="AC163" s="17">
        <v>0</v>
      </c>
      <c r="AD163" s="17">
        <v>0</v>
      </c>
      <c r="AE163" s="17">
        <v>0</v>
      </c>
      <c r="AF163" s="17">
        <v>0</v>
      </c>
      <c r="AG163" s="17">
        <v>0</v>
      </c>
      <c r="AH163" s="17">
        <v>0</v>
      </c>
      <c r="AI163" s="17">
        <v>0</v>
      </c>
      <c r="AJ163" s="17">
        <v>0</v>
      </c>
      <c r="AK163" s="17">
        <v>0</v>
      </c>
    </row>
    <row r="164" spans="5:37" x14ac:dyDescent="0.2">
      <c r="E164" s="76" t="s">
        <v>30</v>
      </c>
      <c r="F164" s="75" t="s">
        <v>207</v>
      </c>
      <c r="H164" s="75" t="s">
        <v>253</v>
      </c>
      <c r="I164" s="75" t="s">
        <v>253</v>
      </c>
      <c r="J164" s="75" t="s">
        <v>263</v>
      </c>
      <c r="K164" s="75" t="s">
        <v>263</v>
      </c>
      <c r="L164" s="3" t="s">
        <v>108</v>
      </c>
      <c r="M164" s="75" t="s">
        <v>263</v>
      </c>
      <c r="R164" s="72"/>
      <c r="T164" s="17">
        <v>0</v>
      </c>
      <c r="U164" s="17">
        <v>0</v>
      </c>
      <c r="V164" s="17">
        <v>0</v>
      </c>
      <c r="W164" s="17">
        <v>0</v>
      </c>
      <c r="X164" s="17">
        <v>0</v>
      </c>
      <c r="Y164" s="17">
        <v>0</v>
      </c>
      <c r="Z164" s="17">
        <v>0</v>
      </c>
      <c r="AA164" s="17">
        <v>0</v>
      </c>
      <c r="AB164" s="17">
        <v>0</v>
      </c>
      <c r="AC164" s="17">
        <v>0</v>
      </c>
      <c r="AD164" s="17">
        <v>0</v>
      </c>
      <c r="AE164" s="17">
        <v>0</v>
      </c>
      <c r="AF164" s="17">
        <v>0</v>
      </c>
      <c r="AG164" s="17">
        <v>0</v>
      </c>
      <c r="AH164" s="17">
        <v>0</v>
      </c>
      <c r="AI164" s="17">
        <v>0</v>
      </c>
      <c r="AJ164" s="17">
        <v>0</v>
      </c>
      <c r="AK164" s="17">
        <v>0</v>
      </c>
    </row>
    <row r="165" spans="5:37" x14ac:dyDescent="0.2">
      <c r="E165" s="76" t="s">
        <v>30</v>
      </c>
      <c r="F165" s="75" t="s">
        <v>207</v>
      </c>
      <c r="H165" s="75" t="s">
        <v>253</v>
      </c>
      <c r="I165" s="75" t="s">
        <v>253</v>
      </c>
      <c r="J165" s="75" t="s">
        <v>263</v>
      </c>
      <c r="K165" s="75" t="s">
        <v>263</v>
      </c>
      <c r="L165" s="3" t="s">
        <v>108</v>
      </c>
      <c r="M165" s="75" t="s">
        <v>263</v>
      </c>
      <c r="R165" s="72"/>
      <c r="T165" s="17">
        <v>0</v>
      </c>
      <c r="U165" s="17">
        <v>0</v>
      </c>
      <c r="V165" s="17">
        <v>0</v>
      </c>
      <c r="W165" s="17">
        <v>0</v>
      </c>
      <c r="X165" s="17">
        <v>0</v>
      </c>
      <c r="Y165" s="17">
        <v>0</v>
      </c>
      <c r="Z165" s="17">
        <v>0</v>
      </c>
      <c r="AA165" s="17">
        <v>0</v>
      </c>
      <c r="AB165" s="17">
        <v>0</v>
      </c>
      <c r="AC165" s="17">
        <v>0</v>
      </c>
      <c r="AD165" s="17">
        <v>0</v>
      </c>
      <c r="AE165" s="17">
        <v>0</v>
      </c>
      <c r="AF165" s="17">
        <v>0</v>
      </c>
      <c r="AG165" s="17">
        <v>0</v>
      </c>
      <c r="AH165" s="17">
        <v>0</v>
      </c>
      <c r="AI165" s="17">
        <v>0</v>
      </c>
      <c r="AJ165" s="17">
        <v>0</v>
      </c>
      <c r="AK165" s="17">
        <v>0</v>
      </c>
    </row>
    <row r="166" spans="5:37" x14ac:dyDescent="0.2">
      <c r="E166" s="76" t="s">
        <v>30</v>
      </c>
      <c r="F166" s="75" t="s">
        <v>207</v>
      </c>
      <c r="H166" s="75" t="s">
        <v>253</v>
      </c>
      <c r="I166" s="75" t="s">
        <v>253</v>
      </c>
      <c r="J166" s="75" t="s">
        <v>263</v>
      </c>
      <c r="K166" s="75" t="s">
        <v>263</v>
      </c>
      <c r="L166" s="3" t="s">
        <v>108</v>
      </c>
      <c r="M166" s="75" t="s">
        <v>263</v>
      </c>
      <c r="R166" s="72"/>
      <c r="T166" s="17">
        <v>0</v>
      </c>
      <c r="U166" s="17">
        <v>0</v>
      </c>
      <c r="V166" s="17">
        <v>0</v>
      </c>
      <c r="W166" s="17">
        <v>0</v>
      </c>
      <c r="X166" s="17">
        <v>0</v>
      </c>
      <c r="Y166" s="17">
        <v>0</v>
      </c>
      <c r="Z166" s="17">
        <v>0</v>
      </c>
      <c r="AA166" s="17">
        <v>0</v>
      </c>
      <c r="AB166" s="17">
        <v>0</v>
      </c>
      <c r="AC166" s="17">
        <v>0</v>
      </c>
      <c r="AD166" s="17">
        <v>0</v>
      </c>
      <c r="AE166" s="17">
        <v>0</v>
      </c>
      <c r="AF166" s="17">
        <v>0</v>
      </c>
      <c r="AG166" s="17">
        <v>0</v>
      </c>
      <c r="AH166" s="17">
        <v>0</v>
      </c>
      <c r="AI166" s="17">
        <v>0</v>
      </c>
      <c r="AJ166" s="17">
        <v>0</v>
      </c>
      <c r="AK166" s="17">
        <v>0</v>
      </c>
    </row>
    <row r="167" spans="5:37" x14ac:dyDescent="0.2">
      <c r="E167" s="76" t="s">
        <v>30</v>
      </c>
      <c r="F167" s="75" t="s">
        <v>207</v>
      </c>
      <c r="H167" s="75" t="s">
        <v>253</v>
      </c>
      <c r="I167" s="75" t="s">
        <v>253</v>
      </c>
      <c r="J167" s="75" t="s">
        <v>263</v>
      </c>
      <c r="K167" s="75" t="s">
        <v>263</v>
      </c>
      <c r="L167" s="3" t="s">
        <v>108</v>
      </c>
      <c r="M167" s="75" t="s">
        <v>263</v>
      </c>
      <c r="R167" s="72"/>
      <c r="T167" s="17">
        <v>0</v>
      </c>
      <c r="U167" s="17">
        <v>0</v>
      </c>
      <c r="V167" s="17">
        <v>0</v>
      </c>
      <c r="W167" s="17">
        <v>0</v>
      </c>
      <c r="X167" s="17">
        <v>0</v>
      </c>
      <c r="Y167" s="17">
        <v>0</v>
      </c>
      <c r="Z167" s="17">
        <v>0</v>
      </c>
      <c r="AA167" s="17">
        <v>0</v>
      </c>
      <c r="AB167" s="17">
        <v>0</v>
      </c>
      <c r="AC167" s="17">
        <v>0</v>
      </c>
      <c r="AD167" s="17">
        <v>0</v>
      </c>
      <c r="AE167" s="17">
        <v>0</v>
      </c>
      <c r="AF167" s="17">
        <v>0</v>
      </c>
      <c r="AG167" s="17">
        <v>0</v>
      </c>
      <c r="AH167" s="17">
        <v>0</v>
      </c>
      <c r="AI167" s="17">
        <v>0</v>
      </c>
      <c r="AJ167" s="17">
        <v>0</v>
      </c>
      <c r="AK167" s="17">
        <v>0</v>
      </c>
    </row>
    <row r="168" spans="5:37" x14ac:dyDescent="0.2">
      <c r="E168" s="76" t="s">
        <v>30</v>
      </c>
      <c r="F168" s="75" t="s">
        <v>207</v>
      </c>
      <c r="H168" s="75" t="s">
        <v>253</v>
      </c>
      <c r="I168" s="75" t="s">
        <v>253</v>
      </c>
      <c r="J168" s="75" t="s">
        <v>263</v>
      </c>
      <c r="K168" s="75" t="s">
        <v>263</v>
      </c>
      <c r="L168" s="3" t="s">
        <v>108</v>
      </c>
      <c r="M168" s="75" t="s">
        <v>263</v>
      </c>
      <c r="R168" s="72"/>
      <c r="T168" s="17">
        <v>0</v>
      </c>
      <c r="U168" s="17">
        <v>0</v>
      </c>
      <c r="V168" s="17">
        <v>0</v>
      </c>
      <c r="W168" s="17">
        <v>0</v>
      </c>
      <c r="X168" s="17">
        <v>0</v>
      </c>
      <c r="Y168" s="17">
        <v>0</v>
      </c>
      <c r="Z168" s="17">
        <v>0</v>
      </c>
      <c r="AA168" s="17">
        <v>0</v>
      </c>
      <c r="AB168" s="17">
        <v>0</v>
      </c>
      <c r="AC168" s="17">
        <v>0</v>
      </c>
      <c r="AD168" s="17">
        <v>0</v>
      </c>
      <c r="AE168" s="17">
        <v>0</v>
      </c>
      <c r="AF168" s="17">
        <v>0</v>
      </c>
      <c r="AG168" s="17">
        <v>0</v>
      </c>
      <c r="AH168" s="17">
        <v>0</v>
      </c>
      <c r="AI168" s="17">
        <v>0</v>
      </c>
      <c r="AJ168" s="17">
        <v>0</v>
      </c>
      <c r="AK168" s="17">
        <v>0</v>
      </c>
    </row>
    <row r="169" spans="5:37" x14ac:dyDescent="0.2">
      <c r="E169" s="76" t="s">
        <v>30</v>
      </c>
      <c r="F169" s="75" t="s">
        <v>207</v>
      </c>
      <c r="H169" s="75" t="s">
        <v>208</v>
      </c>
      <c r="I169" s="75" t="s">
        <v>208</v>
      </c>
      <c r="J169" s="75" t="s">
        <v>263</v>
      </c>
      <c r="K169" s="75" t="s">
        <v>263</v>
      </c>
      <c r="L169" s="3" t="s">
        <v>108</v>
      </c>
      <c r="M169" s="75" t="s">
        <v>263</v>
      </c>
      <c r="R169" s="72"/>
      <c r="T169" s="17">
        <v>0</v>
      </c>
      <c r="U169" s="17">
        <v>0</v>
      </c>
      <c r="V169" s="17">
        <v>0</v>
      </c>
      <c r="W169" s="17">
        <v>0</v>
      </c>
      <c r="X169" s="17">
        <v>0</v>
      </c>
      <c r="Y169" s="17">
        <v>0</v>
      </c>
      <c r="Z169" s="17">
        <v>0</v>
      </c>
      <c r="AA169" s="17">
        <v>0</v>
      </c>
      <c r="AB169" s="17">
        <v>0</v>
      </c>
      <c r="AC169" s="17">
        <v>0</v>
      </c>
      <c r="AD169" s="17">
        <v>0</v>
      </c>
      <c r="AE169" s="17">
        <v>0</v>
      </c>
      <c r="AF169" s="17">
        <v>0</v>
      </c>
      <c r="AG169" s="17">
        <v>0</v>
      </c>
      <c r="AH169" s="17">
        <v>0</v>
      </c>
      <c r="AI169" s="17">
        <v>0</v>
      </c>
      <c r="AJ169" s="17">
        <v>0</v>
      </c>
      <c r="AK169" s="17">
        <v>0</v>
      </c>
    </row>
    <row r="170" spans="5:37" x14ac:dyDescent="0.2">
      <c r="E170" s="76" t="s">
        <v>30</v>
      </c>
      <c r="F170" s="75" t="s">
        <v>207</v>
      </c>
      <c r="H170" s="75" t="s">
        <v>208</v>
      </c>
      <c r="I170" s="75" t="s">
        <v>208</v>
      </c>
      <c r="J170" s="75" t="s">
        <v>263</v>
      </c>
      <c r="K170" s="75" t="s">
        <v>263</v>
      </c>
      <c r="L170" s="3" t="s">
        <v>108</v>
      </c>
      <c r="M170" s="75" t="s">
        <v>263</v>
      </c>
      <c r="R170" s="72"/>
      <c r="T170" s="17">
        <v>0</v>
      </c>
      <c r="U170" s="17">
        <v>0</v>
      </c>
      <c r="V170" s="17">
        <v>0</v>
      </c>
      <c r="W170" s="17">
        <v>0</v>
      </c>
      <c r="X170" s="17">
        <v>0</v>
      </c>
      <c r="Y170" s="17">
        <v>0</v>
      </c>
      <c r="Z170" s="17">
        <v>0</v>
      </c>
      <c r="AA170" s="17">
        <v>0</v>
      </c>
      <c r="AB170" s="17">
        <v>0</v>
      </c>
      <c r="AC170" s="17">
        <v>0</v>
      </c>
      <c r="AD170" s="17">
        <v>0</v>
      </c>
      <c r="AE170" s="17">
        <v>0</v>
      </c>
      <c r="AF170" s="17">
        <v>0</v>
      </c>
      <c r="AG170" s="17">
        <v>0</v>
      </c>
      <c r="AH170" s="17">
        <v>0</v>
      </c>
      <c r="AI170" s="17">
        <v>0</v>
      </c>
      <c r="AJ170" s="17">
        <v>0</v>
      </c>
      <c r="AK170" s="17">
        <v>0</v>
      </c>
    </row>
    <row r="171" spans="5:37" x14ac:dyDescent="0.2">
      <c r="E171" s="76" t="s">
        <v>30</v>
      </c>
      <c r="F171" s="75" t="s">
        <v>207</v>
      </c>
      <c r="H171" s="75" t="s">
        <v>208</v>
      </c>
      <c r="I171" s="75" t="s">
        <v>208</v>
      </c>
      <c r="J171" s="75" t="s">
        <v>263</v>
      </c>
      <c r="K171" s="75" t="s">
        <v>263</v>
      </c>
      <c r="L171" s="3" t="s">
        <v>108</v>
      </c>
      <c r="M171" s="75" t="s">
        <v>263</v>
      </c>
      <c r="R171" s="72"/>
      <c r="T171" s="17">
        <v>0</v>
      </c>
      <c r="U171" s="17">
        <v>0</v>
      </c>
      <c r="V171" s="17">
        <v>0</v>
      </c>
      <c r="W171" s="17">
        <v>0</v>
      </c>
      <c r="X171" s="17">
        <v>0</v>
      </c>
      <c r="Y171" s="17">
        <v>0</v>
      </c>
      <c r="Z171" s="17">
        <v>0</v>
      </c>
      <c r="AA171" s="17">
        <v>0</v>
      </c>
      <c r="AB171" s="17">
        <v>0</v>
      </c>
      <c r="AC171" s="17">
        <v>0</v>
      </c>
      <c r="AD171" s="17">
        <v>0</v>
      </c>
      <c r="AE171" s="17">
        <v>0</v>
      </c>
      <c r="AF171" s="17">
        <v>0</v>
      </c>
      <c r="AG171" s="17">
        <v>0</v>
      </c>
      <c r="AH171" s="17">
        <v>0</v>
      </c>
      <c r="AI171" s="17">
        <v>0</v>
      </c>
      <c r="AJ171" s="17">
        <v>0</v>
      </c>
      <c r="AK171" s="17">
        <v>0</v>
      </c>
    </row>
    <row r="172" spans="5:37" x14ac:dyDescent="0.2">
      <c r="E172" s="76" t="s">
        <v>30</v>
      </c>
      <c r="F172" s="75" t="s">
        <v>207</v>
      </c>
      <c r="H172" s="75" t="s">
        <v>208</v>
      </c>
      <c r="I172" s="75" t="s">
        <v>208</v>
      </c>
      <c r="J172" s="75" t="s">
        <v>263</v>
      </c>
      <c r="K172" s="75" t="s">
        <v>263</v>
      </c>
      <c r="L172" s="3" t="s">
        <v>108</v>
      </c>
      <c r="M172" s="75" t="s">
        <v>263</v>
      </c>
      <c r="R172" s="72"/>
      <c r="T172" s="17">
        <v>0</v>
      </c>
      <c r="U172" s="17">
        <v>0</v>
      </c>
      <c r="V172" s="17">
        <v>0</v>
      </c>
      <c r="W172" s="17">
        <v>0</v>
      </c>
      <c r="X172" s="17">
        <v>0</v>
      </c>
      <c r="Y172" s="17">
        <v>0</v>
      </c>
      <c r="Z172" s="17">
        <v>0</v>
      </c>
      <c r="AA172" s="17">
        <v>0</v>
      </c>
      <c r="AB172" s="17">
        <v>0</v>
      </c>
      <c r="AC172" s="17">
        <v>0</v>
      </c>
      <c r="AD172" s="17">
        <v>0</v>
      </c>
      <c r="AE172" s="17">
        <v>0</v>
      </c>
      <c r="AF172" s="17">
        <v>0</v>
      </c>
      <c r="AG172" s="17">
        <v>0</v>
      </c>
      <c r="AH172" s="17">
        <v>0</v>
      </c>
      <c r="AI172" s="17">
        <v>0</v>
      </c>
      <c r="AJ172" s="17">
        <v>0</v>
      </c>
      <c r="AK172" s="17">
        <v>0</v>
      </c>
    </row>
    <row r="173" spans="5:37" x14ac:dyDescent="0.2">
      <c r="E173" s="76" t="s">
        <v>30</v>
      </c>
      <c r="F173" s="75" t="s">
        <v>207</v>
      </c>
      <c r="H173" s="75" t="s">
        <v>208</v>
      </c>
      <c r="I173" s="75" t="s">
        <v>208</v>
      </c>
      <c r="J173" s="75" t="s">
        <v>263</v>
      </c>
      <c r="K173" s="75" t="s">
        <v>263</v>
      </c>
      <c r="L173" s="3" t="s">
        <v>108</v>
      </c>
      <c r="M173" s="75" t="s">
        <v>263</v>
      </c>
      <c r="R173" s="72"/>
      <c r="T173" s="17">
        <v>0</v>
      </c>
      <c r="U173" s="17">
        <v>0</v>
      </c>
      <c r="V173" s="17">
        <v>0</v>
      </c>
      <c r="W173" s="17">
        <v>0</v>
      </c>
      <c r="X173" s="17">
        <v>0</v>
      </c>
      <c r="Y173" s="17">
        <v>0</v>
      </c>
      <c r="Z173" s="17">
        <v>0</v>
      </c>
      <c r="AA173" s="17">
        <v>0</v>
      </c>
      <c r="AB173" s="17">
        <v>0</v>
      </c>
      <c r="AC173" s="17">
        <v>0</v>
      </c>
      <c r="AD173" s="17">
        <v>0</v>
      </c>
      <c r="AE173" s="17">
        <v>0</v>
      </c>
      <c r="AF173" s="17">
        <v>0</v>
      </c>
      <c r="AG173" s="17">
        <v>0</v>
      </c>
      <c r="AH173" s="17">
        <v>0</v>
      </c>
      <c r="AI173" s="17">
        <v>0</v>
      </c>
      <c r="AJ173" s="17">
        <v>0</v>
      </c>
      <c r="AK173" s="17">
        <v>0</v>
      </c>
    </row>
    <row r="174" spans="5:37" x14ac:dyDescent="0.2">
      <c r="E174" s="76" t="s">
        <v>30</v>
      </c>
      <c r="F174" s="75" t="s">
        <v>207</v>
      </c>
      <c r="H174" s="75" t="s">
        <v>208</v>
      </c>
      <c r="I174" s="75" t="s">
        <v>208</v>
      </c>
      <c r="J174" s="75" t="s">
        <v>263</v>
      </c>
      <c r="K174" s="75" t="s">
        <v>263</v>
      </c>
      <c r="L174" s="3" t="s">
        <v>108</v>
      </c>
      <c r="M174" s="75" t="s">
        <v>263</v>
      </c>
      <c r="R174" s="72"/>
      <c r="T174" s="17">
        <v>0</v>
      </c>
      <c r="U174" s="17">
        <v>0</v>
      </c>
      <c r="V174" s="17">
        <v>0</v>
      </c>
      <c r="W174" s="17">
        <v>0</v>
      </c>
      <c r="X174" s="17">
        <v>0</v>
      </c>
      <c r="Y174" s="17">
        <v>0</v>
      </c>
      <c r="Z174" s="17">
        <v>0</v>
      </c>
      <c r="AA174" s="17">
        <v>0</v>
      </c>
      <c r="AB174" s="17">
        <v>0</v>
      </c>
      <c r="AC174" s="17">
        <v>0</v>
      </c>
      <c r="AD174" s="17">
        <v>0</v>
      </c>
      <c r="AE174" s="17">
        <v>0</v>
      </c>
      <c r="AF174" s="17">
        <v>0</v>
      </c>
      <c r="AG174" s="17">
        <v>0</v>
      </c>
      <c r="AH174" s="17">
        <v>0</v>
      </c>
      <c r="AI174" s="17">
        <v>0</v>
      </c>
      <c r="AJ174" s="17">
        <v>0</v>
      </c>
      <c r="AK174" s="17">
        <v>0</v>
      </c>
    </row>
    <row r="175" spans="5:37" x14ac:dyDescent="0.2">
      <c r="E175" s="76" t="s">
        <v>30</v>
      </c>
      <c r="F175" s="75" t="s">
        <v>207</v>
      </c>
      <c r="H175" s="75" t="s">
        <v>208</v>
      </c>
      <c r="I175" s="75" t="s">
        <v>208</v>
      </c>
      <c r="J175" s="75" t="s">
        <v>263</v>
      </c>
      <c r="K175" s="75" t="s">
        <v>263</v>
      </c>
      <c r="L175" s="3" t="s">
        <v>108</v>
      </c>
      <c r="M175" s="75" t="s">
        <v>263</v>
      </c>
      <c r="R175" s="72"/>
      <c r="T175" s="17">
        <v>0</v>
      </c>
      <c r="U175" s="17">
        <v>0</v>
      </c>
      <c r="V175" s="17">
        <v>0</v>
      </c>
      <c r="W175" s="17">
        <v>0</v>
      </c>
      <c r="X175" s="17">
        <v>0</v>
      </c>
      <c r="Y175" s="17">
        <v>0</v>
      </c>
      <c r="Z175" s="17">
        <v>0</v>
      </c>
      <c r="AA175" s="17">
        <v>0</v>
      </c>
      <c r="AB175" s="17">
        <v>0</v>
      </c>
      <c r="AC175" s="17">
        <v>0</v>
      </c>
      <c r="AD175" s="17">
        <v>0</v>
      </c>
      <c r="AE175" s="17">
        <v>0</v>
      </c>
      <c r="AF175" s="17">
        <v>0</v>
      </c>
      <c r="AG175" s="17">
        <v>0</v>
      </c>
      <c r="AH175" s="17">
        <v>0</v>
      </c>
      <c r="AI175" s="17">
        <v>0</v>
      </c>
      <c r="AJ175" s="17">
        <v>0</v>
      </c>
      <c r="AK175" s="17">
        <v>0</v>
      </c>
    </row>
    <row r="176" spans="5:37" x14ac:dyDescent="0.2">
      <c r="E176" s="76" t="s">
        <v>30</v>
      </c>
      <c r="F176" s="75" t="s">
        <v>207</v>
      </c>
      <c r="H176" s="75" t="s">
        <v>208</v>
      </c>
      <c r="I176" s="75" t="s">
        <v>208</v>
      </c>
      <c r="J176" s="75" t="s">
        <v>263</v>
      </c>
      <c r="K176" s="75" t="s">
        <v>263</v>
      </c>
      <c r="L176" s="3" t="s">
        <v>108</v>
      </c>
      <c r="M176" s="75" t="s">
        <v>263</v>
      </c>
      <c r="R176" s="72"/>
      <c r="T176" s="17">
        <v>0</v>
      </c>
      <c r="U176" s="17">
        <v>0</v>
      </c>
      <c r="V176" s="17">
        <v>0</v>
      </c>
      <c r="W176" s="17">
        <v>0</v>
      </c>
      <c r="X176" s="17">
        <v>0</v>
      </c>
      <c r="Y176" s="17">
        <v>0</v>
      </c>
      <c r="Z176" s="17">
        <v>0</v>
      </c>
      <c r="AA176" s="17">
        <v>0</v>
      </c>
      <c r="AB176" s="17">
        <v>0</v>
      </c>
      <c r="AC176" s="17">
        <v>0</v>
      </c>
      <c r="AD176" s="17">
        <v>0</v>
      </c>
      <c r="AE176" s="17">
        <v>0</v>
      </c>
      <c r="AF176" s="17">
        <v>0</v>
      </c>
      <c r="AG176" s="17">
        <v>0</v>
      </c>
      <c r="AH176" s="17">
        <v>0</v>
      </c>
      <c r="AI176" s="17">
        <v>0</v>
      </c>
      <c r="AJ176" s="17">
        <v>0</v>
      </c>
      <c r="AK176" s="17">
        <v>0</v>
      </c>
    </row>
    <row r="177" spans="5:37" x14ac:dyDescent="0.2">
      <c r="E177" s="76" t="s">
        <v>30</v>
      </c>
      <c r="F177" s="75" t="s">
        <v>207</v>
      </c>
      <c r="H177" s="75" t="s">
        <v>208</v>
      </c>
      <c r="I177" s="75" t="s">
        <v>208</v>
      </c>
      <c r="J177" s="75" t="s">
        <v>263</v>
      </c>
      <c r="K177" s="75" t="s">
        <v>263</v>
      </c>
      <c r="L177" s="3" t="s">
        <v>108</v>
      </c>
      <c r="M177" s="75" t="s">
        <v>263</v>
      </c>
      <c r="R177" s="72"/>
      <c r="T177" s="17">
        <v>0</v>
      </c>
      <c r="U177" s="17">
        <v>0</v>
      </c>
      <c r="V177" s="17">
        <v>0</v>
      </c>
      <c r="W177" s="17">
        <v>0</v>
      </c>
      <c r="X177" s="17">
        <v>0</v>
      </c>
      <c r="Y177" s="17">
        <v>0</v>
      </c>
      <c r="Z177" s="17">
        <v>0</v>
      </c>
      <c r="AA177" s="17">
        <v>0</v>
      </c>
      <c r="AB177" s="17">
        <v>0</v>
      </c>
      <c r="AC177" s="17">
        <v>0</v>
      </c>
      <c r="AD177" s="17">
        <v>0</v>
      </c>
      <c r="AE177" s="17">
        <v>0</v>
      </c>
      <c r="AF177" s="17">
        <v>0</v>
      </c>
      <c r="AG177" s="17">
        <v>0</v>
      </c>
      <c r="AH177" s="17">
        <v>0</v>
      </c>
      <c r="AI177" s="17">
        <v>0</v>
      </c>
      <c r="AJ177" s="17">
        <v>0</v>
      </c>
      <c r="AK177" s="17">
        <v>0</v>
      </c>
    </row>
    <row r="178" spans="5:37" x14ac:dyDescent="0.2">
      <c r="E178" s="76" t="s">
        <v>30</v>
      </c>
      <c r="F178" s="75" t="s">
        <v>207</v>
      </c>
      <c r="H178" s="75" t="s">
        <v>208</v>
      </c>
      <c r="I178" s="75" t="s">
        <v>208</v>
      </c>
      <c r="J178" s="75" t="s">
        <v>263</v>
      </c>
      <c r="K178" s="75" t="s">
        <v>263</v>
      </c>
      <c r="L178" s="3" t="s">
        <v>108</v>
      </c>
      <c r="M178" s="75" t="s">
        <v>263</v>
      </c>
      <c r="R178" s="72"/>
      <c r="T178" s="17">
        <v>0</v>
      </c>
      <c r="U178" s="17">
        <v>0</v>
      </c>
      <c r="V178" s="17">
        <v>0</v>
      </c>
      <c r="W178" s="17">
        <v>0</v>
      </c>
      <c r="X178" s="17">
        <v>0</v>
      </c>
      <c r="Y178" s="17">
        <v>0</v>
      </c>
      <c r="Z178" s="17">
        <v>0</v>
      </c>
      <c r="AA178" s="17">
        <v>0</v>
      </c>
      <c r="AB178" s="17">
        <v>0</v>
      </c>
      <c r="AC178" s="17">
        <v>0</v>
      </c>
      <c r="AD178" s="17">
        <v>0</v>
      </c>
      <c r="AE178" s="17">
        <v>0</v>
      </c>
      <c r="AF178" s="17">
        <v>0</v>
      </c>
      <c r="AG178" s="17">
        <v>0</v>
      </c>
      <c r="AH178" s="17">
        <v>0</v>
      </c>
      <c r="AI178" s="17">
        <v>0</v>
      </c>
      <c r="AJ178" s="17">
        <v>0</v>
      </c>
      <c r="AK178" s="17">
        <v>0</v>
      </c>
    </row>
    <row r="179" spans="5:37" x14ac:dyDescent="0.2">
      <c r="E179" s="76" t="s">
        <v>30</v>
      </c>
      <c r="F179" s="75" t="s">
        <v>207</v>
      </c>
      <c r="H179" s="75" t="s">
        <v>209</v>
      </c>
      <c r="I179" s="75" t="s">
        <v>209</v>
      </c>
      <c r="J179" s="75" t="s">
        <v>584</v>
      </c>
      <c r="K179" s="75" t="s">
        <v>585</v>
      </c>
      <c r="L179" s="3" t="s">
        <v>108</v>
      </c>
      <c r="M179" s="75" t="s">
        <v>586</v>
      </c>
      <c r="R179" s="72"/>
      <c r="T179" s="17">
        <v>0</v>
      </c>
      <c r="U179" s="17">
        <v>0</v>
      </c>
      <c r="V179" s="17">
        <v>0</v>
      </c>
      <c r="W179" s="17">
        <v>0</v>
      </c>
      <c r="X179" s="17">
        <v>0</v>
      </c>
      <c r="Y179" s="17">
        <v>0</v>
      </c>
      <c r="Z179" s="17">
        <v>0</v>
      </c>
      <c r="AA179" s="17">
        <v>0</v>
      </c>
      <c r="AB179" s="17">
        <v>0</v>
      </c>
      <c r="AC179" s="17">
        <v>0</v>
      </c>
      <c r="AD179" s="17">
        <v>0</v>
      </c>
      <c r="AE179" s="17">
        <v>0</v>
      </c>
      <c r="AF179" s="17">
        <v>0</v>
      </c>
      <c r="AG179" s="17">
        <v>-0.90906795282947395</v>
      </c>
      <c r="AH179" s="17">
        <v>-1.2181815113292784</v>
      </c>
      <c r="AI179" s="17">
        <v>-1.5303787830769828</v>
      </c>
      <c r="AJ179" s="17">
        <v>-1.5380691287205857</v>
      </c>
      <c r="AK179" s="17">
        <v>-1.8549577431806059</v>
      </c>
    </row>
    <row r="180" spans="5:37" x14ac:dyDescent="0.2">
      <c r="E180" s="76" t="s">
        <v>30</v>
      </c>
      <c r="F180" s="75" t="s">
        <v>207</v>
      </c>
      <c r="H180" s="75" t="s">
        <v>209</v>
      </c>
      <c r="I180" s="75" t="s">
        <v>209</v>
      </c>
      <c r="J180" s="75" t="s">
        <v>263</v>
      </c>
      <c r="K180" s="75" t="s">
        <v>263</v>
      </c>
      <c r="L180" s="3" t="s">
        <v>108</v>
      </c>
      <c r="M180" s="75" t="s">
        <v>263</v>
      </c>
      <c r="R180" s="72"/>
      <c r="T180" s="17">
        <v>0</v>
      </c>
      <c r="U180" s="17">
        <v>0</v>
      </c>
      <c r="V180" s="17">
        <v>0</v>
      </c>
      <c r="W180" s="17">
        <v>0</v>
      </c>
      <c r="X180" s="17">
        <v>0</v>
      </c>
      <c r="Y180" s="17">
        <v>0</v>
      </c>
      <c r="Z180" s="17">
        <v>0</v>
      </c>
      <c r="AA180" s="17">
        <v>0</v>
      </c>
      <c r="AB180" s="17">
        <v>0</v>
      </c>
      <c r="AC180" s="17">
        <v>0</v>
      </c>
      <c r="AD180" s="17">
        <v>0</v>
      </c>
      <c r="AE180" s="17">
        <v>0</v>
      </c>
      <c r="AF180" s="17">
        <v>0</v>
      </c>
      <c r="AG180" s="17">
        <v>0</v>
      </c>
      <c r="AH180" s="17">
        <v>0</v>
      </c>
      <c r="AI180" s="17">
        <v>0</v>
      </c>
      <c r="AJ180" s="17">
        <v>0</v>
      </c>
      <c r="AK180" s="17">
        <v>0</v>
      </c>
    </row>
    <row r="181" spans="5:37" x14ac:dyDescent="0.2">
      <c r="E181" s="76" t="s">
        <v>30</v>
      </c>
      <c r="F181" s="75" t="s">
        <v>207</v>
      </c>
      <c r="H181" s="75" t="s">
        <v>209</v>
      </c>
      <c r="I181" s="75" t="s">
        <v>209</v>
      </c>
      <c r="J181" s="75" t="s">
        <v>263</v>
      </c>
      <c r="K181" s="75" t="s">
        <v>263</v>
      </c>
      <c r="L181" s="3" t="s">
        <v>108</v>
      </c>
      <c r="M181" s="75" t="s">
        <v>263</v>
      </c>
      <c r="R181" s="72"/>
      <c r="T181" s="17">
        <v>0</v>
      </c>
      <c r="U181" s="17">
        <v>0</v>
      </c>
      <c r="V181" s="17">
        <v>0</v>
      </c>
      <c r="W181" s="17">
        <v>0</v>
      </c>
      <c r="X181" s="17">
        <v>0</v>
      </c>
      <c r="Y181" s="17">
        <v>0</v>
      </c>
      <c r="Z181" s="17">
        <v>0</v>
      </c>
      <c r="AA181" s="17">
        <v>0</v>
      </c>
      <c r="AB181" s="17">
        <v>0</v>
      </c>
      <c r="AC181" s="17">
        <v>0</v>
      </c>
      <c r="AD181" s="17">
        <v>0</v>
      </c>
      <c r="AE181" s="17">
        <v>0</v>
      </c>
      <c r="AF181" s="17">
        <v>0</v>
      </c>
      <c r="AG181" s="17">
        <v>0</v>
      </c>
      <c r="AH181" s="17">
        <v>0</v>
      </c>
      <c r="AI181" s="17">
        <v>0</v>
      </c>
      <c r="AJ181" s="17">
        <v>0</v>
      </c>
      <c r="AK181" s="17">
        <v>0</v>
      </c>
    </row>
    <row r="182" spans="5:37" x14ac:dyDescent="0.2">
      <c r="E182" s="76" t="s">
        <v>30</v>
      </c>
      <c r="F182" s="75" t="s">
        <v>207</v>
      </c>
      <c r="H182" s="75" t="s">
        <v>209</v>
      </c>
      <c r="I182" s="75" t="s">
        <v>209</v>
      </c>
      <c r="J182" s="75" t="s">
        <v>263</v>
      </c>
      <c r="K182" s="75" t="s">
        <v>263</v>
      </c>
      <c r="L182" s="3" t="s">
        <v>108</v>
      </c>
      <c r="M182" s="75" t="s">
        <v>263</v>
      </c>
      <c r="R182" s="72"/>
      <c r="T182" s="17">
        <v>0</v>
      </c>
      <c r="U182" s="17">
        <v>0</v>
      </c>
      <c r="V182" s="17">
        <v>0</v>
      </c>
      <c r="W182" s="17">
        <v>0</v>
      </c>
      <c r="X182" s="17">
        <v>0</v>
      </c>
      <c r="Y182" s="17">
        <v>0</v>
      </c>
      <c r="Z182" s="17">
        <v>0</v>
      </c>
      <c r="AA182" s="17">
        <v>0</v>
      </c>
      <c r="AB182" s="17">
        <v>0</v>
      </c>
      <c r="AC182" s="17">
        <v>0</v>
      </c>
      <c r="AD182" s="17">
        <v>0</v>
      </c>
      <c r="AE182" s="17">
        <v>0</v>
      </c>
      <c r="AF182" s="17">
        <v>0</v>
      </c>
      <c r="AG182" s="17">
        <v>0</v>
      </c>
      <c r="AH182" s="17">
        <v>0</v>
      </c>
      <c r="AI182" s="17">
        <v>0</v>
      </c>
      <c r="AJ182" s="17">
        <v>0</v>
      </c>
      <c r="AK182" s="17">
        <v>0</v>
      </c>
    </row>
    <row r="183" spans="5:37" x14ac:dyDescent="0.2">
      <c r="E183" s="76" t="s">
        <v>30</v>
      </c>
      <c r="F183" s="75" t="s">
        <v>207</v>
      </c>
      <c r="H183" s="75" t="s">
        <v>209</v>
      </c>
      <c r="I183" s="75" t="s">
        <v>209</v>
      </c>
      <c r="J183" s="75" t="s">
        <v>263</v>
      </c>
      <c r="K183" s="75" t="s">
        <v>263</v>
      </c>
      <c r="L183" s="3" t="s">
        <v>108</v>
      </c>
      <c r="M183" s="75" t="s">
        <v>263</v>
      </c>
      <c r="R183" s="72"/>
      <c r="T183" s="17">
        <v>0</v>
      </c>
      <c r="U183" s="17">
        <v>0</v>
      </c>
      <c r="V183" s="17">
        <v>0</v>
      </c>
      <c r="W183" s="17">
        <v>0</v>
      </c>
      <c r="X183" s="17">
        <v>0</v>
      </c>
      <c r="Y183" s="17">
        <v>0</v>
      </c>
      <c r="Z183" s="17">
        <v>0</v>
      </c>
      <c r="AA183" s="17">
        <v>0</v>
      </c>
      <c r="AB183" s="17">
        <v>0</v>
      </c>
      <c r="AC183" s="17">
        <v>0</v>
      </c>
      <c r="AD183" s="17">
        <v>0</v>
      </c>
      <c r="AE183" s="17">
        <v>0</v>
      </c>
      <c r="AF183" s="17">
        <v>0</v>
      </c>
      <c r="AG183" s="17">
        <v>0</v>
      </c>
      <c r="AH183" s="17">
        <v>0</v>
      </c>
      <c r="AI183" s="17">
        <v>0</v>
      </c>
      <c r="AJ183" s="17">
        <v>0</v>
      </c>
      <c r="AK183" s="17">
        <v>0</v>
      </c>
    </row>
    <row r="184" spans="5:37" x14ac:dyDescent="0.2">
      <c r="E184" s="76" t="s">
        <v>30</v>
      </c>
      <c r="F184" s="75" t="s">
        <v>207</v>
      </c>
      <c r="H184" s="75" t="s">
        <v>209</v>
      </c>
      <c r="I184" s="75" t="s">
        <v>209</v>
      </c>
      <c r="J184" s="75" t="s">
        <v>263</v>
      </c>
      <c r="K184" s="75" t="s">
        <v>263</v>
      </c>
      <c r="L184" s="3" t="s">
        <v>108</v>
      </c>
      <c r="M184" s="75" t="s">
        <v>263</v>
      </c>
      <c r="R184" s="72"/>
      <c r="T184" s="17">
        <v>0</v>
      </c>
      <c r="U184" s="17">
        <v>0</v>
      </c>
      <c r="V184" s="17">
        <v>0</v>
      </c>
      <c r="W184" s="17">
        <v>0</v>
      </c>
      <c r="X184" s="17">
        <v>0</v>
      </c>
      <c r="Y184" s="17">
        <v>0</v>
      </c>
      <c r="Z184" s="17">
        <v>0</v>
      </c>
      <c r="AA184" s="17">
        <v>0</v>
      </c>
      <c r="AB184" s="17">
        <v>0</v>
      </c>
      <c r="AC184" s="17">
        <v>0</v>
      </c>
      <c r="AD184" s="17">
        <v>0</v>
      </c>
      <c r="AE184" s="17">
        <v>0</v>
      </c>
      <c r="AF184" s="17">
        <v>0</v>
      </c>
      <c r="AG184" s="17">
        <v>0</v>
      </c>
      <c r="AH184" s="17">
        <v>0</v>
      </c>
      <c r="AI184" s="17">
        <v>0</v>
      </c>
      <c r="AJ184" s="17">
        <v>0</v>
      </c>
      <c r="AK184" s="17">
        <v>0</v>
      </c>
    </row>
    <row r="185" spans="5:37" x14ac:dyDescent="0.2">
      <c r="E185" s="76" t="s">
        <v>30</v>
      </c>
      <c r="F185" s="75" t="s">
        <v>207</v>
      </c>
      <c r="H185" s="75" t="s">
        <v>209</v>
      </c>
      <c r="I185" s="75" t="s">
        <v>209</v>
      </c>
      <c r="J185" s="75" t="s">
        <v>263</v>
      </c>
      <c r="K185" s="75" t="s">
        <v>263</v>
      </c>
      <c r="L185" s="3" t="s">
        <v>108</v>
      </c>
      <c r="M185" s="75" t="s">
        <v>263</v>
      </c>
      <c r="R185" s="72"/>
      <c r="T185" s="17">
        <v>0</v>
      </c>
      <c r="U185" s="17">
        <v>0</v>
      </c>
      <c r="V185" s="17">
        <v>0</v>
      </c>
      <c r="W185" s="17">
        <v>0</v>
      </c>
      <c r="X185" s="17">
        <v>0</v>
      </c>
      <c r="Y185" s="17">
        <v>0</v>
      </c>
      <c r="Z185" s="17">
        <v>0</v>
      </c>
      <c r="AA185" s="17">
        <v>0</v>
      </c>
      <c r="AB185" s="17">
        <v>0</v>
      </c>
      <c r="AC185" s="17">
        <v>0</v>
      </c>
      <c r="AD185" s="17">
        <v>0</v>
      </c>
      <c r="AE185" s="17">
        <v>0</v>
      </c>
      <c r="AF185" s="17">
        <v>0</v>
      </c>
      <c r="AG185" s="17">
        <v>0</v>
      </c>
      <c r="AH185" s="17">
        <v>0</v>
      </c>
      <c r="AI185" s="17">
        <v>0</v>
      </c>
      <c r="AJ185" s="17">
        <v>0</v>
      </c>
      <c r="AK185" s="17">
        <v>0</v>
      </c>
    </row>
    <row r="186" spans="5:37" x14ac:dyDescent="0.2">
      <c r="E186" s="76" t="s">
        <v>30</v>
      </c>
      <c r="F186" s="75" t="s">
        <v>207</v>
      </c>
      <c r="H186" s="75" t="s">
        <v>209</v>
      </c>
      <c r="I186" s="75" t="s">
        <v>209</v>
      </c>
      <c r="J186" s="75" t="s">
        <v>263</v>
      </c>
      <c r="K186" s="75" t="s">
        <v>263</v>
      </c>
      <c r="L186" s="3" t="s">
        <v>108</v>
      </c>
      <c r="M186" s="75" t="s">
        <v>263</v>
      </c>
      <c r="R186" s="72"/>
      <c r="T186" s="17">
        <v>0</v>
      </c>
      <c r="U186" s="17">
        <v>0</v>
      </c>
      <c r="V186" s="17">
        <v>0</v>
      </c>
      <c r="W186" s="17">
        <v>0</v>
      </c>
      <c r="X186" s="17">
        <v>0</v>
      </c>
      <c r="Y186" s="17">
        <v>0</v>
      </c>
      <c r="Z186" s="17">
        <v>0</v>
      </c>
      <c r="AA186" s="17">
        <v>0</v>
      </c>
      <c r="AB186" s="17">
        <v>0</v>
      </c>
      <c r="AC186" s="17">
        <v>0</v>
      </c>
      <c r="AD186" s="17">
        <v>0</v>
      </c>
      <c r="AE186" s="17">
        <v>0</v>
      </c>
      <c r="AF186" s="17">
        <v>0</v>
      </c>
      <c r="AG186" s="17">
        <v>0</v>
      </c>
      <c r="AH186" s="17">
        <v>0</v>
      </c>
      <c r="AI186" s="17">
        <v>0</v>
      </c>
      <c r="AJ186" s="17">
        <v>0</v>
      </c>
      <c r="AK186" s="17">
        <v>0</v>
      </c>
    </row>
    <row r="187" spans="5:37" x14ac:dyDescent="0.2">
      <c r="E187" s="76" t="s">
        <v>30</v>
      </c>
      <c r="F187" s="75" t="s">
        <v>207</v>
      </c>
      <c r="H187" s="75" t="s">
        <v>209</v>
      </c>
      <c r="I187" s="75" t="s">
        <v>209</v>
      </c>
      <c r="J187" s="75" t="s">
        <v>263</v>
      </c>
      <c r="K187" s="75" t="s">
        <v>263</v>
      </c>
      <c r="L187" s="3" t="s">
        <v>108</v>
      </c>
      <c r="M187" s="75" t="s">
        <v>263</v>
      </c>
      <c r="R187" s="72"/>
      <c r="T187" s="17">
        <v>0</v>
      </c>
      <c r="U187" s="17">
        <v>0</v>
      </c>
      <c r="V187" s="17">
        <v>0</v>
      </c>
      <c r="W187" s="17">
        <v>0</v>
      </c>
      <c r="X187" s="17">
        <v>0</v>
      </c>
      <c r="Y187" s="17">
        <v>0</v>
      </c>
      <c r="Z187" s="17">
        <v>0</v>
      </c>
      <c r="AA187" s="17">
        <v>0</v>
      </c>
      <c r="AB187" s="17">
        <v>0</v>
      </c>
      <c r="AC187" s="17">
        <v>0</v>
      </c>
      <c r="AD187" s="17">
        <v>0</v>
      </c>
      <c r="AE187" s="17">
        <v>0</v>
      </c>
      <c r="AF187" s="17">
        <v>0</v>
      </c>
      <c r="AG187" s="17">
        <v>0</v>
      </c>
      <c r="AH187" s="17">
        <v>0</v>
      </c>
      <c r="AI187" s="17">
        <v>0</v>
      </c>
      <c r="AJ187" s="17">
        <v>0</v>
      </c>
      <c r="AK187" s="17">
        <v>0</v>
      </c>
    </row>
    <row r="188" spans="5:37" x14ac:dyDescent="0.2">
      <c r="E188" s="76" t="s">
        <v>30</v>
      </c>
      <c r="F188" s="75" t="s">
        <v>207</v>
      </c>
      <c r="H188" s="75" t="s">
        <v>209</v>
      </c>
      <c r="I188" s="75" t="s">
        <v>209</v>
      </c>
      <c r="J188" s="75" t="s">
        <v>263</v>
      </c>
      <c r="K188" s="75" t="s">
        <v>263</v>
      </c>
      <c r="L188" s="3" t="s">
        <v>108</v>
      </c>
      <c r="M188" s="75" t="s">
        <v>263</v>
      </c>
      <c r="R188" s="72"/>
      <c r="T188" s="17">
        <v>0</v>
      </c>
      <c r="U188" s="17">
        <v>0</v>
      </c>
      <c r="V188" s="17">
        <v>0</v>
      </c>
      <c r="W188" s="17">
        <v>0</v>
      </c>
      <c r="X188" s="17">
        <v>0</v>
      </c>
      <c r="Y188" s="17">
        <v>0</v>
      </c>
      <c r="Z188" s="17">
        <v>0</v>
      </c>
      <c r="AA188" s="17">
        <v>0</v>
      </c>
      <c r="AB188" s="17">
        <v>0</v>
      </c>
      <c r="AC188" s="17">
        <v>0</v>
      </c>
      <c r="AD188" s="17">
        <v>0</v>
      </c>
      <c r="AE188" s="17">
        <v>0</v>
      </c>
      <c r="AF188" s="17">
        <v>0</v>
      </c>
      <c r="AG188" s="17">
        <v>0</v>
      </c>
      <c r="AH188" s="17">
        <v>0</v>
      </c>
      <c r="AI188" s="17">
        <v>0</v>
      </c>
      <c r="AJ188" s="17">
        <v>0</v>
      </c>
      <c r="AK188" s="17">
        <v>0</v>
      </c>
    </row>
    <row r="189" spans="5:37" x14ac:dyDescent="0.2">
      <c r="E189" s="76" t="s">
        <v>30</v>
      </c>
      <c r="F189" s="75" t="s">
        <v>207</v>
      </c>
      <c r="H189" s="75" t="s">
        <v>211</v>
      </c>
      <c r="I189" s="75" t="s">
        <v>211</v>
      </c>
      <c r="J189" s="75" t="s">
        <v>263</v>
      </c>
      <c r="K189" s="75" t="s">
        <v>263</v>
      </c>
      <c r="L189" s="3" t="s">
        <v>108</v>
      </c>
      <c r="M189" s="75" t="s">
        <v>263</v>
      </c>
      <c r="R189" s="72"/>
      <c r="T189" s="17">
        <v>0</v>
      </c>
      <c r="U189" s="17">
        <v>0</v>
      </c>
      <c r="V189" s="17">
        <v>0</v>
      </c>
      <c r="W189" s="17">
        <v>0</v>
      </c>
      <c r="X189" s="17">
        <v>0</v>
      </c>
      <c r="Y189" s="17">
        <v>0</v>
      </c>
      <c r="Z189" s="17">
        <v>0</v>
      </c>
      <c r="AA189" s="17">
        <v>0</v>
      </c>
      <c r="AB189" s="17">
        <v>0</v>
      </c>
      <c r="AC189" s="17">
        <v>0</v>
      </c>
      <c r="AD189" s="17">
        <v>0</v>
      </c>
      <c r="AE189" s="17">
        <v>0</v>
      </c>
      <c r="AF189" s="17">
        <v>0</v>
      </c>
      <c r="AG189" s="17">
        <v>0</v>
      </c>
      <c r="AH189" s="17">
        <v>0</v>
      </c>
      <c r="AI189" s="17">
        <v>0</v>
      </c>
      <c r="AJ189" s="17">
        <v>0</v>
      </c>
      <c r="AK189" s="17">
        <v>0</v>
      </c>
    </row>
    <row r="190" spans="5:37" x14ac:dyDescent="0.2">
      <c r="E190" s="76" t="s">
        <v>30</v>
      </c>
      <c r="F190" s="75" t="s">
        <v>207</v>
      </c>
      <c r="H190" s="75" t="s">
        <v>211</v>
      </c>
      <c r="I190" s="75" t="s">
        <v>211</v>
      </c>
      <c r="J190" s="75" t="s">
        <v>263</v>
      </c>
      <c r="K190" s="75" t="s">
        <v>263</v>
      </c>
      <c r="L190" s="3" t="s">
        <v>108</v>
      </c>
      <c r="M190" s="75" t="s">
        <v>263</v>
      </c>
      <c r="R190" s="72"/>
      <c r="T190" s="17">
        <v>0</v>
      </c>
      <c r="U190" s="17">
        <v>0</v>
      </c>
      <c r="V190" s="17">
        <v>0</v>
      </c>
      <c r="W190" s="17">
        <v>0</v>
      </c>
      <c r="X190" s="17">
        <v>0</v>
      </c>
      <c r="Y190" s="17">
        <v>0</v>
      </c>
      <c r="Z190" s="17">
        <v>0</v>
      </c>
      <c r="AA190" s="17">
        <v>0</v>
      </c>
      <c r="AB190" s="17">
        <v>0</v>
      </c>
      <c r="AC190" s="17">
        <v>0</v>
      </c>
      <c r="AD190" s="17">
        <v>0</v>
      </c>
      <c r="AE190" s="17">
        <v>0</v>
      </c>
      <c r="AF190" s="17">
        <v>0</v>
      </c>
      <c r="AG190" s="17">
        <v>0</v>
      </c>
      <c r="AH190" s="17">
        <v>0</v>
      </c>
      <c r="AI190" s="17">
        <v>0</v>
      </c>
      <c r="AJ190" s="17">
        <v>0</v>
      </c>
      <c r="AK190" s="17">
        <v>0</v>
      </c>
    </row>
    <row r="191" spans="5:37" x14ac:dyDescent="0.2">
      <c r="E191" s="76" t="s">
        <v>30</v>
      </c>
      <c r="F191" s="75" t="s">
        <v>207</v>
      </c>
      <c r="H191" s="75" t="s">
        <v>211</v>
      </c>
      <c r="I191" s="75" t="s">
        <v>211</v>
      </c>
      <c r="J191" s="75" t="s">
        <v>263</v>
      </c>
      <c r="K191" s="75" t="s">
        <v>263</v>
      </c>
      <c r="L191" s="3" t="s">
        <v>108</v>
      </c>
      <c r="M191" s="75" t="s">
        <v>263</v>
      </c>
      <c r="R191" s="72"/>
      <c r="T191" s="17">
        <v>0</v>
      </c>
      <c r="U191" s="17">
        <v>0</v>
      </c>
      <c r="V191" s="17">
        <v>0</v>
      </c>
      <c r="W191" s="17">
        <v>0</v>
      </c>
      <c r="X191" s="17">
        <v>0</v>
      </c>
      <c r="Y191" s="17">
        <v>0</v>
      </c>
      <c r="Z191" s="17">
        <v>0</v>
      </c>
      <c r="AA191" s="17">
        <v>0</v>
      </c>
      <c r="AB191" s="17">
        <v>0</v>
      </c>
      <c r="AC191" s="17">
        <v>0</v>
      </c>
      <c r="AD191" s="17">
        <v>0</v>
      </c>
      <c r="AE191" s="17">
        <v>0</v>
      </c>
      <c r="AF191" s="17">
        <v>0</v>
      </c>
      <c r="AG191" s="17">
        <v>0</v>
      </c>
      <c r="AH191" s="17">
        <v>0</v>
      </c>
      <c r="AI191" s="17">
        <v>0</v>
      </c>
      <c r="AJ191" s="17">
        <v>0</v>
      </c>
      <c r="AK191" s="17">
        <v>0</v>
      </c>
    </row>
    <row r="192" spans="5:37" x14ac:dyDescent="0.2">
      <c r="E192" s="76" t="s">
        <v>30</v>
      </c>
      <c r="F192" s="75" t="s">
        <v>207</v>
      </c>
      <c r="H192" s="75" t="s">
        <v>211</v>
      </c>
      <c r="I192" s="75" t="s">
        <v>211</v>
      </c>
      <c r="J192" s="75" t="s">
        <v>263</v>
      </c>
      <c r="K192" s="75" t="s">
        <v>263</v>
      </c>
      <c r="L192" s="3" t="s">
        <v>108</v>
      </c>
      <c r="M192" s="75" t="s">
        <v>263</v>
      </c>
      <c r="R192" s="72"/>
      <c r="T192" s="17">
        <v>0</v>
      </c>
      <c r="U192" s="17">
        <v>0</v>
      </c>
      <c r="V192" s="17">
        <v>0</v>
      </c>
      <c r="W192" s="17">
        <v>0</v>
      </c>
      <c r="X192" s="17">
        <v>0</v>
      </c>
      <c r="Y192" s="17">
        <v>0</v>
      </c>
      <c r="Z192" s="17">
        <v>0</v>
      </c>
      <c r="AA192" s="17">
        <v>0</v>
      </c>
      <c r="AB192" s="17">
        <v>0</v>
      </c>
      <c r="AC192" s="17">
        <v>0</v>
      </c>
      <c r="AD192" s="17">
        <v>0</v>
      </c>
      <c r="AE192" s="17">
        <v>0</v>
      </c>
      <c r="AF192" s="17">
        <v>0</v>
      </c>
      <c r="AG192" s="17">
        <v>0</v>
      </c>
      <c r="AH192" s="17">
        <v>0</v>
      </c>
      <c r="AI192" s="17">
        <v>0</v>
      </c>
      <c r="AJ192" s="17">
        <v>0</v>
      </c>
      <c r="AK192" s="17">
        <v>0</v>
      </c>
    </row>
    <row r="193" spans="5:37" x14ac:dyDescent="0.2">
      <c r="E193" s="76" t="s">
        <v>30</v>
      </c>
      <c r="F193" s="75" t="s">
        <v>207</v>
      </c>
      <c r="H193" s="75" t="s">
        <v>211</v>
      </c>
      <c r="I193" s="75" t="s">
        <v>211</v>
      </c>
      <c r="J193" s="75" t="s">
        <v>263</v>
      </c>
      <c r="K193" s="75" t="s">
        <v>263</v>
      </c>
      <c r="L193" s="3" t="s">
        <v>108</v>
      </c>
      <c r="M193" s="75" t="s">
        <v>263</v>
      </c>
      <c r="R193" s="72"/>
      <c r="T193" s="17">
        <v>0</v>
      </c>
      <c r="U193" s="17">
        <v>0</v>
      </c>
      <c r="V193" s="17">
        <v>0</v>
      </c>
      <c r="W193" s="17">
        <v>0</v>
      </c>
      <c r="X193" s="17">
        <v>0</v>
      </c>
      <c r="Y193" s="17">
        <v>0</v>
      </c>
      <c r="Z193" s="17">
        <v>0</v>
      </c>
      <c r="AA193" s="17">
        <v>0</v>
      </c>
      <c r="AB193" s="17">
        <v>0</v>
      </c>
      <c r="AC193" s="17">
        <v>0</v>
      </c>
      <c r="AD193" s="17">
        <v>0</v>
      </c>
      <c r="AE193" s="17">
        <v>0</v>
      </c>
      <c r="AF193" s="17">
        <v>0</v>
      </c>
      <c r="AG193" s="17">
        <v>0</v>
      </c>
      <c r="AH193" s="17">
        <v>0</v>
      </c>
      <c r="AI193" s="17">
        <v>0</v>
      </c>
      <c r="AJ193" s="17">
        <v>0</v>
      </c>
      <c r="AK193" s="17">
        <v>0</v>
      </c>
    </row>
    <row r="194" spans="5:37" x14ac:dyDescent="0.2">
      <c r="E194" s="76" t="s">
        <v>30</v>
      </c>
      <c r="F194" s="75" t="s">
        <v>207</v>
      </c>
      <c r="H194" s="75" t="s">
        <v>211</v>
      </c>
      <c r="I194" s="75" t="s">
        <v>211</v>
      </c>
      <c r="J194" s="75" t="s">
        <v>263</v>
      </c>
      <c r="K194" s="75" t="s">
        <v>263</v>
      </c>
      <c r="L194" s="3" t="s">
        <v>108</v>
      </c>
      <c r="M194" s="75" t="s">
        <v>263</v>
      </c>
      <c r="R194" s="72"/>
      <c r="T194" s="17">
        <v>0</v>
      </c>
      <c r="U194" s="17">
        <v>0</v>
      </c>
      <c r="V194" s="17">
        <v>0</v>
      </c>
      <c r="W194" s="17">
        <v>0</v>
      </c>
      <c r="X194" s="17">
        <v>0</v>
      </c>
      <c r="Y194" s="17">
        <v>0</v>
      </c>
      <c r="Z194" s="17">
        <v>0</v>
      </c>
      <c r="AA194" s="17">
        <v>0</v>
      </c>
      <c r="AB194" s="17">
        <v>0</v>
      </c>
      <c r="AC194" s="17">
        <v>0</v>
      </c>
      <c r="AD194" s="17">
        <v>0</v>
      </c>
      <c r="AE194" s="17">
        <v>0</v>
      </c>
      <c r="AF194" s="17">
        <v>0</v>
      </c>
      <c r="AG194" s="17">
        <v>0</v>
      </c>
      <c r="AH194" s="17">
        <v>0</v>
      </c>
      <c r="AI194" s="17">
        <v>0</v>
      </c>
      <c r="AJ194" s="17">
        <v>0</v>
      </c>
      <c r="AK194" s="17">
        <v>0</v>
      </c>
    </row>
    <row r="195" spans="5:37" x14ac:dyDescent="0.2">
      <c r="E195" s="76" t="s">
        <v>30</v>
      </c>
      <c r="F195" s="75" t="s">
        <v>207</v>
      </c>
      <c r="H195" s="75" t="s">
        <v>211</v>
      </c>
      <c r="I195" s="75" t="s">
        <v>211</v>
      </c>
      <c r="J195" s="75" t="s">
        <v>263</v>
      </c>
      <c r="K195" s="75" t="s">
        <v>263</v>
      </c>
      <c r="L195" s="3" t="s">
        <v>108</v>
      </c>
      <c r="M195" s="75" t="s">
        <v>263</v>
      </c>
      <c r="R195" s="72"/>
      <c r="T195" s="17">
        <v>0</v>
      </c>
      <c r="U195" s="17">
        <v>0</v>
      </c>
      <c r="V195" s="17">
        <v>0</v>
      </c>
      <c r="W195" s="17">
        <v>0</v>
      </c>
      <c r="X195" s="17">
        <v>0</v>
      </c>
      <c r="Y195" s="17">
        <v>0</v>
      </c>
      <c r="Z195" s="17">
        <v>0</v>
      </c>
      <c r="AA195" s="17">
        <v>0</v>
      </c>
      <c r="AB195" s="17">
        <v>0</v>
      </c>
      <c r="AC195" s="17">
        <v>0</v>
      </c>
      <c r="AD195" s="17">
        <v>0</v>
      </c>
      <c r="AE195" s="17">
        <v>0</v>
      </c>
      <c r="AF195" s="17">
        <v>0</v>
      </c>
      <c r="AG195" s="17">
        <v>0</v>
      </c>
      <c r="AH195" s="17">
        <v>0</v>
      </c>
      <c r="AI195" s="17">
        <v>0</v>
      </c>
      <c r="AJ195" s="17">
        <v>0</v>
      </c>
      <c r="AK195" s="17">
        <v>0</v>
      </c>
    </row>
    <row r="196" spans="5:37" x14ac:dyDescent="0.2">
      <c r="E196" s="76" t="s">
        <v>30</v>
      </c>
      <c r="F196" s="75" t="s">
        <v>207</v>
      </c>
      <c r="H196" s="75" t="s">
        <v>211</v>
      </c>
      <c r="I196" s="75" t="s">
        <v>211</v>
      </c>
      <c r="J196" s="75" t="s">
        <v>263</v>
      </c>
      <c r="K196" s="75" t="s">
        <v>263</v>
      </c>
      <c r="L196" s="3" t="s">
        <v>108</v>
      </c>
      <c r="M196" s="75" t="s">
        <v>263</v>
      </c>
      <c r="R196" s="72"/>
      <c r="T196" s="17">
        <v>0</v>
      </c>
      <c r="U196" s="17">
        <v>0</v>
      </c>
      <c r="V196" s="17">
        <v>0</v>
      </c>
      <c r="W196" s="17">
        <v>0</v>
      </c>
      <c r="X196" s="17">
        <v>0</v>
      </c>
      <c r="Y196" s="17">
        <v>0</v>
      </c>
      <c r="Z196" s="17">
        <v>0</v>
      </c>
      <c r="AA196" s="17">
        <v>0</v>
      </c>
      <c r="AB196" s="17">
        <v>0</v>
      </c>
      <c r="AC196" s="17">
        <v>0</v>
      </c>
      <c r="AD196" s="17">
        <v>0</v>
      </c>
      <c r="AE196" s="17">
        <v>0</v>
      </c>
      <c r="AF196" s="17">
        <v>0</v>
      </c>
      <c r="AG196" s="17">
        <v>0</v>
      </c>
      <c r="AH196" s="17">
        <v>0</v>
      </c>
      <c r="AI196" s="17">
        <v>0</v>
      </c>
      <c r="AJ196" s="17">
        <v>0</v>
      </c>
      <c r="AK196" s="17">
        <v>0</v>
      </c>
    </row>
    <row r="197" spans="5:37" x14ac:dyDescent="0.2">
      <c r="E197" s="76" t="s">
        <v>30</v>
      </c>
      <c r="F197" s="75" t="s">
        <v>207</v>
      </c>
      <c r="H197" s="75" t="s">
        <v>211</v>
      </c>
      <c r="I197" s="75" t="s">
        <v>211</v>
      </c>
      <c r="J197" s="75" t="s">
        <v>263</v>
      </c>
      <c r="K197" s="75" t="s">
        <v>263</v>
      </c>
      <c r="L197" s="3" t="s">
        <v>108</v>
      </c>
      <c r="M197" s="75" t="s">
        <v>263</v>
      </c>
      <c r="R197" s="72"/>
      <c r="T197" s="17">
        <v>0</v>
      </c>
      <c r="U197" s="17">
        <v>0</v>
      </c>
      <c r="V197" s="17">
        <v>0</v>
      </c>
      <c r="W197" s="17">
        <v>0</v>
      </c>
      <c r="X197" s="17">
        <v>0</v>
      </c>
      <c r="Y197" s="17">
        <v>0</v>
      </c>
      <c r="Z197" s="17">
        <v>0</v>
      </c>
      <c r="AA197" s="17">
        <v>0</v>
      </c>
      <c r="AB197" s="17">
        <v>0</v>
      </c>
      <c r="AC197" s="17">
        <v>0</v>
      </c>
      <c r="AD197" s="17">
        <v>0</v>
      </c>
      <c r="AE197" s="17">
        <v>0</v>
      </c>
      <c r="AF197" s="17">
        <v>0</v>
      </c>
      <c r="AG197" s="17">
        <v>0</v>
      </c>
      <c r="AH197" s="17">
        <v>0</v>
      </c>
      <c r="AI197" s="17">
        <v>0</v>
      </c>
      <c r="AJ197" s="17">
        <v>0</v>
      </c>
      <c r="AK197" s="17">
        <v>0</v>
      </c>
    </row>
    <row r="198" spans="5:37" x14ac:dyDescent="0.2">
      <c r="E198" s="76" t="s">
        <v>30</v>
      </c>
      <c r="F198" s="75" t="s">
        <v>207</v>
      </c>
      <c r="H198" s="75" t="s">
        <v>211</v>
      </c>
      <c r="I198" s="75" t="s">
        <v>211</v>
      </c>
      <c r="J198" s="75" t="s">
        <v>263</v>
      </c>
      <c r="K198" s="75" t="s">
        <v>263</v>
      </c>
      <c r="L198" s="3" t="s">
        <v>108</v>
      </c>
      <c r="M198" s="75" t="s">
        <v>263</v>
      </c>
      <c r="R198" s="72"/>
      <c r="T198" s="17">
        <v>0</v>
      </c>
      <c r="U198" s="17">
        <v>0</v>
      </c>
      <c r="V198" s="17">
        <v>0</v>
      </c>
      <c r="W198" s="17">
        <v>0</v>
      </c>
      <c r="X198" s="17">
        <v>0</v>
      </c>
      <c r="Y198" s="17">
        <v>0</v>
      </c>
      <c r="Z198" s="17">
        <v>0</v>
      </c>
      <c r="AA198" s="17">
        <v>0</v>
      </c>
      <c r="AB198" s="17">
        <v>0</v>
      </c>
      <c r="AC198" s="17">
        <v>0</v>
      </c>
      <c r="AD198" s="17">
        <v>0</v>
      </c>
      <c r="AE198" s="17">
        <v>0</v>
      </c>
      <c r="AF198" s="17">
        <v>0</v>
      </c>
      <c r="AG198" s="17">
        <v>0</v>
      </c>
      <c r="AH198" s="17">
        <v>0</v>
      </c>
      <c r="AI198" s="17">
        <v>0</v>
      </c>
      <c r="AJ198" s="17">
        <v>0</v>
      </c>
      <c r="AK198" s="17">
        <v>0</v>
      </c>
    </row>
    <row r="199" spans="5:37" x14ac:dyDescent="0.2">
      <c r="E199" s="76" t="s">
        <v>30</v>
      </c>
      <c r="F199" s="75" t="s">
        <v>207</v>
      </c>
      <c r="H199" s="75" t="s">
        <v>212</v>
      </c>
      <c r="I199" s="75" t="s">
        <v>212</v>
      </c>
      <c r="J199" s="75" t="s">
        <v>263</v>
      </c>
      <c r="K199" s="75" t="s">
        <v>263</v>
      </c>
      <c r="L199" s="3" t="s">
        <v>108</v>
      </c>
      <c r="M199" s="75" t="s">
        <v>263</v>
      </c>
      <c r="R199" s="72"/>
      <c r="T199" s="17">
        <v>0</v>
      </c>
      <c r="U199" s="17">
        <v>0</v>
      </c>
      <c r="V199" s="17">
        <v>0</v>
      </c>
      <c r="W199" s="17">
        <v>0</v>
      </c>
      <c r="X199" s="17">
        <v>0</v>
      </c>
      <c r="Y199" s="17">
        <v>0</v>
      </c>
      <c r="Z199" s="17">
        <v>0</v>
      </c>
      <c r="AA199" s="17">
        <v>0</v>
      </c>
      <c r="AB199" s="17">
        <v>0</v>
      </c>
      <c r="AC199" s="17">
        <v>0</v>
      </c>
      <c r="AD199" s="17">
        <v>0</v>
      </c>
      <c r="AE199" s="17">
        <v>0</v>
      </c>
      <c r="AF199" s="17">
        <v>0</v>
      </c>
      <c r="AG199" s="17">
        <v>0</v>
      </c>
      <c r="AH199" s="17">
        <v>0</v>
      </c>
      <c r="AI199" s="17">
        <v>0</v>
      </c>
      <c r="AJ199" s="17">
        <v>0</v>
      </c>
      <c r="AK199" s="17">
        <v>0</v>
      </c>
    </row>
    <row r="200" spans="5:37" x14ac:dyDescent="0.2">
      <c r="E200" s="76" t="s">
        <v>30</v>
      </c>
      <c r="F200" s="75" t="s">
        <v>207</v>
      </c>
      <c r="H200" s="75" t="s">
        <v>212</v>
      </c>
      <c r="I200" s="75" t="s">
        <v>212</v>
      </c>
      <c r="J200" s="75" t="s">
        <v>263</v>
      </c>
      <c r="K200" s="75" t="s">
        <v>263</v>
      </c>
      <c r="L200" s="3" t="s">
        <v>108</v>
      </c>
      <c r="M200" s="75" t="s">
        <v>263</v>
      </c>
      <c r="R200" s="72"/>
      <c r="T200" s="17">
        <v>0</v>
      </c>
      <c r="U200" s="17">
        <v>0</v>
      </c>
      <c r="V200" s="17">
        <v>0</v>
      </c>
      <c r="W200" s="17">
        <v>0</v>
      </c>
      <c r="X200" s="17">
        <v>0</v>
      </c>
      <c r="Y200" s="17">
        <v>0</v>
      </c>
      <c r="Z200" s="17">
        <v>0</v>
      </c>
      <c r="AA200" s="17">
        <v>0</v>
      </c>
      <c r="AB200" s="17">
        <v>0</v>
      </c>
      <c r="AC200" s="17">
        <v>0</v>
      </c>
      <c r="AD200" s="17">
        <v>0</v>
      </c>
      <c r="AE200" s="17">
        <v>0</v>
      </c>
      <c r="AF200" s="17">
        <v>0</v>
      </c>
      <c r="AG200" s="17">
        <v>0</v>
      </c>
      <c r="AH200" s="17">
        <v>0</v>
      </c>
      <c r="AI200" s="17">
        <v>0</v>
      </c>
      <c r="AJ200" s="17">
        <v>0</v>
      </c>
      <c r="AK200" s="17">
        <v>0</v>
      </c>
    </row>
    <row r="201" spans="5:37" x14ac:dyDescent="0.2">
      <c r="E201" s="76" t="s">
        <v>30</v>
      </c>
      <c r="F201" s="75" t="s">
        <v>207</v>
      </c>
      <c r="H201" s="75" t="s">
        <v>212</v>
      </c>
      <c r="I201" s="75" t="s">
        <v>212</v>
      </c>
      <c r="J201" s="75" t="s">
        <v>263</v>
      </c>
      <c r="K201" s="75" t="s">
        <v>263</v>
      </c>
      <c r="L201" s="3" t="s">
        <v>108</v>
      </c>
      <c r="M201" s="75" t="s">
        <v>263</v>
      </c>
      <c r="R201" s="72"/>
      <c r="T201" s="17">
        <v>0</v>
      </c>
      <c r="U201" s="17">
        <v>0</v>
      </c>
      <c r="V201" s="17">
        <v>0</v>
      </c>
      <c r="W201" s="17">
        <v>0</v>
      </c>
      <c r="X201" s="17">
        <v>0</v>
      </c>
      <c r="Y201" s="17">
        <v>0</v>
      </c>
      <c r="Z201" s="17">
        <v>0</v>
      </c>
      <c r="AA201" s="17">
        <v>0</v>
      </c>
      <c r="AB201" s="17">
        <v>0</v>
      </c>
      <c r="AC201" s="17">
        <v>0</v>
      </c>
      <c r="AD201" s="17">
        <v>0</v>
      </c>
      <c r="AE201" s="17">
        <v>0</v>
      </c>
      <c r="AF201" s="17">
        <v>0</v>
      </c>
      <c r="AG201" s="17">
        <v>0</v>
      </c>
      <c r="AH201" s="17">
        <v>0</v>
      </c>
      <c r="AI201" s="17">
        <v>0</v>
      </c>
      <c r="AJ201" s="17">
        <v>0</v>
      </c>
      <c r="AK201" s="17">
        <v>0</v>
      </c>
    </row>
    <row r="202" spans="5:37" x14ac:dyDescent="0.2">
      <c r="E202" s="76" t="s">
        <v>30</v>
      </c>
      <c r="F202" s="75" t="s">
        <v>207</v>
      </c>
      <c r="H202" s="75" t="s">
        <v>212</v>
      </c>
      <c r="I202" s="75" t="s">
        <v>212</v>
      </c>
      <c r="J202" s="75" t="s">
        <v>263</v>
      </c>
      <c r="K202" s="75" t="s">
        <v>263</v>
      </c>
      <c r="L202" s="3" t="s">
        <v>108</v>
      </c>
      <c r="M202" s="75" t="s">
        <v>263</v>
      </c>
      <c r="R202" s="72"/>
      <c r="T202" s="17">
        <v>0</v>
      </c>
      <c r="U202" s="17">
        <v>0</v>
      </c>
      <c r="V202" s="17">
        <v>0</v>
      </c>
      <c r="W202" s="17">
        <v>0</v>
      </c>
      <c r="X202" s="17">
        <v>0</v>
      </c>
      <c r="Y202" s="17">
        <v>0</v>
      </c>
      <c r="Z202" s="17">
        <v>0</v>
      </c>
      <c r="AA202" s="17">
        <v>0</v>
      </c>
      <c r="AB202" s="17">
        <v>0</v>
      </c>
      <c r="AC202" s="17">
        <v>0</v>
      </c>
      <c r="AD202" s="17">
        <v>0</v>
      </c>
      <c r="AE202" s="17">
        <v>0</v>
      </c>
      <c r="AF202" s="17">
        <v>0</v>
      </c>
      <c r="AG202" s="17">
        <v>0</v>
      </c>
      <c r="AH202" s="17">
        <v>0</v>
      </c>
      <c r="AI202" s="17">
        <v>0</v>
      </c>
      <c r="AJ202" s="17">
        <v>0</v>
      </c>
      <c r="AK202" s="17">
        <v>0</v>
      </c>
    </row>
    <row r="203" spans="5:37" x14ac:dyDescent="0.2">
      <c r="E203" s="76" t="s">
        <v>30</v>
      </c>
      <c r="F203" s="75" t="s">
        <v>207</v>
      </c>
      <c r="H203" s="75" t="s">
        <v>212</v>
      </c>
      <c r="I203" s="75" t="s">
        <v>212</v>
      </c>
      <c r="J203" s="75" t="s">
        <v>263</v>
      </c>
      <c r="K203" s="75" t="s">
        <v>263</v>
      </c>
      <c r="L203" s="3" t="s">
        <v>108</v>
      </c>
      <c r="M203" s="75" t="s">
        <v>263</v>
      </c>
      <c r="R203" s="72"/>
      <c r="T203" s="17">
        <v>0</v>
      </c>
      <c r="U203" s="17">
        <v>0</v>
      </c>
      <c r="V203" s="17">
        <v>0</v>
      </c>
      <c r="W203" s="17">
        <v>0</v>
      </c>
      <c r="X203" s="17">
        <v>0</v>
      </c>
      <c r="Y203" s="17">
        <v>0</v>
      </c>
      <c r="Z203" s="17">
        <v>0</v>
      </c>
      <c r="AA203" s="17">
        <v>0</v>
      </c>
      <c r="AB203" s="17">
        <v>0</v>
      </c>
      <c r="AC203" s="17">
        <v>0</v>
      </c>
      <c r="AD203" s="17">
        <v>0</v>
      </c>
      <c r="AE203" s="17">
        <v>0</v>
      </c>
      <c r="AF203" s="17">
        <v>0</v>
      </c>
      <c r="AG203" s="17">
        <v>0</v>
      </c>
      <c r="AH203" s="17">
        <v>0</v>
      </c>
      <c r="AI203" s="17">
        <v>0</v>
      </c>
      <c r="AJ203" s="17">
        <v>0</v>
      </c>
      <c r="AK203" s="17">
        <v>0</v>
      </c>
    </row>
    <row r="204" spans="5:37" x14ac:dyDescent="0.2">
      <c r="E204" s="76" t="s">
        <v>30</v>
      </c>
      <c r="F204" s="75" t="s">
        <v>207</v>
      </c>
      <c r="H204" s="75" t="s">
        <v>212</v>
      </c>
      <c r="I204" s="75" t="s">
        <v>212</v>
      </c>
      <c r="J204" s="75" t="s">
        <v>263</v>
      </c>
      <c r="K204" s="75" t="s">
        <v>263</v>
      </c>
      <c r="L204" s="3" t="s">
        <v>108</v>
      </c>
      <c r="M204" s="75" t="s">
        <v>263</v>
      </c>
      <c r="R204" s="72"/>
      <c r="T204" s="17">
        <v>0</v>
      </c>
      <c r="U204" s="17">
        <v>0</v>
      </c>
      <c r="V204" s="17">
        <v>0</v>
      </c>
      <c r="W204" s="17">
        <v>0</v>
      </c>
      <c r="X204" s="17">
        <v>0</v>
      </c>
      <c r="Y204" s="17">
        <v>0</v>
      </c>
      <c r="Z204" s="17">
        <v>0</v>
      </c>
      <c r="AA204" s="17">
        <v>0</v>
      </c>
      <c r="AB204" s="17">
        <v>0</v>
      </c>
      <c r="AC204" s="17">
        <v>0</v>
      </c>
      <c r="AD204" s="17">
        <v>0</v>
      </c>
      <c r="AE204" s="17">
        <v>0</v>
      </c>
      <c r="AF204" s="17">
        <v>0</v>
      </c>
      <c r="AG204" s="17">
        <v>0</v>
      </c>
      <c r="AH204" s="17">
        <v>0</v>
      </c>
      <c r="AI204" s="17">
        <v>0</v>
      </c>
      <c r="AJ204" s="17">
        <v>0</v>
      </c>
      <c r="AK204" s="17">
        <v>0</v>
      </c>
    </row>
    <row r="205" spans="5:37" x14ac:dyDescent="0.2">
      <c r="E205" s="76" t="s">
        <v>30</v>
      </c>
      <c r="F205" s="75" t="s">
        <v>207</v>
      </c>
      <c r="H205" s="75" t="s">
        <v>212</v>
      </c>
      <c r="I205" s="75" t="s">
        <v>212</v>
      </c>
      <c r="J205" s="75" t="s">
        <v>263</v>
      </c>
      <c r="K205" s="75" t="s">
        <v>263</v>
      </c>
      <c r="L205" s="3" t="s">
        <v>108</v>
      </c>
      <c r="M205" s="75" t="s">
        <v>263</v>
      </c>
      <c r="R205" s="72"/>
      <c r="T205" s="17">
        <v>0</v>
      </c>
      <c r="U205" s="17">
        <v>0</v>
      </c>
      <c r="V205" s="17">
        <v>0</v>
      </c>
      <c r="W205" s="17">
        <v>0</v>
      </c>
      <c r="X205" s="17">
        <v>0</v>
      </c>
      <c r="Y205" s="17">
        <v>0</v>
      </c>
      <c r="Z205" s="17">
        <v>0</v>
      </c>
      <c r="AA205" s="17">
        <v>0</v>
      </c>
      <c r="AB205" s="17">
        <v>0</v>
      </c>
      <c r="AC205" s="17">
        <v>0</v>
      </c>
      <c r="AD205" s="17">
        <v>0</v>
      </c>
      <c r="AE205" s="17">
        <v>0</v>
      </c>
      <c r="AF205" s="17">
        <v>0</v>
      </c>
      <c r="AG205" s="17">
        <v>0</v>
      </c>
      <c r="AH205" s="17">
        <v>0</v>
      </c>
      <c r="AI205" s="17">
        <v>0</v>
      </c>
      <c r="AJ205" s="17">
        <v>0</v>
      </c>
      <c r="AK205" s="17">
        <v>0</v>
      </c>
    </row>
    <row r="206" spans="5:37" x14ac:dyDescent="0.2">
      <c r="E206" s="76" t="s">
        <v>30</v>
      </c>
      <c r="F206" s="75" t="s">
        <v>207</v>
      </c>
      <c r="H206" s="75" t="s">
        <v>212</v>
      </c>
      <c r="I206" s="75" t="s">
        <v>212</v>
      </c>
      <c r="J206" s="75" t="s">
        <v>263</v>
      </c>
      <c r="K206" s="75" t="s">
        <v>263</v>
      </c>
      <c r="L206" s="3" t="s">
        <v>108</v>
      </c>
      <c r="M206" s="75" t="s">
        <v>263</v>
      </c>
      <c r="R206" s="72"/>
      <c r="T206" s="17">
        <v>0</v>
      </c>
      <c r="U206" s="17">
        <v>0</v>
      </c>
      <c r="V206" s="17">
        <v>0</v>
      </c>
      <c r="W206" s="17">
        <v>0</v>
      </c>
      <c r="X206" s="17">
        <v>0</v>
      </c>
      <c r="Y206" s="17">
        <v>0</v>
      </c>
      <c r="Z206" s="17">
        <v>0</v>
      </c>
      <c r="AA206" s="17">
        <v>0</v>
      </c>
      <c r="AB206" s="17">
        <v>0</v>
      </c>
      <c r="AC206" s="17">
        <v>0</v>
      </c>
      <c r="AD206" s="17">
        <v>0</v>
      </c>
      <c r="AE206" s="17">
        <v>0</v>
      </c>
      <c r="AF206" s="17">
        <v>0</v>
      </c>
      <c r="AG206" s="17">
        <v>0</v>
      </c>
      <c r="AH206" s="17">
        <v>0</v>
      </c>
      <c r="AI206" s="17">
        <v>0</v>
      </c>
      <c r="AJ206" s="17">
        <v>0</v>
      </c>
      <c r="AK206" s="17">
        <v>0</v>
      </c>
    </row>
    <row r="207" spans="5:37" x14ac:dyDescent="0.2">
      <c r="E207" s="76" t="s">
        <v>30</v>
      </c>
      <c r="F207" s="75" t="s">
        <v>207</v>
      </c>
      <c r="H207" s="75" t="s">
        <v>212</v>
      </c>
      <c r="I207" s="75" t="s">
        <v>212</v>
      </c>
      <c r="J207" s="75" t="s">
        <v>263</v>
      </c>
      <c r="K207" s="75" t="s">
        <v>263</v>
      </c>
      <c r="L207" s="3" t="s">
        <v>108</v>
      </c>
      <c r="M207" s="75" t="s">
        <v>263</v>
      </c>
      <c r="R207" s="72"/>
      <c r="T207" s="17">
        <v>0</v>
      </c>
      <c r="U207" s="17">
        <v>0</v>
      </c>
      <c r="V207" s="17">
        <v>0</v>
      </c>
      <c r="W207" s="17">
        <v>0</v>
      </c>
      <c r="X207" s="17">
        <v>0</v>
      </c>
      <c r="Y207" s="17">
        <v>0</v>
      </c>
      <c r="Z207" s="17">
        <v>0</v>
      </c>
      <c r="AA207" s="17">
        <v>0</v>
      </c>
      <c r="AB207" s="17">
        <v>0</v>
      </c>
      <c r="AC207" s="17">
        <v>0</v>
      </c>
      <c r="AD207" s="17">
        <v>0</v>
      </c>
      <c r="AE207" s="17">
        <v>0</v>
      </c>
      <c r="AF207" s="17">
        <v>0</v>
      </c>
      <c r="AG207" s="17">
        <v>0</v>
      </c>
      <c r="AH207" s="17">
        <v>0</v>
      </c>
      <c r="AI207" s="17">
        <v>0</v>
      </c>
      <c r="AJ207" s="17">
        <v>0</v>
      </c>
      <c r="AK207" s="17">
        <v>0</v>
      </c>
    </row>
    <row r="208" spans="5:37" x14ac:dyDescent="0.2">
      <c r="E208" s="76" t="s">
        <v>30</v>
      </c>
      <c r="F208" s="75" t="s">
        <v>207</v>
      </c>
      <c r="H208" s="75" t="s">
        <v>212</v>
      </c>
      <c r="I208" s="75" t="s">
        <v>212</v>
      </c>
      <c r="J208" s="75" t="s">
        <v>263</v>
      </c>
      <c r="K208" s="75" t="s">
        <v>263</v>
      </c>
      <c r="L208" s="3" t="s">
        <v>108</v>
      </c>
      <c r="M208" s="75" t="s">
        <v>263</v>
      </c>
      <c r="R208" s="72"/>
      <c r="T208" s="17">
        <v>0</v>
      </c>
      <c r="U208" s="17">
        <v>0</v>
      </c>
      <c r="V208" s="17">
        <v>0</v>
      </c>
      <c r="W208" s="17">
        <v>0</v>
      </c>
      <c r="X208" s="17">
        <v>0</v>
      </c>
      <c r="Y208" s="17">
        <v>0</v>
      </c>
      <c r="Z208" s="17">
        <v>0</v>
      </c>
      <c r="AA208" s="17">
        <v>0</v>
      </c>
      <c r="AB208" s="17">
        <v>0</v>
      </c>
      <c r="AC208" s="17">
        <v>0</v>
      </c>
      <c r="AD208" s="17">
        <v>0</v>
      </c>
      <c r="AE208" s="17">
        <v>0</v>
      </c>
      <c r="AF208" s="17">
        <v>0</v>
      </c>
      <c r="AG208" s="17">
        <v>0</v>
      </c>
      <c r="AH208" s="17">
        <v>0</v>
      </c>
      <c r="AI208" s="17">
        <v>0</v>
      </c>
      <c r="AJ208" s="17">
        <v>0</v>
      </c>
      <c r="AK208" s="17">
        <v>0</v>
      </c>
    </row>
    <row r="209" spans="5:37" x14ac:dyDescent="0.2">
      <c r="E209" s="76" t="s">
        <v>30</v>
      </c>
      <c r="F209" s="75" t="s">
        <v>207</v>
      </c>
      <c r="H209" s="75" t="s">
        <v>611</v>
      </c>
      <c r="I209" s="75" t="s">
        <v>213</v>
      </c>
      <c r="J209" s="75" t="s">
        <v>565</v>
      </c>
      <c r="K209" s="75" t="s">
        <v>263</v>
      </c>
      <c r="L209" s="3" t="s">
        <v>108</v>
      </c>
      <c r="M209" s="75" t="s">
        <v>263</v>
      </c>
      <c r="R209" s="72"/>
      <c r="T209" s="17">
        <v>0</v>
      </c>
      <c r="U209" s="17">
        <v>0</v>
      </c>
      <c r="V209" s="17">
        <v>0</v>
      </c>
      <c r="W209" s="17">
        <v>0</v>
      </c>
      <c r="X209" s="17">
        <v>0</v>
      </c>
      <c r="Y209" s="17">
        <v>0</v>
      </c>
      <c r="Z209" s="17">
        <v>0</v>
      </c>
      <c r="AA209" s="17">
        <v>-1.6683334249085587E-2</v>
      </c>
      <c r="AB209" s="17">
        <v>-1.9368994944149252E-2</v>
      </c>
      <c r="AC209" s="17">
        <v>-0.31079087526346799</v>
      </c>
      <c r="AD209" s="17">
        <v>-2.94728E-2</v>
      </c>
      <c r="AE209" s="17">
        <v>-5.1357715800000001</v>
      </c>
      <c r="AF209" s="17">
        <v>-0.99376884422110556</v>
      </c>
      <c r="AG209" s="17">
        <v>0</v>
      </c>
      <c r="AH209" s="17">
        <v>0</v>
      </c>
      <c r="AI209" s="17">
        <v>0</v>
      </c>
      <c r="AJ209" s="17">
        <v>0</v>
      </c>
      <c r="AK209" s="17">
        <v>0</v>
      </c>
    </row>
    <row r="210" spans="5:37" x14ac:dyDescent="0.2">
      <c r="E210" s="76" t="s">
        <v>30</v>
      </c>
      <c r="F210" s="75" t="s">
        <v>207</v>
      </c>
      <c r="H210" s="75" t="s">
        <v>611</v>
      </c>
      <c r="I210" s="75" t="s">
        <v>213</v>
      </c>
      <c r="J210" s="75" t="s">
        <v>478</v>
      </c>
      <c r="K210" s="75" t="s">
        <v>676</v>
      </c>
      <c r="L210" s="3" t="s">
        <v>108</v>
      </c>
      <c r="M210" s="75" t="s">
        <v>678</v>
      </c>
      <c r="R210" s="72"/>
      <c r="T210" s="17">
        <v>0</v>
      </c>
      <c r="U210" s="17">
        <v>0</v>
      </c>
      <c r="V210" s="17">
        <v>0</v>
      </c>
      <c r="W210" s="17">
        <v>0</v>
      </c>
      <c r="X210" s="17">
        <v>0</v>
      </c>
      <c r="Y210" s="17">
        <v>-1.4444169138730314</v>
      </c>
      <c r="Z210" s="17">
        <v>-1.685498633766233</v>
      </c>
      <c r="AA210" s="17">
        <v>-2.2668782419426949</v>
      </c>
      <c r="AB210" s="17">
        <v>-2.8118023923137292</v>
      </c>
      <c r="AC210" s="17">
        <v>-0.67559107948841057</v>
      </c>
      <c r="AD210" s="17">
        <v>-0.27373488234268278</v>
      </c>
      <c r="AE210" s="17">
        <v>-0.27373488234268278</v>
      </c>
      <c r="AF210" s="17">
        <v>-0.27373488234268278</v>
      </c>
      <c r="AG210" s="17">
        <v>0</v>
      </c>
      <c r="AH210" s="17">
        <v>0</v>
      </c>
      <c r="AI210" s="17">
        <v>0</v>
      </c>
      <c r="AJ210" s="17">
        <v>0</v>
      </c>
      <c r="AK210" s="17">
        <v>0</v>
      </c>
    </row>
    <row r="211" spans="5:37" x14ac:dyDescent="0.2">
      <c r="E211" s="76" t="s">
        <v>30</v>
      </c>
      <c r="F211" s="75" t="s">
        <v>207</v>
      </c>
      <c r="H211" s="75" t="s">
        <v>611</v>
      </c>
      <c r="I211" s="75" t="s">
        <v>213</v>
      </c>
      <c r="J211" s="75" t="s">
        <v>583</v>
      </c>
      <c r="K211" s="75" t="s">
        <v>263</v>
      </c>
      <c r="L211" s="3" t="s">
        <v>108</v>
      </c>
      <c r="M211" s="75" t="s">
        <v>263</v>
      </c>
      <c r="R211" s="72"/>
      <c r="T211" s="17">
        <v>0</v>
      </c>
      <c r="U211" s="17">
        <v>0</v>
      </c>
      <c r="V211" s="17">
        <v>0</v>
      </c>
      <c r="W211" s="17">
        <v>0</v>
      </c>
      <c r="X211" s="17">
        <v>0</v>
      </c>
      <c r="Y211" s="17">
        <v>0</v>
      </c>
      <c r="Z211" s="17">
        <v>0</v>
      </c>
      <c r="AA211" s="17">
        <v>0</v>
      </c>
      <c r="AB211" s="17">
        <v>-2.1613540720317594</v>
      </c>
      <c r="AC211" s="17">
        <v>-1.2154256939944315</v>
      </c>
      <c r="AD211" s="17">
        <v>0</v>
      </c>
      <c r="AE211" s="17">
        <v>0</v>
      </c>
      <c r="AF211" s="17">
        <v>0</v>
      </c>
      <c r="AG211" s="17">
        <v>0</v>
      </c>
      <c r="AH211" s="17">
        <v>0</v>
      </c>
      <c r="AI211" s="17">
        <v>0</v>
      </c>
      <c r="AJ211" s="17">
        <v>0</v>
      </c>
      <c r="AK211" s="17">
        <v>0</v>
      </c>
    </row>
    <row r="212" spans="5:37" x14ac:dyDescent="0.2">
      <c r="E212" s="76" t="s">
        <v>30</v>
      </c>
      <c r="F212" s="75" t="s">
        <v>207</v>
      </c>
      <c r="H212" s="75" t="s">
        <v>611</v>
      </c>
      <c r="I212" s="75" t="s">
        <v>213</v>
      </c>
      <c r="J212" s="75" t="s">
        <v>263</v>
      </c>
      <c r="K212" s="75" t="s">
        <v>263</v>
      </c>
      <c r="L212" s="3" t="s">
        <v>108</v>
      </c>
      <c r="M212" s="75" t="s">
        <v>263</v>
      </c>
      <c r="R212" s="72"/>
      <c r="T212" s="17">
        <v>0</v>
      </c>
      <c r="U212" s="17">
        <v>0</v>
      </c>
      <c r="V212" s="17">
        <v>0</v>
      </c>
      <c r="W212" s="17">
        <v>0</v>
      </c>
      <c r="X212" s="17">
        <v>0</v>
      </c>
      <c r="Y212" s="17">
        <v>0</v>
      </c>
      <c r="Z212" s="17">
        <v>0</v>
      </c>
      <c r="AA212" s="17">
        <v>0</v>
      </c>
      <c r="AB212" s="17">
        <v>0</v>
      </c>
      <c r="AC212" s="17">
        <v>0</v>
      </c>
      <c r="AD212" s="17">
        <v>0</v>
      </c>
      <c r="AE212" s="17">
        <v>0</v>
      </c>
      <c r="AF212" s="17">
        <v>0</v>
      </c>
      <c r="AG212" s="17">
        <v>0</v>
      </c>
      <c r="AH212" s="17">
        <v>0</v>
      </c>
      <c r="AI212" s="17">
        <v>0</v>
      </c>
      <c r="AJ212" s="17">
        <v>0</v>
      </c>
      <c r="AK212" s="17">
        <v>0</v>
      </c>
    </row>
    <row r="213" spans="5:37" x14ac:dyDescent="0.2">
      <c r="E213" s="76" t="s">
        <v>30</v>
      </c>
      <c r="F213" s="75" t="s">
        <v>207</v>
      </c>
      <c r="H213" s="75" t="s">
        <v>611</v>
      </c>
      <c r="I213" s="75" t="s">
        <v>213</v>
      </c>
      <c r="J213" s="75" t="s">
        <v>653</v>
      </c>
      <c r="K213" s="75" t="s">
        <v>585</v>
      </c>
      <c r="L213" s="3" t="s">
        <v>108</v>
      </c>
      <c r="M213" s="75" t="s">
        <v>654</v>
      </c>
      <c r="R213" s="72"/>
      <c r="T213" s="17">
        <v>0</v>
      </c>
      <c r="U213" s="17">
        <v>0</v>
      </c>
      <c r="V213" s="17">
        <v>0</v>
      </c>
      <c r="W213" s="17">
        <v>0</v>
      </c>
      <c r="X213" s="17">
        <v>0</v>
      </c>
      <c r="Y213" s="17">
        <v>0</v>
      </c>
      <c r="Z213" s="17">
        <v>0</v>
      </c>
      <c r="AA213" s="17">
        <v>0</v>
      </c>
      <c r="AB213" s="17">
        <v>0</v>
      </c>
      <c r="AC213" s="17">
        <v>0</v>
      </c>
      <c r="AD213" s="17">
        <v>0</v>
      </c>
      <c r="AE213" s="17">
        <v>-0.03</v>
      </c>
      <c r="AF213" s="17">
        <v>0</v>
      </c>
      <c r="AG213" s="17">
        <v>-9.2926946289235118E-2</v>
      </c>
      <c r="AH213" s="17">
        <v>-9.3393915868578009E-2</v>
      </c>
      <c r="AI213" s="17">
        <v>-9.3863232028721613E-2</v>
      </c>
      <c r="AJ213" s="17">
        <v>-9.433490656152925E-2</v>
      </c>
      <c r="AK213" s="17">
        <v>-9.4808951318119852E-2</v>
      </c>
    </row>
    <row r="214" spans="5:37" x14ac:dyDescent="0.2">
      <c r="E214" s="76" t="s">
        <v>30</v>
      </c>
      <c r="F214" s="75" t="s">
        <v>207</v>
      </c>
      <c r="H214" s="75" t="s">
        <v>611</v>
      </c>
      <c r="I214" s="75" t="s">
        <v>213</v>
      </c>
      <c r="J214" s="75" t="s">
        <v>263</v>
      </c>
      <c r="K214" s="75" t="s">
        <v>263</v>
      </c>
      <c r="L214" s="3" t="s">
        <v>108</v>
      </c>
      <c r="M214" s="75" t="s">
        <v>263</v>
      </c>
      <c r="R214" s="72"/>
      <c r="T214" s="17">
        <v>0</v>
      </c>
      <c r="U214" s="17">
        <v>0</v>
      </c>
      <c r="V214" s="17">
        <v>0</v>
      </c>
      <c r="W214" s="17">
        <v>0</v>
      </c>
      <c r="X214" s="17">
        <v>0</v>
      </c>
      <c r="Y214" s="17">
        <v>0</v>
      </c>
      <c r="Z214" s="17">
        <v>0</v>
      </c>
      <c r="AA214" s="17">
        <v>0</v>
      </c>
      <c r="AB214" s="17">
        <v>0</v>
      </c>
      <c r="AC214" s="17">
        <v>0</v>
      </c>
      <c r="AD214" s="17">
        <v>0</v>
      </c>
      <c r="AE214" s="17">
        <v>0</v>
      </c>
      <c r="AF214" s="17">
        <v>0</v>
      </c>
      <c r="AG214" s="17">
        <v>0</v>
      </c>
      <c r="AH214" s="17">
        <v>0</v>
      </c>
      <c r="AI214" s="17">
        <v>0</v>
      </c>
      <c r="AJ214" s="17">
        <v>0</v>
      </c>
      <c r="AK214" s="17">
        <v>0</v>
      </c>
    </row>
    <row r="215" spans="5:37" x14ac:dyDescent="0.2">
      <c r="E215" s="76" t="s">
        <v>30</v>
      </c>
      <c r="F215" s="75" t="s">
        <v>207</v>
      </c>
      <c r="H215" s="75" t="s">
        <v>611</v>
      </c>
      <c r="I215" s="75" t="s">
        <v>213</v>
      </c>
      <c r="J215" s="75" t="s">
        <v>263</v>
      </c>
      <c r="K215" s="75" t="s">
        <v>263</v>
      </c>
      <c r="L215" s="3" t="s">
        <v>108</v>
      </c>
      <c r="M215" s="75" t="s">
        <v>263</v>
      </c>
      <c r="R215" s="72"/>
      <c r="T215" s="17">
        <v>0</v>
      </c>
      <c r="U215" s="17">
        <v>0</v>
      </c>
      <c r="V215" s="17">
        <v>0</v>
      </c>
      <c r="W215" s="17">
        <v>0</v>
      </c>
      <c r="X215" s="17">
        <v>0</v>
      </c>
      <c r="Y215" s="17">
        <v>0</v>
      </c>
      <c r="Z215" s="17">
        <v>0</v>
      </c>
      <c r="AA215" s="17">
        <v>0</v>
      </c>
      <c r="AB215" s="17">
        <v>0</v>
      </c>
      <c r="AC215" s="17">
        <v>0</v>
      </c>
      <c r="AD215" s="17">
        <v>0</v>
      </c>
      <c r="AE215" s="17">
        <v>0</v>
      </c>
      <c r="AF215" s="17">
        <v>0</v>
      </c>
      <c r="AG215" s="17">
        <v>0</v>
      </c>
      <c r="AH215" s="17">
        <v>0</v>
      </c>
      <c r="AI215" s="17">
        <v>0</v>
      </c>
      <c r="AJ215" s="17">
        <v>0</v>
      </c>
      <c r="AK215" s="17">
        <v>0</v>
      </c>
    </row>
    <row r="216" spans="5:37" x14ac:dyDescent="0.2">
      <c r="E216" s="76" t="s">
        <v>30</v>
      </c>
      <c r="F216" s="75" t="s">
        <v>207</v>
      </c>
      <c r="H216" s="75" t="s">
        <v>611</v>
      </c>
      <c r="I216" s="75" t="s">
        <v>213</v>
      </c>
      <c r="J216" s="75" t="s">
        <v>263</v>
      </c>
      <c r="K216" s="75" t="s">
        <v>263</v>
      </c>
      <c r="L216" s="3" t="s">
        <v>108</v>
      </c>
      <c r="M216" s="75" t="s">
        <v>263</v>
      </c>
      <c r="R216" s="72"/>
      <c r="T216" s="17">
        <v>0</v>
      </c>
      <c r="U216" s="17">
        <v>0</v>
      </c>
      <c r="V216" s="17">
        <v>0</v>
      </c>
      <c r="W216" s="17">
        <v>0</v>
      </c>
      <c r="X216" s="17">
        <v>0</v>
      </c>
      <c r="Y216" s="17">
        <v>0</v>
      </c>
      <c r="Z216" s="17">
        <v>0</v>
      </c>
      <c r="AA216" s="17">
        <v>0</v>
      </c>
      <c r="AB216" s="17">
        <v>0</v>
      </c>
      <c r="AC216" s="17">
        <v>0</v>
      </c>
      <c r="AD216" s="17">
        <v>0</v>
      </c>
      <c r="AE216" s="17">
        <v>0</v>
      </c>
      <c r="AF216" s="17">
        <v>0</v>
      </c>
      <c r="AG216" s="17">
        <v>0</v>
      </c>
      <c r="AH216" s="17">
        <v>0</v>
      </c>
      <c r="AI216" s="17">
        <v>0</v>
      </c>
      <c r="AJ216" s="17">
        <v>0</v>
      </c>
      <c r="AK216" s="17">
        <v>0</v>
      </c>
    </row>
    <row r="217" spans="5:37" x14ac:dyDescent="0.2">
      <c r="E217" s="76" t="s">
        <v>30</v>
      </c>
      <c r="F217" s="75" t="s">
        <v>207</v>
      </c>
      <c r="H217" s="75" t="s">
        <v>611</v>
      </c>
      <c r="I217" s="75" t="s">
        <v>213</v>
      </c>
      <c r="J217" s="75" t="s">
        <v>263</v>
      </c>
      <c r="K217" s="75" t="s">
        <v>263</v>
      </c>
      <c r="L217" s="3" t="s">
        <v>108</v>
      </c>
      <c r="M217" s="75" t="s">
        <v>263</v>
      </c>
      <c r="R217" s="72"/>
      <c r="T217" s="17">
        <v>0</v>
      </c>
      <c r="U217" s="17">
        <v>0</v>
      </c>
      <c r="V217" s="17">
        <v>0</v>
      </c>
      <c r="W217" s="17">
        <v>0</v>
      </c>
      <c r="X217" s="17">
        <v>0</v>
      </c>
      <c r="Y217" s="17">
        <v>0</v>
      </c>
      <c r="Z217" s="17">
        <v>0</v>
      </c>
      <c r="AA217" s="17">
        <v>0</v>
      </c>
      <c r="AB217" s="17">
        <v>0</v>
      </c>
      <c r="AC217" s="17">
        <v>0</v>
      </c>
      <c r="AD217" s="17">
        <v>0</v>
      </c>
      <c r="AE217" s="17">
        <v>0</v>
      </c>
      <c r="AF217" s="17">
        <v>0</v>
      </c>
      <c r="AG217" s="17">
        <v>0</v>
      </c>
      <c r="AH217" s="17">
        <v>0</v>
      </c>
      <c r="AI217" s="17">
        <v>0</v>
      </c>
      <c r="AJ217" s="17">
        <v>0</v>
      </c>
      <c r="AK217" s="17">
        <v>0</v>
      </c>
    </row>
    <row r="218" spans="5:37" x14ac:dyDescent="0.2">
      <c r="E218" s="76" t="s">
        <v>30</v>
      </c>
      <c r="F218" s="75" t="s">
        <v>207</v>
      </c>
      <c r="H218" s="75" t="s">
        <v>611</v>
      </c>
      <c r="I218" s="75" t="s">
        <v>213</v>
      </c>
      <c r="J218" s="75" t="s">
        <v>263</v>
      </c>
      <c r="K218" s="75" t="s">
        <v>263</v>
      </c>
      <c r="L218" s="3" t="s">
        <v>108</v>
      </c>
      <c r="M218" s="75" t="s">
        <v>263</v>
      </c>
      <c r="R218" s="72"/>
      <c r="T218" s="17">
        <v>0</v>
      </c>
      <c r="U218" s="17">
        <v>0</v>
      </c>
      <c r="V218" s="17">
        <v>0</v>
      </c>
      <c r="W218" s="17">
        <v>0</v>
      </c>
      <c r="X218" s="17">
        <v>0</v>
      </c>
      <c r="Y218" s="17">
        <v>0</v>
      </c>
      <c r="Z218" s="17">
        <v>0</v>
      </c>
      <c r="AA218" s="17">
        <v>0</v>
      </c>
      <c r="AB218" s="17">
        <v>0</v>
      </c>
      <c r="AC218" s="17">
        <v>0</v>
      </c>
      <c r="AD218" s="17">
        <v>0</v>
      </c>
      <c r="AE218" s="17">
        <v>0</v>
      </c>
      <c r="AF218" s="17">
        <v>0</v>
      </c>
      <c r="AG218" s="17">
        <v>0</v>
      </c>
      <c r="AH218" s="17">
        <v>0</v>
      </c>
      <c r="AI218" s="17">
        <v>0</v>
      </c>
      <c r="AJ218" s="17">
        <v>0</v>
      </c>
      <c r="AK218" s="17">
        <v>0</v>
      </c>
    </row>
    <row r="219" spans="5:37" x14ac:dyDescent="0.2">
      <c r="E219" s="76" t="s">
        <v>30</v>
      </c>
      <c r="F219" s="75" t="s">
        <v>214</v>
      </c>
      <c r="H219" s="75">
        <v>0</v>
      </c>
      <c r="I219" s="75" t="s">
        <v>214</v>
      </c>
      <c r="J219" s="75" t="s">
        <v>246</v>
      </c>
      <c r="K219" s="75" t="s">
        <v>593</v>
      </c>
      <c r="L219" s="3" t="s">
        <v>108</v>
      </c>
      <c r="M219" s="75" t="s">
        <v>594</v>
      </c>
      <c r="R219" s="72"/>
      <c r="T219" s="17">
        <v>0</v>
      </c>
      <c r="U219" s="17">
        <v>0</v>
      </c>
      <c r="V219" s="17">
        <v>0</v>
      </c>
      <c r="W219" s="17">
        <v>0</v>
      </c>
      <c r="X219" s="17">
        <v>0</v>
      </c>
      <c r="Y219" s="17">
        <v>0</v>
      </c>
      <c r="Z219" s="17">
        <v>0</v>
      </c>
      <c r="AA219" s="17">
        <v>0</v>
      </c>
      <c r="AB219" s="17">
        <v>0</v>
      </c>
      <c r="AC219" s="17">
        <v>0</v>
      </c>
      <c r="AD219" s="17">
        <v>0</v>
      </c>
      <c r="AE219" s="17">
        <v>0</v>
      </c>
      <c r="AF219" s="17">
        <v>0</v>
      </c>
      <c r="AG219" s="17">
        <v>0</v>
      </c>
      <c r="AH219" s="17">
        <v>0</v>
      </c>
      <c r="AI219" s="17">
        <v>0</v>
      </c>
      <c r="AJ219" s="17">
        <v>0</v>
      </c>
      <c r="AK219" s="17">
        <v>0</v>
      </c>
    </row>
    <row r="220" spans="5:37" x14ac:dyDescent="0.2">
      <c r="E220" s="76" t="s">
        <v>30</v>
      </c>
      <c r="F220" s="75" t="s">
        <v>214</v>
      </c>
      <c r="H220" s="75">
        <v>0</v>
      </c>
      <c r="I220" s="75" t="s">
        <v>214</v>
      </c>
      <c r="J220" s="75" t="s">
        <v>247</v>
      </c>
      <c r="K220" s="75" t="s">
        <v>593</v>
      </c>
      <c r="L220" s="3" t="s">
        <v>108</v>
      </c>
      <c r="M220" s="75" t="s">
        <v>595</v>
      </c>
      <c r="R220" s="72"/>
      <c r="T220" s="17">
        <v>0</v>
      </c>
      <c r="U220" s="17">
        <v>0</v>
      </c>
      <c r="V220" s="17">
        <v>0</v>
      </c>
      <c r="W220" s="17">
        <v>0</v>
      </c>
      <c r="X220" s="17">
        <v>0</v>
      </c>
      <c r="Y220" s="17">
        <v>0</v>
      </c>
      <c r="Z220" s="17">
        <v>0</v>
      </c>
      <c r="AA220" s="17">
        <v>0</v>
      </c>
      <c r="AB220" s="17">
        <v>0</v>
      </c>
      <c r="AC220" s="17">
        <v>0</v>
      </c>
      <c r="AD220" s="17">
        <v>0</v>
      </c>
      <c r="AE220" s="17">
        <v>0</v>
      </c>
      <c r="AF220" s="17">
        <v>0</v>
      </c>
      <c r="AG220" s="17">
        <v>0</v>
      </c>
      <c r="AH220" s="17">
        <v>0</v>
      </c>
      <c r="AI220" s="17">
        <v>0</v>
      </c>
      <c r="AJ220" s="17">
        <v>0</v>
      </c>
      <c r="AK220" s="17">
        <v>0</v>
      </c>
    </row>
    <row r="221" spans="5:37" x14ac:dyDescent="0.2">
      <c r="E221" s="76" t="s">
        <v>30</v>
      </c>
      <c r="F221" s="75" t="s">
        <v>214</v>
      </c>
      <c r="H221" s="75">
        <v>0</v>
      </c>
      <c r="I221" s="75" t="s">
        <v>214</v>
      </c>
      <c r="J221" s="75" t="s">
        <v>655</v>
      </c>
      <c r="K221" s="75" t="s">
        <v>593</v>
      </c>
      <c r="L221" s="3" t="s">
        <v>108</v>
      </c>
      <c r="M221" s="75" t="s">
        <v>596</v>
      </c>
      <c r="R221" s="72"/>
      <c r="T221" s="17">
        <v>0</v>
      </c>
      <c r="U221" s="17">
        <v>0</v>
      </c>
      <c r="V221" s="17">
        <v>0</v>
      </c>
      <c r="W221" s="17">
        <v>0</v>
      </c>
      <c r="X221" s="17">
        <v>0</v>
      </c>
      <c r="Y221" s="17">
        <v>0</v>
      </c>
      <c r="Z221" s="17">
        <v>0</v>
      </c>
      <c r="AA221" s="17">
        <v>0</v>
      </c>
      <c r="AB221" s="17">
        <v>0</v>
      </c>
      <c r="AC221" s="17">
        <v>0</v>
      </c>
      <c r="AD221" s="17">
        <v>0</v>
      </c>
      <c r="AE221" s="17">
        <v>0</v>
      </c>
      <c r="AF221" s="17">
        <v>0</v>
      </c>
      <c r="AG221" s="17">
        <v>0</v>
      </c>
      <c r="AH221" s="17">
        <v>0</v>
      </c>
      <c r="AI221" s="17">
        <v>0</v>
      </c>
      <c r="AJ221" s="17">
        <v>0</v>
      </c>
      <c r="AK221" s="17">
        <v>0</v>
      </c>
    </row>
    <row r="222" spans="5:37" x14ac:dyDescent="0.2">
      <c r="E222" s="76" t="s">
        <v>30</v>
      </c>
      <c r="F222" s="75" t="s">
        <v>214</v>
      </c>
      <c r="H222" s="75">
        <v>0</v>
      </c>
      <c r="I222" s="75" t="s">
        <v>214</v>
      </c>
      <c r="J222" s="75" t="s">
        <v>656</v>
      </c>
      <c r="K222" s="75" t="s">
        <v>593</v>
      </c>
      <c r="L222" s="3" t="s">
        <v>108</v>
      </c>
      <c r="M222" s="75" t="s">
        <v>657</v>
      </c>
      <c r="R222" s="72"/>
      <c r="T222" s="17">
        <v>0</v>
      </c>
      <c r="U222" s="17">
        <v>0</v>
      </c>
      <c r="V222" s="17">
        <v>0</v>
      </c>
      <c r="W222" s="17">
        <v>0</v>
      </c>
      <c r="X222" s="17">
        <v>0</v>
      </c>
      <c r="Y222" s="17">
        <v>0</v>
      </c>
      <c r="Z222" s="17">
        <v>0</v>
      </c>
      <c r="AA222" s="17">
        <v>0</v>
      </c>
      <c r="AB222" s="17">
        <v>0</v>
      </c>
      <c r="AC222" s="17">
        <v>0</v>
      </c>
      <c r="AD222" s="17">
        <v>0</v>
      </c>
      <c r="AE222" s="17">
        <v>0</v>
      </c>
      <c r="AF222" s="17">
        <v>0</v>
      </c>
      <c r="AG222" s="17">
        <v>-3.6563729162920042</v>
      </c>
      <c r="AH222" s="17">
        <v>-3.6563729172088602</v>
      </c>
      <c r="AI222" s="17">
        <v>-3.6563729150380517</v>
      </c>
      <c r="AJ222" s="17">
        <v>-3.6563729140665053</v>
      </c>
      <c r="AK222" s="17">
        <v>-3.6563729146232404</v>
      </c>
    </row>
    <row r="223" spans="5:37" x14ac:dyDescent="0.2">
      <c r="E223" s="76" t="s">
        <v>30</v>
      </c>
      <c r="F223" s="75" t="s">
        <v>214</v>
      </c>
      <c r="H223" s="75">
        <v>0</v>
      </c>
      <c r="I223" s="75" t="s">
        <v>214</v>
      </c>
      <c r="J223" s="75" t="s">
        <v>658</v>
      </c>
      <c r="K223" s="75" t="s">
        <v>593</v>
      </c>
      <c r="L223" s="3" t="s">
        <v>108</v>
      </c>
      <c r="M223" s="75" t="s">
        <v>659</v>
      </c>
      <c r="R223" s="72"/>
      <c r="T223" s="17">
        <v>0</v>
      </c>
      <c r="U223" s="17">
        <v>0</v>
      </c>
      <c r="V223" s="17">
        <v>0</v>
      </c>
      <c r="W223" s="17">
        <v>0</v>
      </c>
      <c r="X223" s="17">
        <v>0</v>
      </c>
      <c r="Y223" s="17">
        <v>0</v>
      </c>
      <c r="Z223" s="17">
        <v>0</v>
      </c>
      <c r="AA223" s="17">
        <v>0</v>
      </c>
      <c r="AB223" s="17">
        <v>0</v>
      </c>
      <c r="AC223" s="17">
        <v>0</v>
      </c>
      <c r="AD223" s="17">
        <v>0</v>
      </c>
      <c r="AE223" s="17">
        <v>0</v>
      </c>
      <c r="AF223" s="17">
        <v>0</v>
      </c>
      <c r="AG223" s="17">
        <v>0</v>
      </c>
      <c r="AH223" s="17">
        <v>0</v>
      </c>
      <c r="AI223" s="17">
        <v>0</v>
      </c>
      <c r="AJ223" s="17">
        <v>0</v>
      </c>
      <c r="AK223" s="17">
        <v>0</v>
      </c>
    </row>
    <row r="224" spans="5:37" x14ac:dyDescent="0.2">
      <c r="E224" s="76" t="s">
        <v>30</v>
      </c>
      <c r="F224" s="75" t="s">
        <v>214</v>
      </c>
      <c r="H224" s="75">
        <v>0</v>
      </c>
      <c r="I224" s="75" t="s">
        <v>214</v>
      </c>
      <c r="J224" s="75" t="s">
        <v>660</v>
      </c>
      <c r="K224" s="75" t="s">
        <v>593</v>
      </c>
      <c r="L224" s="3" t="s">
        <v>108</v>
      </c>
      <c r="M224" s="75" t="s">
        <v>661</v>
      </c>
      <c r="R224" s="72"/>
      <c r="T224" s="17">
        <v>0</v>
      </c>
      <c r="U224" s="17">
        <v>0</v>
      </c>
      <c r="V224" s="17">
        <v>0</v>
      </c>
      <c r="W224" s="17">
        <v>0</v>
      </c>
      <c r="X224" s="17">
        <v>0</v>
      </c>
      <c r="Y224" s="17">
        <v>0</v>
      </c>
      <c r="Z224" s="17">
        <v>0</v>
      </c>
      <c r="AA224" s="17">
        <v>0</v>
      </c>
      <c r="AB224" s="17">
        <v>0</v>
      </c>
      <c r="AC224" s="17">
        <v>0</v>
      </c>
      <c r="AD224" s="17">
        <v>0</v>
      </c>
      <c r="AE224" s="17">
        <v>0</v>
      </c>
      <c r="AF224" s="17">
        <v>0</v>
      </c>
      <c r="AG224" s="17">
        <v>-0.85164981935678841</v>
      </c>
      <c r="AH224" s="17">
        <v>-0.85164981992484146</v>
      </c>
      <c r="AI224" s="17">
        <v>-0.85164981974292275</v>
      </c>
      <c r="AJ224" s="17">
        <v>-0.85164981955607166</v>
      </c>
      <c r="AK224" s="17">
        <v>-0.85164982006324086</v>
      </c>
    </row>
    <row r="225" spans="5:40" x14ac:dyDescent="0.2">
      <c r="E225" s="76" t="s">
        <v>30</v>
      </c>
      <c r="F225" s="75" t="s">
        <v>214</v>
      </c>
      <c r="H225" s="75">
        <v>0</v>
      </c>
      <c r="I225" s="75" t="s">
        <v>214</v>
      </c>
      <c r="J225" s="75" t="s">
        <v>662</v>
      </c>
      <c r="K225" s="75" t="s">
        <v>593</v>
      </c>
      <c r="L225" s="3" t="s">
        <v>108</v>
      </c>
      <c r="M225" s="75" t="s">
        <v>663</v>
      </c>
      <c r="R225" s="72"/>
      <c r="T225" s="17">
        <v>0</v>
      </c>
      <c r="U225" s="17">
        <v>0</v>
      </c>
      <c r="V225" s="17">
        <v>0</v>
      </c>
      <c r="W225" s="17">
        <v>0</v>
      </c>
      <c r="X225" s="17">
        <v>0</v>
      </c>
      <c r="Y225" s="17">
        <v>0</v>
      </c>
      <c r="Z225" s="17">
        <v>0</v>
      </c>
      <c r="AA225" s="17">
        <v>0</v>
      </c>
      <c r="AB225" s="17">
        <v>0</v>
      </c>
      <c r="AC225" s="17">
        <v>0</v>
      </c>
      <c r="AD225" s="17">
        <v>0</v>
      </c>
      <c r="AE225" s="17">
        <v>0</v>
      </c>
      <c r="AF225" s="17">
        <v>0</v>
      </c>
      <c r="AG225" s="17">
        <v>-0.84512472687630247</v>
      </c>
      <c r="AH225" s="17">
        <v>-0.84512472686176598</v>
      </c>
      <c r="AI225" s="17">
        <v>-0.84512472693319018</v>
      </c>
      <c r="AJ225" s="17">
        <v>-0.84512472698376517</v>
      </c>
      <c r="AK225" s="17">
        <v>-0.84512472603768907</v>
      </c>
    </row>
    <row r="226" spans="5:40" x14ac:dyDescent="0.2">
      <c r="E226" s="76" t="s">
        <v>30</v>
      </c>
      <c r="F226" s="75" t="s">
        <v>214</v>
      </c>
      <c r="H226" s="75">
        <v>0</v>
      </c>
      <c r="I226" s="75" t="s">
        <v>214</v>
      </c>
      <c r="J226" s="75" t="s">
        <v>664</v>
      </c>
      <c r="K226" s="75" t="s">
        <v>593</v>
      </c>
      <c r="L226" s="3" t="s">
        <v>108</v>
      </c>
      <c r="M226" s="75" t="s">
        <v>665</v>
      </c>
      <c r="R226" s="72"/>
      <c r="T226" s="17">
        <v>0</v>
      </c>
      <c r="U226" s="17">
        <v>0</v>
      </c>
      <c r="V226" s="17">
        <v>0</v>
      </c>
      <c r="W226" s="17">
        <v>0</v>
      </c>
      <c r="X226" s="17">
        <v>0</v>
      </c>
      <c r="Y226" s="17">
        <v>0</v>
      </c>
      <c r="Z226" s="17">
        <v>0</v>
      </c>
      <c r="AA226" s="17">
        <v>0</v>
      </c>
      <c r="AB226" s="17">
        <v>0</v>
      </c>
      <c r="AC226" s="17">
        <v>0</v>
      </c>
      <c r="AD226" s="17">
        <v>0</v>
      </c>
      <c r="AE226" s="17">
        <v>0</v>
      </c>
      <c r="AF226" s="17">
        <v>0</v>
      </c>
      <c r="AG226" s="17">
        <v>-0.72676396229073048</v>
      </c>
      <c r="AH226" s="17">
        <v>-0.72754564042577807</v>
      </c>
      <c r="AI226" s="17">
        <v>-0.72833127638063233</v>
      </c>
      <c r="AJ226" s="17">
        <v>-0.72912082609199647</v>
      </c>
      <c r="AK226" s="17">
        <v>-0.72991437583523056</v>
      </c>
    </row>
    <row r="227" spans="5:40" x14ac:dyDescent="0.2">
      <c r="E227" s="76" t="s">
        <v>30</v>
      </c>
      <c r="F227" s="75" t="s">
        <v>214</v>
      </c>
      <c r="H227" s="75">
        <v>0</v>
      </c>
      <c r="I227" s="75" t="s">
        <v>214</v>
      </c>
      <c r="J227" s="75" t="s">
        <v>666</v>
      </c>
      <c r="K227" s="75" t="s">
        <v>593</v>
      </c>
      <c r="L227" s="3" t="s">
        <v>108</v>
      </c>
      <c r="M227" s="75" t="s">
        <v>667</v>
      </c>
      <c r="R227" s="72"/>
      <c r="T227" s="17">
        <v>0</v>
      </c>
      <c r="U227" s="17">
        <v>0</v>
      </c>
      <c r="V227" s="17">
        <v>0</v>
      </c>
      <c r="W227" s="17">
        <v>0</v>
      </c>
      <c r="X227" s="17">
        <v>0</v>
      </c>
      <c r="Y227" s="17">
        <v>0</v>
      </c>
      <c r="Z227" s="17">
        <v>0</v>
      </c>
      <c r="AA227" s="17">
        <v>0</v>
      </c>
      <c r="AB227" s="17">
        <v>0</v>
      </c>
      <c r="AC227" s="17">
        <v>0</v>
      </c>
      <c r="AD227" s="17">
        <v>0</v>
      </c>
      <c r="AE227" s="17">
        <v>0</v>
      </c>
      <c r="AF227" s="17">
        <v>0</v>
      </c>
      <c r="AG227" s="17">
        <v>-2.2813262618493328E-10</v>
      </c>
      <c r="AH227" s="17">
        <v>7.0250830319743516E-11</v>
      </c>
      <c r="AI227" s="17">
        <v>-1.6394418611490247E-10</v>
      </c>
      <c r="AJ227" s="17">
        <v>-1.5846151881187053E-10</v>
      </c>
      <c r="AK227" s="17">
        <v>-2.074721123282593E-10</v>
      </c>
    </row>
    <row r="228" spans="5:40" x14ac:dyDescent="0.2">
      <c r="E228" s="76" t="s">
        <v>30</v>
      </c>
      <c r="F228" s="75" t="s">
        <v>214</v>
      </c>
      <c r="H228" s="75">
        <v>0</v>
      </c>
      <c r="I228" s="75" t="s">
        <v>214</v>
      </c>
      <c r="J228" s="75" t="s">
        <v>263</v>
      </c>
      <c r="K228" s="75" t="s">
        <v>593</v>
      </c>
      <c r="L228" s="3" t="s">
        <v>108</v>
      </c>
      <c r="M228" s="75" t="s">
        <v>668</v>
      </c>
      <c r="R228" s="72"/>
      <c r="T228" s="17">
        <v>0</v>
      </c>
      <c r="U228" s="17">
        <v>0</v>
      </c>
      <c r="V228" s="17">
        <v>0</v>
      </c>
      <c r="W228" s="17">
        <v>0</v>
      </c>
      <c r="X228" s="17">
        <v>0</v>
      </c>
      <c r="Y228" s="17">
        <v>0</v>
      </c>
      <c r="Z228" s="17">
        <v>0</v>
      </c>
      <c r="AA228" s="17">
        <v>0</v>
      </c>
      <c r="AB228" s="17">
        <v>0</v>
      </c>
      <c r="AC228" s="17">
        <v>0</v>
      </c>
      <c r="AD228" s="17">
        <v>0</v>
      </c>
      <c r="AE228" s="17">
        <v>0</v>
      </c>
      <c r="AF228" s="17">
        <v>0</v>
      </c>
      <c r="AG228" s="17">
        <v>0</v>
      </c>
      <c r="AH228" s="17">
        <v>0</v>
      </c>
      <c r="AI228" s="17">
        <v>0</v>
      </c>
      <c r="AJ228" s="17">
        <v>0</v>
      </c>
      <c r="AK228" s="17">
        <v>0</v>
      </c>
    </row>
    <row r="229" spans="5:40" s="110" customFormat="1" x14ac:dyDescent="0.2">
      <c r="E229" s="122"/>
      <c r="F229" s="111"/>
      <c r="G229" s="111"/>
      <c r="H229" s="111"/>
      <c r="I229" s="111"/>
      <c r="J229" s="111"/>
      <c r="K229" s="111"/>
      <c r="L229" s="111"/>
      <c r="M229" s="111" t="s">
        <v>263</v>
      </c>
      <c r="R229" s="117"/>
      <c r="T229" s="124"/>
      <c r="U229" s="123"/>
      <c r="V229" s="123"/>
      <c r="W229" s="123"/>
      <c r="X229" s="123"/>
      <c r="Y229" s="123"/>
      <c r="Z229" s="123"/>
      <c r="AA229" s="123"/>
      <c r="AB229" s="123"/>
      <c r="AC229" s="123"/>
      <c r="AD229" s="123"/>
      <c r="AE229" s="123"/>
      <c r="AF229" s="123"/>
      <c r="AG229" s="123"/>
      <c r="AH229" s="123"/>
      <c r="AI229" s="123"/>
      <c r="AJ229" s="123"/>
      <c r="AK229" s="123"/>
      <c r="AN229" s="115"/>
    </row>
    <row r="230" spans="5:40" s="110" customFormat="1" x14ac:dyDescent="0.2">
      <c r="E230" s="112"/>
      <c r="R230" s="117"/>
      <c r="T230" s="124"/>
      <c r="U230" s="124"/>
      <c r="V230" s="124"/>
      <c r="W230" s="124"/>
      <c r="X230" s="124"/>
      <c r="Y230" s="124"/>
      <c r="Z230" s="124"/>
      <c r="AA230" s="124"/>
      <c r="AB230" s="124"/>
      <c r="AC230" s="124"/>
      <c r="AD230" s="124"/>
      <c r="AE230" s="124"/>
      <c r="AF230" s="124"/>
      <c r="AG230" s="124"/>
      <c r="AH230" s="124"/>
      <c r="AI230" s="124"/>
      <c r="AJ230" s="124"/>
      <c r="AK230" s="124"/>
      <c r="AN230" s="115"/>
    </row>
  </sheetData>
  <mergeCells count="1">
    <mergeCell ref="AM6:AO6"/>
  </mergeCells>
  <conditionalFormatting sqref="R4">
    <cfRule type="cellIs" dxfId="10" priority="1" operator="greaterThan">
      <formula>0</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tabColor theme="6"/>
  </sheetPr>
  <dimension ref="A1:BA50"/>
  <sheetViews>
    <sheetView zoomScale="70" zoomScaleNormal="70" workbookViewId="0">
      <selection sqref="A1:XFD1"/>
    </sheetView>
  </sheetViews>
  <sheetFormatPr defaultColWidth="0" defaultRowHeight="12.75" x14ac:dyDescent="0.2"/>
  <cols>
    <col min="1" max="4" width="1.75" style="3" customWidth="1"/>
    <col min="5" max="5" width="9.875" style="3" customWidth="1"/>
    <col min="6" max="6" width="12.5" style="3" customWidth="1"/>
    <col min="7" max="7" width="17.125" style="3" bestFit="1" customWidth="1"/>
    <col min="8" max="8" width="25.125" style="3" customWidth="1"/>
    <col min="9" max="9" width="25.625" style="3" customWidth="1"/>
    <col min="10" max="10" width="19.5" style="3" customWidth="1"/>
    <col min="11" max="11" width="7.375" style="3" customWidth="1"/>
    <col min="12" max="12" width="9.125" style="3" customWidth="1"/>
    <col min="13" max="13" width="15.625" style="3" customWidth="1"/>
    <col min="14" max="14" width="14.75" style="3" customWidth="1"/>
    <col min="15" max="15" width="12.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39" width="9.125" style="3" customWidth="1"/>
    <col min="40" max="40" width="9.125" style="42" customWidth="1"/>
    <col min="41" max="41" width="60.875" style="3" bestFit="1" customWidth="1"/>
    <col min="42" max="53" width="1.75" style="3" customWidth="1"/>
    <col min="54" max="16384" width="9.125" style="3" hidden="1"/>
  </cols>
  <sheetData>
    <row r="1" spans="1:53" ht="22.5" x14ac:dyDescent="0.3">
      <c r="A1" s="62" t="s">
        <v>465</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3"/>
      <c r="AO1" s="62"/>
      <c r="AP1" s="62"/>
      <c r="AQ1" s="62"/>
      <c r="AR1" s="62"/>
      <c r="AS1" s="62"/>
      <c r="AT1" s="62"/>
      <c r="AU1" s="62"/>
      <c r="AV1" s="62"/>
      <c r="AW1" s="62"/>
      <c r="AX1" s="62"/>
      <c r="AY1" s="62"/>
      <c r="AZ1" s="62"/>
      <c r="BA1" s="62"/>
    </row>
    <row r="2" spans="1:53" ht="15" x14ac:dyDescent="0.2">
      <c r="A2" s="10" t="s">
        <v>691</v>
      </c>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5"/>
      <c r="AO2" s="64"/>
      <c r="AP2" s="64"/>
      <c r="AQ2" s="64"/>
      <c r="AR2" s="64"/>
      <c r="AS2" s="64"/>
      <c r="AT2" s="64"/>
      <c r="AU2" s="64"/>
      <c r="AV2" s="64"/>
      <c r="AW2" s="64"/>
      <c r="AX2" s="64"/>
      <c r="AY2" s="64"/>
      <c r="AZ2" s="64"/>
      <c r="BA2" s="64"/>
    </row>
    <row r="3" spans="1:53" ht="15" x14ac:dyDescent="0.2">
      <c r="A3" s="64" t="s">
        <v>466</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5"/>
      <c r="AO3" s="64"/>
      <c r="AP3" s="64"/>
      <c r="AQ3" s="64"/>
      <c r="AR3" s="64"/>
      <c r="AS3" s="64"/>
      <c r="AT3" s="64"/>
      <c r="AU3" s="64"/>
      <c r="AV3" s="64"/>
      <c r="AW3" s="64"/>
      <c r="AX3" s="64"/>
      <c r="AY3" s="64"/>
      <c r="AZ3" s="64"/>
      <c r="BA3" s="64"/>
    </row>
    <row r="4" spans="1:53" ht="15" x14ac:dyDescent="0.2">
      <c r="A4" s="64"/>
      <c r="B4" s="64"/>
      <c r="C4" s="64"/>
      <c r="D4" s="64"/>
      <c r="E4" s="64"/>
      <c r="F4" s="64" t="s">
        <v>165</v>
      </c>
      <c r="G4" s="64"/>
      <c r="H4" s="64"/>
      <c r="I4" s="64"/>
      <c r="J4" s="64"/>
      <c r="K4" s="64"/>
      <c r="L4" s="64"/>
      <c r="M4" s="64"/>
      <c r="N4" s="64"/>
      <c r="O4" s="64"/>
      <c r="P4" s="64"/>
      <c r="Q4" s="64"/>
      <c r="R4" s="66">
        <v>0</v>
      </c>
      <c r="S4" s="64"/>
      <c r="T4" s="64"/>
      <c r="U4" s="64"/>
      <c r="V4" s="64"/>
      <c r="W4" s="64"/>
      <c r="X4" s="64"/>
      <c r="Y4" s="64"/>
      <c r="Z4" s="64"/>
      <c r="AA4" s="64"/>
      <c r="AB4" s="64"/>
      <c r="AC4" s="64"/>
      <c r="AD4" s="64"/>
      <c r="AE4" s="64"/>
      <c r="AF4" s="64"/>
      <c r="AG4" s="64"/>
      <c r="AH4" s="64"/>
      <c r="AI4" s="64"/>
      <c r="AJ4" s="64"/>
      <c r="AK4" s="64"/>
      <c r="AL4" s="64"/>
      <c r="AM4" s="64"/>
      <c r="AN4" s="65"/>
      <c r="AO4" s="64"/>
      <c r="AP4" s="64"/>
      <c r="AQ4" s="64"/>
      <c r="AR4" s="64"/>
      <c r="AS4" s="64"/>
      <c r="AT4" s="64"/>
      <c r="AU4" s="64"/>
      <c r="AV4" s="64"/>
      <c r="AW4" s="64"/>
      <c r="AX4" s="64"/>
      <c r="AY4" s="64"/>
      <c r="AZ4" s="64"/>
      <c r="BA4" s="64"/>
    </row>
    <row r="5" spans="1:53" s="11" customFormat="1" x14ac:dyDescent="0.2">
      <c r="A5" s="11" t="s">
        <v>146</v>
      </c>
      <c r="G5" s="11" t="s">
        <v>142</v>
      </c>
      <c r="H5" s="146"/>
      <c r="O5" s="11" t="s">
        <v>141</v>
      </c>
      <c r="R5" s="17"/>
      <c r="AU5" s="44"/>
    </row>
    <row r="6" spans="1:53" x14ac:dyDescent="0.2">
      <c r="T6" s="85" t="s">
        <v>133</v>
      </c>
      <c r="U6" s="86"/>
      <c r="V6" s="86"/>
      <c r="W6" s="86"/>
      <c r="X6" s="87"/>
      <c r="Y6" s="85" t="s">
        <v>134</v>
      </c>
      <c r="Z6" s="86"/>
      <c r="AA6" s="86"/>
      <c r="AB6" s="86"/>
      <c r="AC6" s="86"/>
      <c r="AD6" s="86"/>
      <c r="AE6" s="86"/>
      <c r="AF6" s="87"/>
      <c r="AG6" s="85" t="s">
        <v>135</v>
      </c>
      <c r="AH6" s="86"/>
      <c r="AI6" s="86"/>
      <c r="AJ6" s="86"/>
      <c r="AK6" s="87"/>
      <c r="AM6" s="159" t="s">
        <v>115</v>
      </c>
      <c r="AN6" s="159"/>
      <c r="AO6" s="159"/>
    </row>
    <row r="7" spans="1:53" x14ac:dyDescent="0.2">
      <c r="A7" s="67"/>
      <c r="B7" s="67"/>
      <c r="C7" s="67"/>
      <c r="D7" s="67"/>
      <c r="E7" s="4" t="s">
        <v>268</v>
      </c>
      <c r="F7" s="4" t="s">
        <v>170</v>
      </c>
      <c r="G7" s="4" t="s">
        <v>234</v>
      </c>
      <c r="H7" s="4"/>
      <c r="I7" s="4" t="s">
        <v>171</v>
      </c>
      <c r="J7" s="4" t="s">
        <v>638</v>
      </c>
      <c r="K7" s="4"/>
      <c r="L7" s="4" t="s">
        <v>106</v>
      </c>
      <c r="M7" s="4" t="s">
        <v>219</v>
      </c>
      <c r="N7" s="83"/>
      <c r="O7" s="83"/>
      <c r="P7" s="67" t="s">
        <v>116</v>
      </c>
      <c r="Q7" s="67"/>
      <c r="R7" s="67" t="s">
        <v>107</v>
      </c>
      <c r="S7" s="67"/>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67"/>
      <c r="AM7" s="68" t="s">
        <v>7</v>
      </c>
      <c r="AN7" s="69" t="s">
        <v>6</v>
      </c>
      <c r="AO7" s="70" t="s">
        <v>113</v>
      </c>
      <c r="AP7" s="67"/>
      <c r="AQ7" s="67"/>
      <c r="AR7" s="67"/>
      <c r="AS7" s="67"/>
      <c r="AT7" s="67"/>
      <c r="AU7" s="67"/>
      <c r="AV7" s="67"/>
      <c r="AW7" s="67"/>
      <c r="AX7" s="67"/>
      <c r="AY7" s="67"/>
      <c r="AZ7" s="67"/>
      <c r="BA7" s="67"/>
    </row>
    <row r="9" spans="1:53" ht="15" x14ac:dyDescent="0.2">
      <c r="B9" s="10" t="s">
        <v>328</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41"/>
      <c r="AS9" s="10"/>
      <c r="AT9" s="10"/>
      <c r="AU9" s="10"/>
      <c r="AV9" s="10"/>
      <c r="AW9" s="10"/>
      <c r="AX9" s="10"/>
      <c r="AY9" s="10"/>
      <c r="AZ9" s="10"/>
      <c r="BA9" s="10"/>
    </row>
    <row r="10" spans="1:53" x14ac:dyDescent="0.2">
      <c r="E10" s="75"/>
      <c r="AN10" s="3"/>
    </row>
    <row r="11" spans="1:53" x14ac:dyDescent="0.2">
      <c r="E11" s="75" t="s">
        <v>30</v>
      </c>
      <c r="F11" s="4" t="s">
        <v>228</v>
      </c>
      <c r="I11" s="4" t="s">
        <v>228</v>
      </c>
      <c r="J11" s="3" t="s">
        <v>329</v>
      </c>
      <c r="L11" s="3" t="s">
        <v>108</v>
      </c>
      <c r="T11" s="108">
        <v>0</v>
      </c>
      <c r="U11" s="108">
        <v>0</v>
      </c>
      <c r="V11" s="108">
        <v>0</v>
      </c>
      <c r="W11" s="108">
        <v>0</v>
      </c>
      <c r="X11" s="108">
        <v>0</v>
      </c>
      <c r="Y11" s="108">
        <v>248.82589659300004</v>
      </c>
      <c r="Z11" s="108">
        <v>262.37074387999996</v>
      </c>
      <c r="AA11" s="108">
        <v>260.95245446000001</v>
      </c>
      <c r="AB11" s="108">
        <v>253.58538395599999</v>
      </c>
      <c r="AC11" s="108">
        <v>247.14356289700001</v>
      </c>
      <c r="AD11" s="108">
        <v>249.832561914</v>
      </c>
      <c r="AE11" s="108">
        <v>245.20137916947797</v>
      </c>
      <c r="AF11" s="108">
        <v>251.33990165181132</v>
      </c>
      <c r="AG11" s="108">
        <v>264.17941543044617</v>
      </c>
      <c r="AH11" s="108">
        <v>271.35014075515403</v>
      </c>
      <c r="AI11" s="108">
        <v>272.030049984568</v>
      </c>
      <c r="AJ11" s="108">
        <v>267.91435767522432</v>
      </c>
      <c r="AK11" s="108">
        <v>258.92744496888486</v>
      </c>
      <c r="AN11" s="3"/>
    </row>
    <row r="12" spans="1:53" x14ac:dyDescent="0.2">
      <c r="E12" s="75" t="s">
        <v>30</v>
      </c>
      <c r="F12" s="4" t="s">
        <v>228</v>
      </c>
      <c r="I12" s="4" t="s">
        <v>228</v>
      </c>
      <c r="J12" s="3" t="s">
        <v>330</v>
      </c>
      <c r="L12" s="3" t="s">
        <v>108</v>
      </c>
      <c r="T12" s="108">
        <v>0</v>
      </c>
      <c r="U12" s="108">
        <v>0</v>
      </c>
      <c r="V12" s="108">
        <v>0</v>
      </c>
      <c r="W12" s="108">
        <v>0</v>
      </c>
      <c r="X12" s="108">
        <v>0</v>
      </c>
      <c r="Y12" s="108">
        <v>237.36143801100005</v>
      </c>
      <c r="Z12" s="108">
        <v>250.31389432200001</v>
      </c>
      <c r="AA12" s="108">
        <v>248.68230950700004</v>
      </c>
      <c r="AB12" s="108">
        <v>241.82815488600002</v>
      </c>
      <c r="AC12" s="108">
        <v>233.29427290200002</v>
      </c>
      <c r="AD12" s="108">
        <v>238.938491677</v>
      </c>
      <c r="AE12" s="108">
        <v>226.87596510047794</v>
      </c>
      <c r="AF12" s="108">
        <v>236.94579902186163</v>
      </c>
      <c r="AG12" s="108">
        <v>251.75764466910169</v>
      </c>
      <c r="AH12" s="108">
        <v>258.47206581897217</v>
      </c>
      <c r="AI12" s="108">
        <v>258.69634291471135</v>
      </c>
      <c r="AJ12" s="108">
        <v>254.22252398535204</v>
      </c>
      <c r="AK12" s="108">
        <v>248.56917213233476</v>
      </c>
      <c r="AN12" s="3"/>
    </row>
    <row r="13" spans="1:53" x14ac:dyDescent="0.2">
      <c r="AN13" s="3"/>
    </row>
    <row r="14" spans="1:53" ht="15" x14ac:dyDescent="0.2">
      <c r="B14" s="10" t="s">
        <v>331</v>
      </c>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41"/>
      <c r="AS14" s="10"/>
      <c r="AT14" s="10"/>
      <c r="AU14" s="10"/>
      <c r="AV14" s="10"/>
      <c r="AW14" s="10"/>
      <c r="AX14" s="10"/>
      <c r="AY14" s="10"/>
      <c r="AZ14" s="10"/>
      <c r="BA14" s="10"/>
    </row>
    <row r="15" spans="1:53" x14ac:dyDescent="0.2">
      <c r="AN15" s="3"/>
    </row>
    <row r="16" spans="1:53" x14ac:dyDescent="0.2">
      <c r="E16" s="75" t="s">
        <v>30</v>
      </c>
      <c r="F16" s="4" t="s">
        <v>172</v>
      </c>
      <c r="G16" s="4" t="s">
        <v>195</v>
      </c>
      <c r="H16" s="4" t="s">
        <v>263</v>
      </c>
      <c r="I16" s="4" t="s">
        <v>196</v>
      </c>
      <c r="L16" s="3" t="s">
        <v>108</v>
      </c>
      <c r="M16" s="107" t="s">
        <v>427</v>
      </c>
      <c r="R16" s="72"/>
      <c r="T16" s="108">
        <v>0</v>
      </c>
      <c r="U16" s="108">
        <v>0</v>
      </c>
      <c r="V16" s="108">
        <v>0</v>
      </c>
      <c r="W16" s="108">
        <v>0</v>
      </c>
      <c r="X16" s="108">
        <v>0</v>
      </c>
      <c r="Y16" s="108">
        <v>74.331560080999992</v>
      </c>
      <c r="Z16" s="108">
        <v>75.186845822999999</v>
      </c>
      <c r="AA16" s="108">
        <v>76.656014112999998</v>
      </c>
      <c r="AB16" s="108">
        <v>95.032276045999993</v>
      </c>
      <c r="AC16" s="108">
        <v>81.095933731000002</v>
      </c>
      <c r="AD16" s="108">
        <v>74.979014994000011</v>
      </c>
      <c r="AE16" s="108">
        <v>82.064779434000016</v>
      </c>
      <c r="AF16" s="108">
        <v>87.928527413000012</v>
      </c>
      <c r="AG16" s="108">
        <v>104.35895936864692</v>
      </c>
      <c r="AH16" s="108">
        <v>104.85904850247452</v>
      </c>
      <c r="AI16" s="108">
        <v>105.62741294317971</v>
      </c>
      <c r="AJ16" s="108">
        <v>104.81750694972651</v>
      </c>
      <c r="AK16" s="108">
        <v>101.37461712551763</v>
      </c>
    </row>
    <row r="17" spans="5:40" x14ac:dyDescent="0.2">
      <c r="E17" s="75" t="s">
        <v>30</v>
      </c>
      <c r="F17" s="3" t="s">
        <v>172</v>
      </c>
      <c r="G17" s="3" t="s">
        <v>195</v>
      </c>
      <c r="H17" s="3" t="s">
        <v>263</v>
      </c>
      <c r="I17" s="109" t="s">
        <v>197</v>
      </c>
      <c r="L17" s="3" t="s">
        <v>108</v>
      </c>
      <c r="M17" s="107" t="s">
        <v>428</v>
      </c>
      <c r="R17" s="72"/>
      <c r="T17" s="108">
        <v>0</v>
      </c>
      <c r="U17" s="108">
        <v>0</v>
      </c>
      <c r="V17" s="108">
        <v>0</v>
      </c>
      <c r="W17" s="108">
        <v>0</v>
      </c>
      <c r="X17" s="108">
        <v>0</v>
      </c>
      <c r="Y17" s="108">
        <v>9.6815551309999996</v>
      </c>
      <c r="Z17" s="108">
        <v>6.9401562209999996</v>
      </c>
      <c r="AA17" s="108">
        <v>5.4770473050000001</v>
      </c>
      <c r="AB17" s="108">
        <v>5.0092350909999999</v>
      </c>
      <c r="AC17" s="108">
        <v>5.2203606210000002</v>
      </c>
      <c r="AD17" s="108">
        <v>5.8186084899999999</v>
      </c>
      <c r="AE17" s="108">
        <v>5.7225254459999997</v>
      </c>
      <c r="AF17" s="108">
        <v>5.5962734249999997</v>
      </c>
      <c r="AG17" s="108">
        <v>5.0349420766469217</v>
      </c>
      <c r="AH17" s="108">
        <v>4.8950312104745155</v>
      </c>
      <c r="AI17" s="108">
        <v>4.7558956511797001</v>
      </c>
      <c r="AJ17" s="108">
        <v>4.6099896577265147</v>
      </c>
      <c r="AK17" s="108">
        <v>4.4415998335176292</v>
      </c>
    </row>
    <row r="18" spans="5:40" x14ac:dyDescent="0.2">
      <c r="E18" s="75" t="s">
        <v>30</v>
      </c>
      <c r="F18" s="3" t="s">
        <v>172</v>
      </c>
      <c r="G18" s="3" t="s">
        <v>195</v>
      </c>
      <c r="H18" s="3" t="s">
        <v>263</v>
      </c>
      <c r="I18" s="110" t="s">
        <v>198</v>
      </c>
      <c r="L18" s="3" t="s">
        <v>108</v>
      </c>
      <c r="M18" s="107" t="s">
        <v>429</v>
      </c>
      <c r="R18" s="72"/>
      <c r="T18" s="108">
        <v>0</v>
      </c>
      <c r="U18" s="108">
        <v>0</v>
      </c>
      <c r="V18" s="108">
        <v>0</v>
      </c>
      <c r="W18" s="108">
        <v>0</v>
      </c>
      <c r="X18" s="108">
        <v>0</v>
      </c>
      <c r="Y18" s="108">
        <v>1.667736721</v>
      </c>
      <c r="Z18" s="108">
        <v>1.7329619220000001</v>
      </c>
      <c r="AA18" s="108">
        <v>1.7275854660000001</v>
      </c>
      <c r="AB18" s="108">
        <v>1.459363564</v>
      </c>
      <c r="AC18" s="108">
        <v>1.8442474520000001</v>
      </c>
      <c r="AD18" s="108">
        <v>1.8442474520000001</v>
      </c>
      <c r="AE18" s="108">
        <v>1.8442474520000001</v>
      </c>
      <c r="AF18" s="108">
        <v>1.8442474520000001</v>
      </c>
      <c r="AG18" s="108">
        <v>1.8442474520000001</v>
      </c>
      <c r="AH18" s="108">
        <v>1.8442474520000001</v>
      </c>
      <c r="AI18" s="108">
        <v>1.8442474520000001</v>
      </c>
      <c r="AJ18" s="108">
        <v>1.8442474520000001</v>
      </c>
      <c r="AK18" s="108">
        <v>1.8442474520000001</v>
      </c>
    </row>
    <row r="19" spans="5:40" x14ac:dyDescent="0.2">
      <c r="E19" s="75" t="s">
        <v>30</v>
      </c>
      <c r="F19" s="3" t="s">
        <v>172</v>
      </c>
      <c r="G19" s="3" t="s">
        <v>195</v>
      </c>
      <c r="H19" s="3" t="s">
        <v>263</v>
      </c>
      <c r="I19" s="110" t="s">
        <v>199</v>
      </c>
      <c r="L19" s="3" t="s">
        <v>108</v>
      </c>
      <c r="M19" s="107" t="s">
        <v>430</v>
      </c>
      <c r="R19" s="72"/>
      <c r="T19" s="108">
        <v>0</v>
      </c>
      <c r="U19" s="108">
        <v>0</v>
      </c>
      <c r="V19" s="108">
        <v>0</v>
      </c>
      <c r="W19" s="108">
        <v>0</v>
      </c>
      <c r="X19" s="108">
        <v>0</v>
      </c>
      <c r="Y19" s="108">
        <v>39.773855609999998</v>
      </c>
      <c r="Z19" s="108">
        <v>39.91993686</v>
      </c>
      <c r="AA19" s="108">
        <v>40.396233600000002</v>
      </c>
      <c r="AB19" s="108">
        <v>39.869479220000002</v>
      </c>
      <c r="AC19" s="108">
        <v>44.033172800000003</v>
      </c>
      <c r="AD19" s="108">
        <v>44.033172800000003</v>
      </c>
      <c r="AE19" s="108">
        <v>44.033172800000003</v>
      </c>
      <c r="AF19" s="108">
        <v>44.033172800000003</v>
      </c>
      <c r="AG19" s="108">
        <v>44.033172800000003</v>
      </c>
      <c r="AH19" s="108">
        <v>44.033172800000003</v>
      </c>
      <c r="AI19" s="108">
        <v>44.033172800000003</v>
      </c>
      <c r="AJ19" s="108">
        <v>44.033172800000003</v>
      </c>
      <c r="AK19" s="108">
        <v>44.033172800000003</v>
      </c>
    </row>
    <row r="20" spans="5:40" x14ac:dyDescent="0.2">
      <c r="E20" s="75" t="s">
        <v>30</v>
      </c>
      <c r="F20" s="3" t="s">
        <v>172</v>
      </c>
      <c r="G20" s="3" t="s">
        <v>195</v>
      </c>
      <c r="H20" s="3" t="s">
        <v>263</v>
      </c>
      <c r="I20" s="110" t="s">
        <v>200</v>
      </c>
      <c r="L20" s="3" t="s">
        <v>108</v>
      </c>
      <c r="M20" s="107" t="s">
        <v>431</v>
      </c>
      <c r="R20" s="72"/>
      <c r="T20" s="108">
        <v>0</v>
      </c>
      <c r="U20" s="108">
        <v>0</v>
      </c>
      <c r="V20" s="108">
        <v>0</v>
      </c>
      <c r="W20" s="108">
        <v>0</v>
      </c>
      <c r="X20" s="108">
        <v>0</v>
      </c>
      <c r="Y20" s="108">
        <v>8.7783580220000008</v>
      </c>
      <c r="Z20" s="108">
        <v>8.8568703580000001</v>
      </c>
      <c r="AA20" s="108">
        <v>9.3521124709999999</v>
      </c>
      <c r="AB20" s="108">
        <v>29.78138075</v>
      </c>
      <c r="AC20" s="108">
        <v>11.130001310000001</v>
      </c>
      <c r="AD20" s="108">
        <v>4.2</v>
      </c>
      <c r="AE20" s="108">
        <v>4.2</v>
      </c>
      <c r="AF20" s="108">
        <v>4.2</v>
      </c>
      <c r="AG20" s="108">
        <v>4.2</v>
      </c>
      <c r="AH20" s="108">
        <v>4.2</v>
      </c>
      <c r="AI20" s="108">
        <v>4.2</v>
      </c>
      <c r="AJ20" s="108">
        <v>4.2</v>
      </c>
      <c r="AK20" s="108">
        <v>4.2</v>
      </c>
    </row>
    <row r="21" spans="5:40" x14ac:dyDescent="0.2">
      <c r="E21" s="75" t="s">
        <v>30</v>
      </c>
      <c r="F21" s="3" t="s">
        <v>172</v>
      </c>
      <c r="G21" s="3" t="s">
        <v>195</v>
      </c>
      <c r="H21" s="3" t="s">
        <v>263</v>
      </c>
      <c r="I21" s="110" t="s">
        <v>201</v>
      </c>
      <c r="L21" s="3" t="s">
        <v>108</v>
      </c>
      <c r="M21" s="107" t="s">
        <v>432</v>
      </c>
      <c r="R21" s="72"/>
      <c r="T21" s="108">
        <v>0</v>
      </c>
      <c r="U21" s="108">
        <v>0</v>
      </c>
      <c r="V21" s="108">
        <v>0</v>
      </c>
      <c r="W21" s="108">
        <v>0</v>
      </c>
      <c r="X21" s="108">
        <v>0</v>
      </c>
      <c r="Y21" s="108">
        <v>0.102790071</v>
      </c>
      <c r="Z21" s="108">
        <v>5.8501261999999998E-2</v>
      </c>
      <c r="AA21" s="108">
        <v>9.9374384999999996E-2</v>
      </c>
      <c r="AB21" s="108">
        <v>7.9295384999999996E-2</v>
      </c>
      <c r="AC21" s="108">
        <v>2.3547887999999999E-2</v>
      </c>
      <c r="AD21" s="108">
        <v>2.3547887999999999E-2</v>
      </c>
      <c r="AE21" s="108">
        <v>2.3547887999999999E-2</v>
      </c>
      <c r="AF21" s="108">
        <v>2.3547887999999999E-2</v>
      </c>
      <c r="AG21" s="108">
        <v>0</v>
      </c>
      <c r="AH21" s="108">
        <v>0</v>
      </c>
      <c r="AI21" s="108">
        <v>0</v>
      </c>
      <c r="AJ21" s="108">
        <v>0</v>
      </c>
      <c r="AK21" s="108">
        <v>0</v>
      </c>
    </row>
    <row r="22" spans="5:40" x14ac:dyDescent="0.2">
      <c r="E22" s="75" t="s">
        <v>30</v>
      </c>
      <c r="F22" s="3" t="s">
        <v>172</v>
      </c>
      <c r="G22" s="3" t="s">
        <v>195</v>
      </c>
      <c r="H22" s="3" t="s">
        <v>263</v>
      </c>
      <c r="I22" s="110" t="s">
        <v>202</v>
      </c>
      <c r="L22" s="3" t="s">
        <v>108</v>
      </c>
      <c r="M22" s="107" t="s">
        <v>433</v>
      </c>
      <c r="R22" s="72"/>
      <c r="T22" s="108">
        <v>0</v>
      </c>
      <c r="U22" s="108">
        <v>0</v>
      </c>
      <c r="V22" s="108">
        <v>0</v>
      </c>
      <c r="W22" s="108">
        <v>0</v>
      </c>
      <c r="X22" s="108">
        <v>0</v>
      </c>
      <c r="Y22" s="108">
        <v>0</v>
      </c>
      <c r="Z22" s="108">
        <v>1.7660757999999999E-2</v>
      </c>
      <c r="AA22" s="108">
        <v>0.50342408299999997</v>
      </c>
      <c r="AB22" s="108">
        <v>0.52369033499999995</v>
      </c>
      <c r="AC22" s="108">
        <v>0.91368880799999996</v>
      </c>
      <c r="AD22" s="108">
        <v>0.91368880799999996</v>
      </c>
      <c r="AE22" s="108">
        <v>0.91368880799999996</v>
      </c>
      <c r="AF22" s="108">
        <v>0.91368880799999996</v>
      </c>
      <c r="AG22" s="108">
        <v>0</v>
      </c>
      <c r="AH22" s="108">
        <v>0</v>
      </c>
      <c r="AI22" s="108">
        <v>0</v>
      </c>
      <c r="AJ22" s="108">
        <v>0</v>
      </c>
      <c r="AK22" s="108">
        <v>0</v>
      </c>
    </row>
    <row r="23" spans="5:40" x14ac:dyDescent="0.2">
      <c r="E23" s="75" t="s">
        <v>30</v>
      </c>
      <c r="F23" s="3" t="s">
        <v>172</v>
      </c>
      <c r="G23" s="3" t="s">
        <v>195</v>
      </c>
      <c r="H23" s="3" t="s">
        <v>263</v>
      </c>
      <c r="I23" s="110" t="s">
        <v>472</v>
      </c>
      <c r="L23" s="3" t="s">
        <v>108</v>
      </c>
      <c r="M23" s="107" t="s">
        <v>473</v>
      </c>
      <c r="R23" s="72"/>
      <c r="T23" s="108">
        <v>0</v>
      </c>
      <c r="U23" s="108">
        <v>0</v>
      </c>
      <c r="V23" s="108">
        <v>0</v>
      </c>
      <c r="W23" s="108">
        <v>0</v>
      </c>
      <c r="X23" s="108">
        <v>0</v>
      </c>
      <c r="Y23" s="108">
        <v>5.3664641560000002</v>
      </c>
      <c r="Z23" s="108">
        <v>5.453862966</v>
      </c>
      <c r="AA23" s="108">
        <v>7.6081466119999996</v>
      </c>
      <c r="AB23" s="108">
        <v>7.4881274629999997</v>
      </c>
      <c r="AC23" s="108">
        <v>7.4416101619999999</v>
      </c>
      <c r="AD23" s="108">
        <v>7.43759704</v>
      </c>
      <c r="AE23" s="108">
        <v>7.43759704</v>
      </c>
      <c r="AF23" s="108">
        <v>7.43759704</v>
      </c>
      <c r="AG23" s="108">
        <v>7.43759704</v>
      </c>
      <c r="AH23" s="108">
        <v>7.43759704</v>
      </c>
      <c r="AI23" s="108">
        <v>7.43759704</v>
      </c>
      <c r="AJ23" s="108">
        <v>7.43759704</v>
      </c>
      <c r="AK23" s="108">
        <v>7.43759704</v>
      </c>
    </row>
    <row r="24" spans="5:40" x14ac:dyDescent="0.2">
      <c r="E24" s="75" t="s">
        <v>30</v>
      </c>
      <c r="F24" s="3" t="s">
        <v>172</v>
      </c>
      <c r="G24" s="3" t="s">
        <v>195</v>
      </c>
      <c r="H24" s="3" t="s">
        <v>263</v>
      </c>
      <c r="I24" s="110" t="s">
        <v>204</v>
      </c>
      <c r="L24" s="3" t="s">
        <v>108</v>
      </c>
      <c r="M24" s="107" t="s">
        <v>435</v>
      </c>
      <c r="R24" s="72"/>
      <c r="T24" s="108">
        <v>0</v>
      </c>
      <c r="U24" s="108">
        <v>0</v>
      </c>
      <c r="V24" s="108">
        <v>0</v>
      </c>
      <c r="W24" s="108">
        <v>0</v>
      </c>
      <c r="X24" s="108">
        <v>0</v>
      </c>
      <c r="Y24" s="108">
        <v>-7.9852345000000005E-2</v>
      </c>
      <c r="Z24" s="108">
        <v>2.9802530000000001E-2</v>
      </c>
      <c r="AA24" s="108">
        <v>5.3509283999999997E-2</v>
      </c>
      <c r="AB24" s="108">
        <v>9.1675762999999993E-2</v>
      </c>
      <c r="AC24" s="108">
        <v>-9.8003546999999996E-2</v>
      </c>
      <c r="AD24" s="108">
        <v>0</v>
      </c>
      <c r="AE24" s="108">
        <v>0</v>
      </c>
      <c r="AF24" s="108">
        <v>0</v>
      </c>
      <c r="AG24" s="108">
        <v>0</v>
      </c>
      <c r="AH24" s="108">
        <v>0</v>
      </c>
      <c r="AI24" s="108">
        <v>0</v>
      </c>
      <c r="AJ24" s="108">
        <v>0</v>
      </c>
      <c r="AK24" s="108">
        <v>0</v>
      </c>
    </row>
    <row r="25" spans="5:40" x14ac:dyDescent="0.2">
      <c r="E25" s="75" t="s">
        <v>30</v>
      </c>
      <c r="F25" s="3" t="s">
        <v>172</v>
      </c>
      <c r="G25" s="3" t="s">
        <v>195</v>
      </c>
      <c r="H25" s="3" t="s">
        <v>263</v>
      </c>
      <c r="I25" s="110" t="s">
        <v>205</v>
      </c>
      <c r="L25" s="3" t="s">
        <v>108</v>
      </c>
      <c r="M25" s="107" t="s">
        <v>436</v>
      </c>
      <c r="R25" s="72"/>
      <c r="T25" s="108">
        <v>0</v>
      </c>
      <c r="U25" s="108">
        <v>0</v>
      </c>
      <c r="V25" s="108">
        <v>0</v>
      </c>
      <c r="W25" s="108">
        <v>0</v>
      </c>
      <c r="X25" s="108">
        <v>0</v>
      </c>
      <c r="Y25" s="108">
        <v>7.4941257270000001</v>
      </c>
      <c r="Z25" s="108">
        <v>9.5677158860000002</v>
      </c>
      <c r="AA25" s="108">
        <v>8.2185892640000002</v>
      </c>
      <c r="AB25" s="108">
        <v>7.8687163389999997</v>
      </c>
      <c r="AC25" s="108">
        <v>7.8800220059999999</v>
      </c>
      <c r="AD25" s="108">
        <v>7.8800220059999999</v>
      </c>
      <c r="AE25" s="108">
        <v>15</v>
      </c>
      <c r="AF25" s="108">
        <v>21</v>
      </c>
      <c r="AG25" s="108">
        <v>35.597999999999999</v>
      </c>
      <c r="AH25" s="108">
        <v>36.165999999999997</v>
      </c>
      <c r="AI25" s="108">
        <v>38.503</v>
      </c>
      <c r="AJ25" s="108">
        <v>38.442999999999998</v>
      </c>
      <c r="AK25" s="108">
        <v>36.344999999999999</v>
      </c>
    </row>
    <row r="26" spans="5:40" x14ac:dyDescent="0.2">
      <c r="E26" s="75" t="s">
        <v>30</v>
      </c>
      <c r="F26" s="3" t="s">
        <v>172</v>
      </c>
      <c r="G26" s="3" t="s">
        <v>195</v>
      </c>
      <c r="H26" s="3" t="s">
        <v>263</v>
      </c>
      <c r="I26" s="110" t="s">
        <v>474</v>
      </c>
      <c r="L26" s="3" t="s">
        <v>108</v>
      </c>
      <c r="M26" s="107" t="s">
        <v>475</v>
      </c>
      <c r="R26" s="72"/>
      <c r="T26" s="108">
        <v>0</v>
      </c>
      <c r="U26" s="108">
        <v>0</v>
      </c>
      <c r="V26" s="108">
        <v>0</v>
      </c>
      <c r="W26" s="108">
        <v>0</v>
      </c>
      <c r="X26" s="108">
        <v>0</v>
      </c>
      <c r="Y26" s="108">
        <v>1.5465269880000001</v>
      </c>
      <c r="Z26" s="108">
        <v>2.6093770599999999</v>
      </c>
      <c r="AA26" s="108">
        <v>3.2199916430000002</v>
      </c>
      <c r="AB26" s="108">
        <v>2.861312136</v>
      </c>
      <c r="AC26" s="108">
        <v>2.7072862309999999</v>
      </c>
      <c r="AD26" s="108">
        <v>2.8281305099999998</v>
      </c>
      <c r="AE26" s="108">
        <v>2.89</v>
      </c>
      <c r="AF26" s="108">
        <v>2.88</v>
      </c>
      <c r="AG26" s="108">
        <v>0</v>
      </c>
      <c r="AH26" s="108">
        <v>0</v>
      </c>
      <c r="AI26" s="108">
        <v>0</v>
      </c>
      <c r="AJ26" s="108">
        <v>0</v>
      </c>
      <c r="AK26" s="108">
        <v>0</v>
      </c>
    </row>
    <row r="27" spans="5:40" x14ac:dyDescent="0.2">
      <c r="E27" s="75" t="s">
        <v>30</v>
      </c>
      <c r="F27" s="3" t="s">
        <v>172</v>
      </c>
      <c r="G27" s="3" t="s">
        <v>195</v>
      </c>
      <c r="H27" s="3" t="s">
        <v>263</v>
      </c>
      <c r="I27" s="110" t="s">
        <v>476</v>
      </c>
      <c r="L27" s="3" t="s">
        <v>108</v>
      </c>
      <c r="M27" s="107" t="s">
        <v>477</v>
      </c>
      <c r="R27" s="72"/>
      <c r="T27" s="108">
        <v>0</v>
      </c>
      <c r="U27" s="108">
        <v>0</v>
      </c>
      <c r="V27" s="108">
        <v>0</v>
      </c>
      <c r="W27" s="108">
        <v>0</v>
      </c>
      <c r="X27" s="108">
        <v>0</v>
      </c>
      <c r="Y27" s="108">
        <v>0</v>
      </c>
      <c r="Z27" s="108">
        <v>0</v>
      </c>
      <c r="AA27" s="108">
        <v>0</v>
      </c>
      <c r="AB27" s="108">
        <v>0</v>
      </c>
      <c r="AC27" s="108">
        <v>0</v>
      </c>
      <c r="AD27" s="108">
        <v>0</v>
      </c>
      <c r="AE27" s="108">
        <v>0</v>
      </c>
      <c r="AF27" s="108">
        <v>0</v>
      </c>
      <c r="AG27" s="108">
        <v>0</v>
      </c>
      <c r="AH27" s="108">
        <v>0</v>
      </c>
      <c r="AI27" s="108">
        <v>0</v>
      </c>
      <c r="AJ27" s="108">
        <v>0</v>
      </c>
      <c r="AK27" s="108">
        <v>0</v>
      </c>
    </row>
    <row r="28" spans="5:40" x14ac:dyDescent="0.2">
      <c r="E28" s="75" t="s">
        <v>30</v>
      </c>
      <c r="F28" s="3" t="s">
        <v>172</v>
      </c>
      <c r="G28" s="3" t="s">
        <v>195</v>
      </c>
      <c r="I28" s="110" t="s">
        <v>478</v>
      </c>
      <c r="L28" s="3" t="s">
        <v>108</v>
      </c>
      <c r="M28" s="107" t="s">
        <v>479</v>
      </c>
      <c r="R28" s="72"/>
      <c r="T28" s="108">
        <v>0</v>
      </c>
      <c r="U28" s="108">
        <v>0</v>
      </c>
      <c r="V28" s="108">
        <v>0</v>
      </c>
      <c r="W28" s="108">
        <v>0</v>
      </c>
      <c r="X28" s="108">
        <v>0</v>
      </c>
      <c r="Y28" s="108">
        <v>0</v>
      </c>
      <c r="Z28" s="108">
        <v>0</v>
      </c>
      <c r="AA28" s="108">
        <v>0</v>
      </c>
      <c r="AB28" s="108">
        <v>0</v>
      </c>
      <c r="AC28" s="108">
        <v>0</v>
      </c>
      <c r="AD28" s="108">
        <v>0</v>
      </c>
      <c r="AE28" s="108">
        <v>0</v>
      </c>
      <c r="AF28" s="108">
        <v>0</v>
      </c>
      <c r="AG28" s="108">
        <v>3.1360000000000001</v>
      </c>
      <c r="AH28" s="108">
        <v>3.3130000000000002</v>
      </c>
      <c r="AI28" s="108">
        <v>2.2559999999999998</v>
      </c>
      <c r="AJ28" s="108">
        <v>2.242</v>
      </c>
      <c r="AK28" s="108">
        <v>2.2229999999999999</v>
      </c>
    </row>
    <row r="29" spans="5:40" x14ac:dyDescent="0.2">
      <c r="E29" s="75" t="s">
        <v>30</v>
      </c>
      <c r="F29" s="3" t="s">
        <v>172</v>
      </c>
      <c r="G29" s="3" t="s">
        <v>195</v>
      </c>
      <c r="I29" s="110" t="s">
        <v>193</v>
      </c>
      <c r="L29" s="3" t="s">
        <v>108</v>
      </c>
      <c r="M29" s="107" t="s">
        <v>437</v>
      </c>
      <c r="R29" s="72"/>
      <c r="T29" s="108">
        <v>0</v>
      </c>
      <c r="U29" s="108">
        <v>0</v>
      </c>
      <c r="V29" s="108">
        <v>0</v>
      </c>
      <c r="W29" s="108">
        <v>0</v>
      </c>
      <c r="X29" s="108">
        <v>0</v>
      </c>
      <c r="Y29" s="108">
        <v>0</v>
      </c>
      <c r="Z29" s="108">
        <v>0</v>
      </c>
      <c r="AA29" s="108">
        <v>0</v>
      </c>
      <c r="AB29" s="108">
        <v>0</v>
      </c>
      <c r="AC29" s="108">
        <v>0</v>
      </c>
      <c r="AD29" s="108">
        <v>0</v>
      </c>
      <c r="AE29" s="108">
        <v>0</v>
      </c>
      <c r="AF29" s="108">
        <v>0</v>
      </c>
      <c r="AG29" s="108">
        <v>3.0750000000000002</v>
      </c>
      <c r="AH29" s="108">
        <v>2.97</v>
      </c>
      <c r="AI29" s="108">
        <v>2.5975000000000001</v>
      </c>
      <c r="AJ29" s="108">
        <v>2.0074999999999998</v>
      </c>
      <c r="AK29" s="108">
        <v>0.85</v>
      </c>
    </row>
    <row r="30" spans="5:40" x14ac:dyDescent="0.2">
      <c r="E30" s="75" t="s">
        <v>30</v>
      </c>
      <c r="F30" s="3" t="s">
        <v>172</v>
      </c>
      <c r="G30" s="3" t="s">
        <v>195</v>
      </c>
      <c r="I30" s="113" t="s">
        <v>480</v>
      </c>
      <c r="L30" s="3" t="s">
        <v>108</v>
      </c>
      <c r="M30" s="107" t="s">
        <v>481</v>
      </c>
      <c r="R30" s="72"/>
      <c r="T30" s="108"/>
      <c r="U30" s="108"/>
      <c r="V30" s="108"/>
      <c r="W30" s="108"/>
      <c r="X30" s="108"/>
      <c r="Y30" s="108"/>
      <c r="Z30" s="108"/>
      <c r="AA30" s="108"/>
      <c r="AB30" s="108"/>
      <c r="AC30" s="108"/>
      <c r="AD30" s="108"/>
      <c r="AE30" s="108"/>
      <c r="AF30" s="108"/>
      <c r="AG30" s="108"/>
      <c r="AH30" s="108"/>
      <c r="AI30" s="108"/>
      <c r="AJ30" s="108"/>
      <c r="AK30" s="108"/>
    </row>
    <row r="31" spans="5:40" x14ac:dyDescent="0.2">
      <c r="E31" s="75" t="s">
        <v>30</v>
      </c>
      <c r="F31" s="3" t="s">
        <v>172</v>
      </c>
      <c r="G31" s="3" t="s">
        <v>195</v>
      </c>
      <c r="I31" s="113" t="s">
        <v>482</v>
      </c>
      <c r="L31" s="3" t="s">
        <v>108</v>
      </c>
      <c r="M31" s="107" t="s">
        <v>483</v>
      </c>
      <c r="R31" s="72"/>
      <c r="T31" s="108"/>
      <c r="U31" s="108"/>
      <c r="V31" s="108"/>
      <c r="W31" s="108"/>
      <c r="X31" s="108"/>
      <c r="Y31" s="108"/>
      <c r="Z31" s="108"/>
      <c r="AA31" s="108"/>
      <c r="AB31" s="108"/>
      <c r="AC31" s="108"/>
      <c r="AD31" s="108"/>
      <c r="AE31" s="108"/>
      <c r="AF31" s="108"/>
      <c r="AG31" s="108"/>
      <c r="AH31" s="108"/>
      <c r="AI31" s="108"/>
      <c r="AJ31" s="108"/>
      <c r="AK31" s="108"/>
    </row>
    <row r="32" spans="5:40" x14ac:dyDescent="0.2">
      <c r="E32" s="75" t="s">
        <v>30</v>
      </c>
      <c r="F32" s="3" t="s">
        <v>172</v>
      </c>
      <c r="G32" s="3" t="s">
        <v>195</v>
      </c>
      <c r="H32" s="77"/>
      <c r="I32" s="113" t="s">
        <v>484</v>
      </c>
      <c r="L32" s="3" t="s">
        <v>108</v>
      </c>
      <c r="M32" s="107" t="s">
        <v>485</v>
      </c>
      <c r="R32" s="72"/>
      <c r="T32" s="108"/>
      <c r="U32" s="108"/>
      <c r="V32" s="108"/>
      <c r="W32" s="108"/>
      <c r="X32" s="108"/>
      <c r="Y32" s="108"/>
      <c r="Z32" s="108"/>
      <c r="AA32" s="108"/>
      <c r="AB32" s="108"/>
      <c r="AC32" s="108"/>
      <c r="AD32" s="108"/>
      <c r="AE32" s="108"/>
      <c r="AF32" s="108"/>
      <c r="AG32" s="108"/>
      <c r="AH32" s="108"/>
      <c r="AI32" s="108"/>
      <c r="AJ32" s="108"/>
      <c r="AK32" s="108"/>
      <c r="AN32" s="3"/>
    </row>
    <row r="33" spans="2:53" s="110" customFormat="1" x14ac:dyDescent="0.2">
      <c r="E33" s="111"/>
      <c r="F33" s="112"/>
      <c r="G33" s="112"/>
      <c r="H33" s="112"/>
      <c r="I33" s="113"/>
    </row>
    <row r="34" spans="2:53" ht="15" x14ac:dyDescent="0.2">
      <c r="B34" s="10" t="s">
        <v>587</v>
      </c>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41"/>
      <c r="AS34" s="10"/>
      <c r="AT34" s="10"/>
      <c r="AU34" s="10"/>
      <c r="AV34" s="10"/>
      <c r="AW34" s="10"/>
      <c r="AX34" s="10"/>
      <c r="AY34" s="10"/>
      <c r="AZ34" s="10"/>
      <c r="BA34" s="10"/>
    </row>
    <row r="35" spans="2:53" x14ac:dyDescent="0.2">
      <c r="E35" s="75"/>
      <c r="AN35" s="3"/>
    </row>
    <row r="36" spans="2:53" x14ac:dyDescent="0.2">
      <c r="E36" s="75" t="s">
        <v>30</v>
      </c>
      <c r="F36" s="4" t="s">
        <v>526</v>
      </c>
      <c r="H36" s="3" t="s">
        <v>550</v>
      </c>
      <c r="I36" s="4" t="s">
        <v>228</v>
      </c>
      <c r="J36" s="3" t="s">
        <v>330</v>
      </c>
      <c r="L36" s="3" t="s">
        <v>108</v>
      </c>
      <c r="T36" s="108">
        <v>0</v>
      </c>
      <c r="U36" s="108">
        <v>0</v>
      </c>
      <c r="V36" s="108">
        <v>0</v>
      </c>
      <c r="W36" s="108">
        <v>0</v>
      </c>
      <c r="X36" s="108">
        <v>0</v>
      </c>
      <c r="Y36" s="108">
        <v>0</v>
      </c>
      <c r="Z36" s="108">
        <v>0</v>
      </c>
      <c r="AA36" s="108">
        <v>0</v>
      </c>
      <c r="AB36" s="108">
        <v>0</v>
      </c>
      <c r="AC36" s="108">
        <v>0</v>
      </c>
      <c r="AD36" s="108">
        <v>0</v>
      </c>
      <c r="AE36" s="108">
        <v>0</v>
      </c>
      <c r="AF36" s="108">
        <v>0</v>
      </c>
      <c r="AG36" s="108">
        <v>-2.5492773435014264</v>
      </c>
      <c r="AH36" s="108">
        <v>-5.7034161408288888</v>
      </c>
      <c r="AI36" s="108">
        <v>-7.1578699101783254</v>
      </c>
      <c r="AJ36" s="108">
        <v>-4.0208602835403546</v>
      </c>
      <c r="AK36" s="108">
        <v>-1.0578791681567661</v>
      </c>
      <c r="AN36" s="3"/>
    </row>
    <row r="37" spans="2:53" x14ac:dyDescent="0.2">
      <c r="E37" s="75" t="s">
        <v>30</v>
      </c>
      <c r="F37" s="4" t="s">
        <v>588</v>
      </c>
      <c r="H37" s="3" t="s">
        <v>589</v>
      </c>
      <c r="I37" s="4" t="s">
        <v>228</v>
      </c>
      <c r="J37" s="3" t="s">
        <v>330</v>
      </c>
      <c r="L37" s="3" t="s">
        <v>108</v>
      </c>
      <c r="T37" s="108">
        <v>0</v>
      </c>
      <c r="U37" s="108">
        <v>0</v>
      </c>
      <c r="V37" s="108">
        <v>0</v>
      </c>
      <c r="W37" s="108">
        <v>0</v>
      </c>
      <c r="X37" s="108">
        <v>0</v>
      </c>
      <c r="Y37" s="108">
        <v>-1.5256322455627678</v>
      </c>
      <c r="Z37" s="108">
        <v>-2.4564491395239845</v>
      </c>
      <c r="AA37" s="108">
        <v>-2.715931589355816</v>
      </c>
      <c r="AB37" s="108">
        <v>-4.9761949462224813</v>
      </c>
      <c r="AC37" s="108">
        <v>-3.2566049325317605</v>
      </c>
      <c r="AD37" s="108">
        <v>-2.7509220603818534</v>
      </c>
      <c r="AE37" s="108">
        <v>-3.9409131406597462</v>
      </c>
      <c r="AF37" s="108">
        <v>-1.7730129121099707</v>
      </c>
      <c r="AG37" s="108">
        <v>-16.279320504283284</v>
      </c>
      <c r="AH37" s="108">
        <v>-17.393944102733766</v>
      </c>
      <c r="AI37" s="108">
        <v>-18.254592781184442</v>
      </c>
      <c r="AJ37" s="108">
        <v>-18.06625286250479</v>
      </c>
      <c r="AK37" s="108">
        <v>-17.364079025331737</v>
      </c>
      <c r="AN37" s="3"/>
    </row>
    <row r="38" spans="2:53" x14ac:dyDescent="0.2">
      <c r="AN38" s="3"/>
    </row>
    <row r="39" spans="2:53" ht="15" x14ac:dyDescent="0.2">
      <c r="B39" s="10" t="s">
        <v>590</v>
      </c>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41"/>
      <c r="AS39" s="10"/>
      <c r="AT39" s="10"/>
      <c r="AU39" s="10"/>
      <c r="AV39" s="10"/>
      <c r="AW39" s="10"/>
      <c r="AX39" s="10"/>
      <c r="AY39" s="10"/>
      <c r="AZ39" s="10"/>
      <c r="BA39" s="10"/>
    </row>
    <row r="40" spans="2:53" x14ac:dyDescent="0.2">
      <c r="E40" s="75"/>
      <c r="AN40" s="3"/>
    </row>
    <row r="41" spans="2:53" x14ac:dyDescent="0.2">
      <c r="E41" s="75" t="s">
        <v>30</v>
      </c>
      <c r="F41" s="4" t="s">
        <v>228</v>
      </c>
      <c r="I41" s="4" t="s">
        <v>228</v>
      </c>
      <c r="J41" s="3" t="s">
        <v>330</v>
      </c>
      <c r="L41" s="3" t="s">
        <v>108</v>
      </c>
      <c r="T41" s="108">
        <v>0</v>
      </c>
      <c r="U41" s="108">
        <v>0</v>
      </c>
      <c r="V41" s="108">
        <v>0</v>
      </c>
      <c r="W41" s="108">
        <v>0</v>
      </c>
      <c r="X41" s="108">
        <v>0</v>
      </c>
      <c r="Y41" s="108">
        <v>235.83580576543727</v>
      </c>
      <c r="Z41" s="108">
        <v>247.85744518247603</v>
      </c>
      <c r="AA41" s="108">
        <v>245.96637791764422</v>
      </c>
      <c r="AB41" s="108">
        <v>236.85195993977754</v>
      </c>
      <c r="AC41" s="108">
        <v>230.03766796946826</v>
      </c>
      <c r="AD41" s="108">
        <v>236.18756961661813</v>
      </c>
      <c r="AE41" s="108">
        <v>222.9350519598182</v>
      </c>
      <c r="AF41" s="108">
        <v>235.17278610975166</v>
      </c>
      <c r="AG41" s="108">
        <v>232.929046821317</v>
      </c>
      <c r="AH41" s="108">
        <v>235.37470557540951</v>
      </c>
      <c r="AI41" s="108">
        <v>233.28388022334858</v>
      </c>
      <c r="AJ41" s="108">
        <v>232.1354108393069</v>
      </c>
      <c r="AK41" s="108">
        <v>230.14721393884625</v>
      </c>
      <c r="AN41" s="3"/>
    </row>
    <row r="42" spans="2:53" x14ac:dyDescent="0.2">
      <c r="AN42" s="3"/>
    </row>
    <row r="43" spans="2:53" ht="15" x14ac:dyDescent="0.2">
      <c r="B43" s="64" t="s">
        <v>117</v>
      </c>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5"/>
      <c r="AO43" s="64"/>
      <c r="AP43" s="64"/>
      <c r="AQ43" s="64"/>
      <c r="AR43" s="64"/>
      <c r="AS43" s="64"/>
      <c r="AT43" s="64"/>
      <c r="AU43" s="64"/>
      <c r="AV43" s="64"/>
      <c r="AW43" s="64"/>
      <c r="AX43" s="64"/>
      <c r="AY43" s="64"/>
      <c r="AZ43" s="64"/>
      <c r="BA43" s="64"/>
    </row>
    <row r="44" spans="2:53" x14ac:dyDescent="0.2">
      <c r="C44" s="71" t="s">
        <v>122</v>
      </c>
    </row>
    <row r="46" spans="2:53" x14ac:dyDescent="0.2">
      <c r="H46" s="3" t="s">
        <v>454</v>
      </c>
      <c r="R46" s="29">
        <v>0</v>
      </c>
      <c r="T46" s="29"/>
      <c r="U46" s="29"/>
      <c r="V46" s="29"/>
      <c r="W46" s="29"/>
      <c r="X46" s="29"/>
      <c r="Y46" s="29"/>
      <c r="Z46" s="29"/>
      <c r="AA46" s="29"/>
      <c r="AB46" s="29"/>
      <c r="AC46" s="29"/>
      <c r="AD46" s="29"/>
      <c r="AE46" s="29"/>
      <c r="AF46" s="29"/>
      <c r="AG46" s="29"/>
      <c r="AH46" s="29"/>
      <c r="AI46" s="29"/>
      <c r="AJ46" s="29"/>
      <c r="AK46" s="29"/>
    </row>
    <row r="47" spans="2:53" x14ac:dyDescent="0.2">
      <c r="H47" s="3" t="s">
        <v>455</v>
      </c>
      <c r="R47" s="29">
        <v>0</v>
      </c>
      <c r="T47" s="29"/>
      <c r="U47" s="29"/>
      <c r="V47" s="29"/>
      <c r="W47" s="29"/>
      <c r="X47" s="29"/>
      <c r="Y47" s="29"/>
      <c r="Z47" s="29"/>
      <c r="AA47" s="29"/>
      <c r="AB47" s="29"/>
      <c r="AC47" s="29"/>
      <c r="AD47" s="29"/>
      <c r="AE47" s="29"/>
      <c r="AF47" s="29"/>
      <c r="AG47" s="29"/>
      <c r="AH47" s="29"/>
      <c r="AI47" s="29"/>
      <c r="AJ47" s="29"/>
      <c r="AK47" s="29"/>
    </row>
    <row r="48" spans="2:53" x14ac:dyDescent="0.2">
      <c r="H48" s="3" t="s">
        <v>456</v>
      </c>
      <c r="R48" s="29">
        <v>0</v>
      </c>
      <c r="T48" s="29"/>
      <c r="U48" s="29"/>
      <c r="V48" s="29"/>
      <c r="W48" s="29"/>
      <c r="X48" s="29"/>
      <c r="Y48" s="29"/>
      <c r="Z48" s="29"/>
      <c r="AA48" s="29"/>
      <c r="AB48" s="29"/>
      <c r="AC48" s="29"/>
      <c r="AD48" s="29"/>
      <c r="AE48" s="29"/>
      <c r="AF48" s="29"/>
      <c r="AG48" s="29"/>
      <c r="AH48" s="29"/>
      <c r="AI48" s="29"/>
      <c r="AJ48" s="29"/>
      <c r="AK48" s="29"/>
    </row>
    <row r="49" spans="8:18" x14ac:dyDescent="0.2">
      <c r="H49" s="3" t="s">
        <v>120</v>
      </c>
    </row>
    <row r="50" spans="8:18" x14ac:dyDescent="0.2">
      <c r="R50" s="29">
        <v>0</v>
      </c>
    </row>
  </sheetData>
  <mergeCells count="1">
    <mergeCell ref="AM6:AO6"/>
  </mergeCells>
  <conditionalFormatting sqref="R46:R48">
    <cfRule type="cellIs" dxfId="9" priority="4" operator="greaterThan">
      <formula>0</formula>
    </cfRule>
  </conditionalFormatting>
  <conditionalFormatting sqref="T46:AK48">
    <cfRule type="cellIs" dxfId="8" priority="3" operator="equal">
      <formula>FALSE</formula>
    </cfRule>
  </conditionalFormatting>
  <conditionalFormatting sqref="R50">
    <cfRule type="cellIs" dxfId="7" priority="2" operator="greaterThan">
      <formula>0</formula>
    </cfRule>
  </conditionalFormatting>
  <conditionalFormatting sqref="R4">
    <cfRule type="cellIs" dxfId="6" priority="1" operator="greaterThan">
      <formula>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tabColor theme="8"/>
  </sheetPr>
  <dimension ref="A1:BI54"/>
  <sheetViews>
    <sheetView zoomScale="70" zoomScaleNormal="70" workbookViewId="0">
      <pane xSplit="19" ySplit="7" topLeftCell="T8" activePane="bottomRight" state="frozen"/>
      <selection sqref="A1:XFD1"/>
      <selection pane="topRight" sqref="A1:XFD1"/>
      <selection pane="bottomLeft" sqref="A1:XFD1"/>
      <selection pane="bottomRight" sqref="A1:XFD1"/>
    </sheetView>
  </sheetViews>
  <sheetFormatPr defaultColWidth="0" defaultRowHeight="12.75" x14ac:dyDescent="0.2"/>
  <cols>
    <col min="1" max="4" width="2.125" style="3" customWidth="1"/>
    <col min="5" max="5" width="5.125" style="3" customWidth="1"/>
    <col min="6" max="6" width="5.875" style="3" customWidth="1"/>
    <col min="7" max="7" width="6.875" style="3" customWidth="1"/>
    <col min="8" max="8" width="24.875" style="3" customWidth="1"/>
    <col min="9" max="9" width="19.5" style="3" customWidth="1"/>
    <col min="10" max="10" width="36" style="3" customWidth="1"/>
    <col min="11" max="11" width="18.75" style="3" customWidth="1"/>
    <col min="12" max="12" width="9.125" style="3" customWidth="1"/>
    <col min="13" max="15" width="3.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41" width="9.75" style="3" customWidth="1"/>
    <col min="42" max="42" width="1.75" style="3" customWidth="1"/>
    <col min="43" max="43" width="9.125" style="3" customWidth="1"/>
    <col min="44" max="44" width="9.125" style="42" customWidth="1"/>
    <col min="45" max="45" width="60.875" style="3" bestFit="1" customWidth="1"/>
    <col min="46" max="57" width="1.75" style="3" customWidth="1"/>
    <col min="58" max="59" width="0" style="3" hidden="1" customWidth="1"/>
    <col min="60" max="16384" width="9.125" style="3" hidden="1"/>
  </cols>
  <sheetData>
    <row r="1" spans="1:58" ht="22.5" x14ac:dyDescent="0.3">
      <c r="A1" s="9" t="s">
        <v>228</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40"/>
      <c r="AS1" s="9"/>
      <c r="AT1" s="9"/>
      <c r="AU1" s="9"/>
      <c r="AV1" s="9"/>
      <c r="AW1" s="9"/>
      <c r="AX1" s="9"/>
      <c r="AY1" s="9"/>
      <c r="AZ1" s="9"/>
      <c r="BA1" s="9"/>
      <c r="BB1" s="9"/>
      <c r="BC1" s="9"/>
      <c r="BD1" s="9"/>
      <c r="BE1" s="9"/>
    </row>
    <row r="2" spans="1:58" ht="15" x14ac:dyDescent="0.2">
      <c r="A2" s="10" t="str">
        <f>"["&amp; Cover!$F$28 &amp;"] "&amp; Cover!$F$8 &amp;" - Version "&amp; Cover!$F$22 &amp;" ("&amp; TEXT(Cover!$F$23, "dd/mm/yy") &amp;")"</f>
        <v>[Final] Post-analysis adjustments - Version 2 (30/11/20)</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41"/>
      <c r="AS2" s="10"/>
      <c r="AT2" s="10"/>
      <c r="AU2" s="10"/>
      <c r="AV2" s="10"/>
      <c r="AW2" s="10"/>
      <c r="AX2" s="10"/>
      <c r="AY2" s="10"/>
      <c r="AZ2" s="10"/>
      <c r="BA2" s="10"/>
      <c r="BB2" s="10"/>
      <c r="BC2" s="10"/>
      <c r="BD2" s="10"/>
      <c r="BE2" s="10"/>
    </row>
    <row r="3" spans="1:58" ht="15" x14ac:dyDescent="0.2">
      <c r="A3" s="10" t="s">
        <v>274</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41"/>
      <c r="AS3" s="10"/>
      <c r="AT3" s="10"/>
      <c r="AU3" s="10"/>
      <c r="AV3" s="10"/>
      <c r="AW3" s="10"/>
      <c r="AX3" s="10"/>
      <c r="AY3" s="10"/>
      <c r="AZ3" s="10"/>
      <c r="BA3" s="10"/>
      <c r="BB3" s="10"/>
      <c r="BC3" s="10"/>
      <c r="BD3" s="10"/>
      <c r="BE3" s="10"/>
    </row>
    <row r="4" spans="1:58" ht="15" x14ac:dyDescent="0.2">
      <c r="A4" s="10"/>
      <c r="B4" s="10"/>
      <c r="C4" s="10"/>
      <c r="D4" s="10"/>
      <c r="E4" s="10"/>
      <c r="F4" s="10"/>
      <c r="G4" s="10"/>
      <c r="H4" s="10"/>
      <c r="I4" s="10" t="s">
        <v>165</v>
      </c>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41"/>
      <c r="AS4" s="10"/>
      <c r="AT4" s="10"/>
      <c r="AU4" s="10"/>
      <c r="AV4" s="10"/>
      <c r="AW4" s="10"/>
      <c r="AX4" s="10"/>
      <c r="AY4" s="10"/>
      <c r="AZ4" s="10"/>
      <c r="BA4" s="10"/>
      <c r="BB4" s="10"/>
      <c r="BC4" s="10"/>
      <c r="BD4" s="10"/>
      <c r="BE4" s="10"/>
    </row>
    <row r="6" spans="1:58" ht="25.5" x14ac:dyDescent="0.2">
      <c r="H6" s="135" t="s">
        <v>245</v>
      </c>
      <c r="I6" s="88">
        <f>Local!$G$9</f>
        <v>1</v>
      </c>
      <c r="T6" s="85" t="s">
        <v>133</v>
      </c>
      <c r="U6" s="86"/>
      <c r="V6" s="86"/>
      <c r="W6" s="86"/>
      <c r="X6" s="87"/>
      <c r="Y6" s="85" t="s">
        <v>134</v>
      </c>
      <c r="Z6" s="86"/>
      <c r="AA6" s="86"/>
      <c r="AB6" s="86"/>
      <c r="AC6" s="86"/>
      <c r="AD6" s="86"/>
      <c r="AE6" s="86"/>
      <c r="AF6" s="87"/>
      <c r="AG6" s="85" t="s">
        <v>135</v>
      </c>
      <c r="AH6" s="86"/>
      <c r="AI6" s="86"/>
      <c r="AJ6" s="86"/>
      <c r="AK6" s="87"/>
      <c r="AM6" s="79" t="s">
        <v>133</v>
      </c>
      <c r="AN6" s="51" t="s">
        <v>134</v>
      </c>
      <c r="AO6" s="80" t="s">
        <v>135</v>
      </c>
      <c r="AQ6" s="158" t="s">
        <v>115</v>
      </c>
      <c r="AR6" s="158"/>
      <c r="AS6" s="158"/>
    </row>
    <row r="7" spans="1:58" x14ac:dyDescent="0.2">
      <c r="A7" s="4"/>
      <c r="E7" s="4" t="s">
        <v>268</v>
      </c>
      <c r="F7" s="4" t="s">
        <v>170</v>
      </c>
      <c r="G7" s="4"/>
      <c r="H7" s="4" t="s">
        <v>636</v>
      </c>
      <c r="I7" s="4" t="s">
        <v>171</v>
      </c>
      <c r="J7" s="4" t="s">
        <v>166</v>
      </c>
      <c r="K7" s="4" t="s">
        <v>168</v>
      </c>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49" t="s">
        <v>136</v>
      </c>
      <c r="AN7" s="52" t="s">
        <v>136</v>
      </c>
      <c r="AO7" s="50" t="s">
        <v>136</v>
      </c>
      <c r="AP7" s="4"/>
      <c r="AQ7" s="36" t="s">
        <v>7</v>
      </c>
      <c r="AR7" s="60" t="s">
        <v>6</v>
      </c>
      <c r="AS7" s="35" t="s">
        <v>113</v>
      </c>
      <c r="AT7" s="4"/>
      <c r="AU7" s="4"/>
      <c r="AV7" s="4"/>
      <c r="AW7" s="4"/>
      <c r="AX7" s="4"/>
      <c r="AY7" s="4"/>
      <c r="AZ7" s="4"/>
      <c r="BA7" s="4"/>
      <c r="BB7" s="4"/>
      <c r="BC7" s="4"/>
      <c r="BD7" s="4"/>
      <c r="BE7" s="4"/>
    </row>
    <row r="9" spans="1:58" ht="15" x14ac:dyDescent="0.2">
      <c r="B9" s="10" t="s">
        <v>275</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41"/>
      <c r="AS9" s="10"/>
      <c r="AT9" s="10"/>
      <c r="AU9" s="10"/>
      <c r="AV9" s="10"/>
      <c r="AW9" s="10"/>
      <c r="AX9" s="10"/>
      <c r="AY9" s="10"/>
      <c r="AZ9" s="10"/>
      <c r="BA9" s="10"/>
      <c r="BB9" s="10"/>
      <c r="BC9" s="10"/>
      <c r="BD9" s="10"/>
      <c r="BE9" s="10"/>
    </row>
    <row r="11" spans="1:58" x14ac:dyDescent="0.2">
      <c r="C11" s="11" t="s">
        <v>228</v>
      </c>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row>
    <row r="12" spans="1:58" x14ac:dyDescent="0.2">
      <c r="AR12" s="3"/>
    </row>
    <row r="13" spans="1:58" x14ac:dyDescent="0.2">
      <c r="E13" s="18" t="str">
        <f>Cover!$F$13</f>
        <v>NGN</v>
      </c>
      <c r="F13" s="18" t="str">
        <f>INDEX(Lists!M$34:M$90,MATCH($I13,Lists!$P$34:$P$90,0),)</f>
        <v>Totex</v>
      </c>
      <c r="H13" s="3" t="s">
        <v>288</v>
      </c>
      <c r="I13" s="18" t="str">
        <f>C11</f>
        <v>Totex</v>
      </c>
      <c r="J13" s="77" t="s">
        <v>220</v>
      </c>
      <c r="K13" s="18" t="str">
        <f>E13&amp;""&amp;I13&amp;""&amp;H13</f>
        <v>NGNTotexTotex top down</v>
      </c>
      <c r="L13" s="4" t="s">
        <v>108</v>
      </c>
      <c r="R13" s="14"/>
      <c r="T13" s="17">
        <f>INDEX(Inp_NormalisedCosts!T$11:T$16,MATCH($K13,Inp_NormalisedCosts!$J$11:$J$16,0),)</f>
        <v>0</v>
      </c>
      <c r="U13" s="17">
        <f>INDEX(Inp_NormalisedCosts!U$11:U$16,MATCH($K13,Inp_NormalisedCosts!$J$11:$J$16,0),)</f>
        <v>0</v>
      </c>
      <c r="V13" s="17">
        <f>INDEX(Inp_NormalisedCosts!V$11:V$16,MATCH($K13,Inp_NormalisedCosts!$J$11:$J$16,0),)</f>
        <v>0</v>
      </c>
      <c r="W13" s="17">
        <f>INDEX(Inp_NormalisedCosts!W$11:W$16,MATCH($K13,Inp_NormalisedCosts!$J$11:$J$16,0),)</f>
        <v>0</v>
      </c>
      <c r="X13" s="17">
        <f>INDEX(Inp_NormalisedCosts!X$11:X$16,MATCH($K13,Inp_NormalisedCosts!$J$11:$J$16,0),)</f>
        <v>0</v>
      </c>
      <c r="Y13" s="17">
        <f>INDEX(Inp_NormalisedCosts!Y$11:Y$16,MATCH($K13,Inp_NormalisedCosts!$J$11:$J$16,0),)</f>
        <v>232.3646485212322</v>
      </c>
      <c r="Z13" s="17">
        <f>INDEX(Inp_NormalisedCosts!Z$11:Z$16,MATCH($K13,Inp_NormalisedCosts!$J$11:$J$16,0),)</f>
        <v>243.44082717140589</v>
      </c>
      <c r="AA13" s="17">
        <f>INDEX(Inp_NormalisedCosts!AA$11:AA$16,MATCH($K13,Inp_NormalisedCosts!$J$11:$J$16,0),)</f>
        <v>240.19789886275521</v>
      </c>
      <c r="AB13" s="17">
        <f>INDEX(Inp_NormalisedCosts!AB$11:AB$16,MATCH($K13,Inp_NormalisedCosts!$J$11:$J$16,0),)</f>
        <v>227.71785886955382</v>
      </c>
      <c r="AC13" s="17">
        <f>INDEX(Inp_NormalisedCosts!AC$11:AC$16,MATCH($K13,Inp_NormalisedCosts!$J$11:$J$16,0),)</f>
        <v>228.35967496345458</v>
      </c>
      <c r="AD13" s="17">
        <f>INDEX(Inp_NormalisedCosts!AD$11:AD$16,MATCH($K13,Inp_NormalisedCosts!$J$11:$J$16,0),)</f>
        <v>235.75911132289392</v>
      </c>
      <c r="AE13" s="17">
        <f>INDEX(Inp_NormalisedCosts!AE$11:AE$16,MATCH($K13,Inp_NormalisedCosts!$J$11:$J$16,0),)</f>
        <v>227.18989168776184</v>
      </c>
      <c r="AF13" s="17">
        <f>INDEX(Inp_NormalisedCosts!AF$11:AF$16,MATCH($K13,Inp_NormalisedCosts!$J$11:$J$16,0),)</f>
        <v>239.97836096274705</v>
      </c>
      <c r="AG13" s="17">
        <f>INDEX(Inp_NormalisedCosts!AG$11:AG$16,MATCH($K13,Inp_NormalisedCosts!$J$11:$J$16,0),)</f>
        <v>225.17636803769352</v>
      </c>
      <c r="AH13" s="17">
        <f>INDEX(Inp_NormalisedCosts!AH$11:AH$16,MATCH($K13,Inp_NormalisedCosts!$J$11:$J$16,0),)</f>
        <v>229.1311265571922</v>
      </c>
      <c r="AI13" s="17">
        <f>INDEX(Inp_NormalisedCosts!AI$11:AI$16,MATCH($K13,Inp_NormalisedCosts!$J$11:$J$16,0),)</f>
        <v>227.41050990180105</v>
      </c>
      <c r="AJ13" s="17">
        <f>INDEX(Inp_NormalisedCosts!AJ$11:AJ$16,MATCH($K13,Inp_NormalisedCosts!$J$11:$J$16,0),)</f>
        <v>226.6277371725516</v>
      </c>
      <c r="AK13" s="17">
        <f>INDEX(Inp_NormalisedCosts!AK$11:AK$16,MATCH($K13,Inp_NormalisedCosts!$J$11:$J$16,0),)</f>
        <v>220.66688719530973</v>
      </c>
      <c r="AM13" s="18">
        <f>SUM(T13:X13)</f>
        <v>0</v>
      </c>
      <c r="AN13" s="18">
        <f>SUM(Y13:AF13)</f>
        <v>1875.0082723618045</v>
      </c>
      <c r="AO13" s="18">
        <f>SUM(AG13:AK13)</f>
        <v>1129.0126288645481</v>
      </c>
      <c r="AR13" s="3"/>
    </row>
    <row r="14" spans="1:58" x14ac:dyDescent="0.2">
      <c r="E14" s="18" t="str">
        <f>Cover!$F$13</f>
        <v>NGN</v>
      </c>
      <c r="F14" s="18" t="str">
        <f>INDEX(Lists!M$34:M$90,MATCH($I14,Lists!$P$34:$P$90,0),)</f>
        <v>Totex</v>
      </c>
      <c r="H14" s="3" t="s">
        <v>288</v>
      </c>
      <c r="I14" s="18" t="str">
        <f>C11</f>
        <v>Totex</v>
      </c>
      <c r="J14" s="77" t="s">
        <v>169</v>
      </c>
      <c r="K14" s="18" t="str">
        <f>E14&amp;""&amp;I14&amp;""&amp;H14</f>
        <v>NGNTotexTotex top down</v>
      </c>
      <c r="L14" s="4" t="s">
        <v>108</v>
      </c>
      <c r="R14" s="14"/>
      <c r="T14" s="17">
        <f>INDEX(Inp_ModelledCosts!T$11:T$16,MATCH($K14,Inp_ModelledCosts!$J$11:$J$16,0),)</f>
        <v>0</v>
      </c>
      <c r="U14" s="17">
        <f>INDEX(Inp_ModelledCosts!U$11:U$16,MATCH($K14,Inp_ModelledCosts!$J$11:$J$16,0),)</f>
        <v>0</v>
      </c>
      <c r="V14" s="17">
        <f>INDEX(Inp_ModelledCosts!V$11:V$16,MATCH($K14,Inp_ModelledCosts!$J$11:$J$16,0),)</f>
        <v>0</v>
      </c>
      <c r="W14" s="17">
        <f>INDEX(Inp_ModelledCosts!W$11:W$16,MATCH($K14,Inp_ModelledCosts!$J$11:$J$16,0),)</f>
        <v>0</v>
      </c>
      <c r="X14" s="17">
        <f>INDEX(Inp_ModelledCosts!X$11:X$16,MATCH($K14,Inp_ModelledCosts!$J$11:$J$16,0),)</f>
        <v>0</v>
      </c>
      <c r="Y14" s="17">
        <f>INDEX(Inp_ModelledCosts!Y$11:Y$16,MATCH($K14,Inp_ModelledCosts!$J$11:$J$16,0),)</f>
        <v>261.83454610220383</v>
      </c>
      <c r="Z14" s="17">
        <f>INDEX(Inp_ModelledCosts!Z$11:Z$16,MATCH($K14,Inp_ModelledCosts!$J$11:$J$16,0),)</f>
        <v>261.66612812837633</v>
      </c>
      <c r="AA14" s="17">
        <f>INDEX(Inp_ModelledCosts!AA$11:AA$16,MATCH($K14,Inp_ModelledCosts!$J$11:$J$16,0),)</f>
        <v>248.22285126616737</v>
      </c>
      <c r="AB14" s="17">
        <f>INDEX(Inp_ModelledCosts!AB$11:AB$16,MATCH($K14,Inp_ModelledCosts!$J$11:$J$16,0),)</f>
        <v>244.90227125007158</v>
      </c>
      <c r="AC14" s="17">
        <f>INDEX(Inp_ModelledCosts!AC$11:AC$16,MATCH($K14,Inp_ModelledCosts!$J$11:$J$16,0),)</f>
        <v>251.39408314256417</v>
      </c>
      <c r="AD14" s="17">
        <f>INDEX(Inp_ModelledCosts!AD$11:AD$16,MATCH($K14,Inp_ModelledCosts!$J$11:$J$16,0),)</f>
        <v>258.17078048521307</v>
      </c>
      <c r="AE14" s="17">
        <f>INDEX(Inp_ModelledCosts!AE$11:AE$16,MATCH($K14,Inp_ModelledCosts!$J$11:$J$16,0),)</f>
        <v>251.37071219324579</v>
      </c>
      <c r="AF14" s="17">
        <f>INDEX(Inp_ModelledCosts!AF$11:AF$16,MATCH($K14,Inp_ModelledCosts!$J$11:$J$16,0),)</f>
        <v>245.24618698603848</v>
      </c>
      <c r="AG14" s="17">
        <f>INDEX(Inp_ModelledCosts!AG$11:AG$16,MATCH($K14,Inp_ModelledCosts!$J$11:$J$16,0),)</f>
        <v>254.44573103008204</v>
      </c>
      <c r="AH14" s="17">
        <f>INDEX(Inp_ModelledCosts!AH$11:AH$16,MATCH($K14,Inp_ModelledCosts!$J$11:$J$16,0),)</f>
        <v>254.77765598003921</v>
      </c>
      <c r="AI14" s="17">
        <f>INDEX(Inp_ModelledCosts!AI$11:AI$16,MATCH($K14,Inp_ModelledCosts!$J$11:$J$16,0),)</f>
        <v>255.04208593600765</v>
      </c>
      <c r="AJ14" s="17">
        <f>INDEX(Inp_ModelledCosts!AJ$11:AJ$16,MATCH($K14,Inp_ModelledCosts!$J$11:$J$16,0),)</f>
        <v>255.04289909840708</v>
      </c>
      <c r="AK14" s="17">
        <f>INDEX(Inp_ModelledCosts!AK$11:AK$16,MATCH($K14,Inp_ModelledCosts!$J$11:$J$16,0),)</f>
        <v>245.36526880747314</v>
      </c>
      <c r="AM14" s="18">
        <f>SUM(T14:X14)</f>
        <v>0</v>
      </c>
      <c r="AN14" s="18">
        <f>SUM(Y14:AF14)</f>
        <v>2022.8075595538805</v>
      </c>
      <c r="AO14" s="18">
        <f>SUM(AG14:AK14)</f>
        <v>1264.6736408520092</v>
      </c>
      <c r="AR14" s="3"/>
    </row>
    <row r="15" spans="1:58" x14ac:dyDescent="0.2">
      <c r="AR15" s="3"/>
    </row>
    <row r="16" spans="1:58" x14ac:dyDescent="0.2">
      <c r="D16" s="12" t="s">
        <v>236</v>
      </c>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R16" s="3"/>
    </row>
    <row r="17" spans="4:44" x14ac:dyDescent="0.2">
      <c r="D17" s="30" t="s">
        <v>231</v>
      </c>
      <c r="AR17" s="3"/>
    </row>
    <row r="18" spans="4:44" x14ac:dyDescent="0.2">
      <c r="E18" s="18" t="str">
        <f>Cover!$F$13</f>
        <v>NGN</v>
      </c>
      <c r="F18" s="18" t="str">
        <f>INDEX(Lists!M$34:M$90,MATCH($I18,Lists!$P$34:$P$90,0),)</f>
        <v>Totex</v>
      </c>
      <c r="I18" s="18" t="str">
        <f>C11</f>
        <v>Totex</v>
      </c>
      <c r="J18" s="77" t="s">
        <v>232</v>
      </c>
      <c r="K18" s="18" t="str">
        <f t="shared" ref="K18" si="0">E18&amp;""&amp;I18</f>
        <v>NGNTotex</v>
      </c>
      <c r="L18" s="3" t="s">
        <v>108</v>
      </c>
      <c r="R18" s="14"/>
      <c r="T18" s="17">
        <f>INDEX(Inp_RegAdj!T$9:T$35,MATCH($K18,Inp_RegAdj!$J$9:$J$35,0),)</f>
        <v>0</v>
      </c>
      <c r="U18" s="17">
        <f>INDEX(Inp_RegAdj!U$9:U$35,MATCH($K18,Inp_RegAdj!$J$9:$J$35,0),)</f>
        <v>0</v>
      </c>
      <c r="V18" s="17">
        <f>INDEX(Inp_RegAdj!V$9:V$35,MATCH($K18,Inp_RegAdj!$J$9:$J$35,0),)</f>
        <v>0</v>
      </c>
      <c r="W18" s="17">
        <f>INDEX(Inp_RegAdj!W$9:W$35,MATCH($K18,Inp_RegAdj!$J$9:$J$35,0),)</f>
        <v>0</v>
      </c>
      <c r="X18" s="17">
        <f>INDEX(Inp_RegAdj!X$9:X$35,MATCH($K18,Inp_RegAdj!$J$9:$J$35,0),)</f>
        <v>0</v>
      </c>
      <c r="Y18" s="17">
        <f>INDEX(Inp_RegAdj!Y$9:Y$35,MATCH($K18,Inp_RegAdj!$J$9:$J$35,0),)</f>
        <v>-1.7515456430626788</v>
      </c>
      <c r="Z18" s="17">
        <f>INDEX(Inp_RegAdj!Z$9:Z$35,MATCH($K18,Inp_RegAdj!$J$9:$J$35,0),)</f>
        <v>-1.6793040150032139</v>
      </c>
      <c r="AA18" s="17">
        <f>INDEX(Inp_RegAdj!AA$9:AA$35,MATCH($K18,Inp_RegAdj!$J$9:$J$35,0),)</f>
        <v>-1.5612379018314666</v>
      </c>
      <c r="AB18" s="17">
        <f>INDEX(Inp_RegAdj!AB$9:AB$35,MATCH($K18,Inp_RegAdj!$J$9:$J$35,0),)</f>
        <v>-1.5172798120059126</v>
      </c>
      <c r="AC18" s="17">
        <f>INDEX(Inp_RegAdj!AC$9:AC$35,MATCH($K18,Inp_RegAdj!$J$9:$J$35,0),)</f>
        <v>-1.5823922314804975</v>
      </c>
      <c r="AD18" s="17">
        <f>INDEX(Inp_RegAdj!AD$9:AD$35,MATCH($K18,Inp_RegAdj!$J$9:$J$35,0),)</f>
        <v>-1.592664833250673</v>
      </c>
      <c r="AE18" s="17">
        <f>INDEX(Inp_RegAdj!AE$9:AE$35,MATCH($K18,Inp_RegAdj!$J$9:$J$35,0),)</f>
        <v>-1.4997108251199851</v>
      </c>
      <c r="AF18" s="17">
        <f>INDEX(Inp_RegAdj!AF$9:AF$35,MATCH($K18,Inp_RegAdj!$J$9:$J$35,0),)</f>
        <v>-1.6228236521747661</v>
      </c>
      <c r="AG18" s="17">
        <f>INDEX(Inp_RegAdj!AG$9:AG$35,MATCH($K18,Inp_RegAdj!$J$9:$J$35,0),)</f>
        <v>-1.5966075424695108</v>
      </c>
      <c r="AH18" s="17">
        <f>INDEX(Inp_RegAdj!AH$9:AH$35,MATCH($K18,Inp_RegAdj!$J$9:$J$35,0),)</f>
        <v>-1.5785435684493443</v>
      </c>
      <c r="AI18" s="17">
        <f>INDEX(Inp_RegAdj!AI$9:AI$35,MATCH($K18,Inp_RegAdj!$J$9:$J$35,0),)</f>
        <v>-1.561745254425368</v>
      </c>
      <c r="AJ18" s="17">
        <f>INDEX(Inp_RegAdj!AJ$9:AJ$35,MATCH($K18,Inp_RegAdj!$J$9:$J$35,0),)</f>
        <v>-1.5460935986795432</v>
      </c>
      <c r="AK18" s="17">
        <f>INDEX(Inp_RegAdj!AK$9:AK$35,MATCH($K18,Inp_RegAdj!$J$9:$J$35,0),)</f>
        <v>-1.5316778710321506</v>
      </c>
      <c r="AM18" s="18">
        <f>SUM(T18:X18)</f>
        <v>0</v>
      </c>
      <c r="AN18" s="18">
        <f>SUM(Y18:AF18)</f>
        <v>-12.806958913929193</v>
      </c>
      <c r="AO18" s="18">
        <f>SUM(AG18:AK18)</f>
        <v>-7.8146678350559169</v>
      </c>
      <c r="AR18" s="3"/>
    </row>
    <row r="19" spans="4:44" x14ac:dyDescent="0.2">
      <c r="J19" s="77" t="s">
        <v>221</v>
      </c>
      <c r="L19" s="3" t="s">
        <v>222</v>
      </c>
      <c r="R19" s="14"/>
      <c r="T19" s="74">
        <f t="shared" ref="T19:AK19" si="1">IFERROR(T14/T13,0)</f>
        <v>0</v>
      </c>
      <c r="U19" s="74">
        <f t="shared" si="1"/>
        <v>0</v>
      </c>
      <c r="V19" s="74">
        <f t="shared" si="1"/>
        <v>0</v>
      </c>
      <c r="W19" s="74">
        <f t="shared" si="1"/>
        <v>0</v>
      </c>
      <c r="X19" s="74">
        <f t="shared" si="1"/>
        <v>0</v>
      </c>
      <c r="Y19" s="74">
        <f t="shared" si="1"/>
        <v>1.1268260803375985</v>
      </c>
      <c r="Z19" s="74">
        <f t="shared" si="1"/>
        <v>1.0748654248703242</v>
      </c>
      <c r="AA19" s="74">
        <f t="shared" si="1"/>
        <v>1.0334097527139381</v>
      </c>
      <c r="AB19" s="74">
        <f t="shared" si="1"/>
        <v>1.0754636130245792</v>
      </c>
      <c r="AC19" s="74">
        <f t="shared" si="1"/>
        <v>1.1008689830321219</v>
      </c>
      <c r="AD19" s="74">
        <f t="shared" si="1"/>
        <v>1.0950617307495034</v>
      </c>
      <c r="AE19" s="74">
        <f t="shared" si="1"/>
        <v>1.1064344030707001</v>
      </c>
      <c r="AF19" s="74">
        <f t="shared" si="1"/>
        <v>1.021951254280419</v>
      </c>
      <c r="AG19" s="74">
        <f t="shared" si="1"/>
        <v>1.129984168620612</v>
      </c>
      <c r="AH19" s="74">
        <f t="shared" si="1"/>
        <v>1.1119294868759155</v>
      </c>
      <c r="AI19" s="74">
        <f t="shared" si="1"/>
        <v>1.1215052727604291</v>
      </c>
      <c r="AJ19" s="74">
        <f t="shared" si="1"/>
        <v>1.12538254266829</v>
      </c>
      <c r="AK19" s="74">
        <f t="shared" si="1"/>
        <v>1.11192608880327</v>
      </c>
      <c r="AM19" s="14"/>
      <c r="AN19" s="14"/>
      <c r="AO19" s="14"/>
      <c r="AR19" s="3"/>
    </row>
    <row r="20" spans="4:44" x14ac:dyDescent="0.2">
      <c r="I20" s="4"/>
      <c r="J20" s="77" t="s">
        <v>235</v>
      </c>
      <c r="K20" s="4"/>
      <c r="L20" s="3" t="s">
        <v>108</v>
      </c>
      <c r="R20" s="14"/>
      <c r="T20" s="18">
        <f t="shared" ref="T20:AK20" si="2">T18*T$19*-1</f>
        <v>0</v>
      </c>
      <c r="U20" s="18">
        <f t="shared" si="2"/>
        <v>0</v>
      </c>
      <c r="V20" s="18">
        <f t="shared" si="2"/>
        <v>0</v>
      </c>
      <c r="W20" s="18">
        <f t="shared" si="2"/>
        <v>0</v>
      </c>
      <c r="X20" s="18">
        <f t="shared" si="2"/>
        <v>0</v>
      </c>
      <c r="Y20" s="18">
        <f t="shared" si="2"/>
        <v>1.9736873115047167</v>
      </c>
      <c r="Z20" s="18">
        <f t="shared" si="2"/>
        <v>1.8050258235728709</v>
      </c>
      <c r="AA20" s="18">
        <f t="shared" si="2"/>
        <v>1.6133984740592835</v>
      </c>
      <c r="AB20" s="18">
        <f t="shared" si="2"/>
        <v>1.631779228589133</v>
      </c>
      <c r="AC20" s="18">
        <f t="shared" si="2"/>
        <v>1.7420065266278653</v>
      </c>
      <c r="AD20" s="18">
        <f t="shared" si="2"/>
        <v>1.7440663088033512</v>
      </c>
      <c r="AE20" s="18">
        <f t="shared" si="2"/>
        <v>1.6593316515702978</v>
      </c>
      <c r="AF20" s="18">
        <f t="shared" si="2"/>
        <v>1.6584466668159326</v>
      </c>
      <c r="AG20" s="18">
        <f t="shared" si="2"/>
        <v>1.8041412464908086</v>
      </c>
      <c r="AH20" s="18">
        <f t="shared" si="2"/>
        <v>1.755229140077156</v>
      </c>
      <c r="AI20" s="18">
        <f t="shared" si="2"/>
        <v>1.7515055375466282</v>
      </c>
      <c r="AJ20" s="18">
        <f t="shared" si="2"/>
        <v>1.7399467452851509</v>
      </c>
      <c r="AK20" s="18">
        <f t="shared" si="2"/>
        <v>1.7031125844432986</v>
      </c>
      <c r="AM20" s="18">
        <f t="shared" ref="AM20" si="3">SUM(T20:X20)</f>
        <v>0</v>
      </c>
      <c r="AN20" s="18">
        <f t="shared" ref="AN20" si="4">SUM(Y20:AF20)</f>
        <v>13.82774199154345</v>
      </c>
      <c r="AO20" s="18">
        <f t="shared" ref="AO20" si="5">SUM(AG20:AK20)</f>
        <v>8.7539352538430428</v>
      </c>
      <c r="AR20" s="3"/>
    </row>
    <row r="21" spans="4:44" x14ac:dyDescent="0.2">
      <c r="J21" s="4" t="s">
        <v>225</v>
      </c>
      <c r="L21" s="4" t="s">
        <v>108</v>
      </c>
      <c r="R21" s="14"/>
      <c r="T21" s="18">
        <f t="shared" ref="T21:AK21" si="6">T14+T20</f>
        <v>0</v>
      </c>
      <c r="U21" s="18">
        <f t="shared" si="6"/>
        <v>0</v>
      </c>
      <c r="V21" s="18">
        <f t="shared" si="6"/>
        <v>0</v>
      </c>
      <c r="W21" s="18">
        <f t="shared" si="6"/>
        <v>0</v>
      </c>
      <c r="X21" s="18">
        <f t="shared" si="6"/>
        <v>0</v>
      </c>
      <c r="Y21" s="18">
        <f t="shared" si="6"/>
        <v>263.80823341370854</v>
      </c>
      <c r="Z21" s="18">
        <f t="shared" si="6"/>
        <v>263.47115395194919</v>
      </c>
      <c r="AA21" s="18">
        <f t="shared" si="6"/>
        <v>249.83624974022666</v>
      </c>
      <c r="AB21" s="18">
        <f t="shared" si="6"/>
        <v>246.5340504786607</v>
      </c>
      <c r="AC21" s="18">
        <f t="shared" si="6"/>
        <v>253.13608966919205</v>
      </c>
      <c r="AD21" s="18">
        <f t="shared" si="6"/>
        <v>259.9148467940164</v>
      </c>
      <c r="AE21" s="18">
        <f t="shared" si="6"/>
        <v>253.03004384481608</v>
      </c>
      <c r="AF21" s="18">
        <f t="shared" si="6"/>
        <v>246.90463365285441</v>
      </c>
      <c r="AG21" s="18">
        <f t="shared" si="6"/>
        <v>256.24987227657283</v>
      </c>
      <c r="AH21" s="18">
        <f t="shared" si="6"/>
        <v>256.53288512011636</v>
      </c>
      <c r="AI21" s="18">
        <f t="shared" si="6"/>
        <v>256.79359147355427</v>
      </c>
      <c r="AJ21" s="18">
        <f t="shared" si="6"/>
        <v>256.7828458436922</v>
      </c>
      <c r="AK21" s="18">
        <f t="shared" si="6"/>
        <v>247.06838139191643</v>
      </c>
      <c r="AM21" s="18">
        <f>SUM(T21:X21)</f>
        <v>0</v>
      </c>
      <c r="AN21" s="18">
        <f>SUM(Y21:AF21)</f>
        <v>2036.6353015454242</v>
      </c>
      <c r="AO21" s="18">
        <f>SUM(AG21:AK21)</f>
        <v>1273.427576105852</v>
      </c>
      <c r="AR21" s="3"/>
    </row>
    <row r="22" spans="4:44" x14ac:dyDescent="0.2">
      <c r="AR22" s="3"/>
    </row>
    <row r="23" spans="4:44" x14ac:dyDescent="0.2">
      <c r="D23" s="78" t="s">
        <v>337</v>
      </c>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R23" s="3"/>
    </row>
    <row r="24" spans="4:44" x14ac:dyDescent="0.2">
      <c r="D24" s="30" t="s">
        <v>238</v>
      </c>
      <c r="AR24" s="3"/>
    </row>
    <row r="25" spans="4:44" x14ac:dyDescent="0.2">
      <c r="E25" s="18" t="str">
        <f>Cover!$F$13</f>
        <v>NGN</v>
      </c>
      <c r="F25" s="18" t="str">
        <f>INDEX(Lists!M$34:M$90,MATCH($I25,Lists!$P$34:$P$90,0),)</f>
        <v>Totex</v>
      </c>
      <c r="I25" s="18" t="str">
        <f>C11</f>
        <v>Totex</v>
      </c>
      <c r="J25" s="3" t="s">
        <v>237</v>
      </c>
      <c r="K25" s="18" t="str">
        <f t="shared" ref="K25" si="7">E25&amp;""&amp;I25</f>
        <v>NGNTotex</v>
      </c>
      <c r="L25" s="3" t="s">
        <v>108</v>
      </c>
      <c r="R25" s="14"/>
      <c r="T25" s="18">
        <f>SUMIF(Inp_SeparateAssessment!$E$11:$E$192,$E$25, Inp_SeparateAssessment!T$11:T$192)*$I$6</f>
        <v>0</v>
      </c>
      <c r="U25" s="18">
        <f>SUMIF(Inp_SeparateAssessment!$E$11:$E$192,$E$25, Inp_SeparateAssessment!U$11:U$192)*$I$6</f>
        <v>0</v>
      </c>
      <c r="V25" s="18">
        <f>SUMIF(Inp_SeparateAssessment!$E$11:$E$192,$E$25, Inp_SeparateAssessment!V$11:V$192)*$I$6</f>
        <v>0</v>
      </c>
      <c r="W25" s="18">
        <f>SUMIF(Inp_SeparateAssessment!$E$11:$E$192,$E$25, Inp_SeparateAssessment!W$11:W$192)*$I$6</f>
        <v>0</v>
      </c>
      <c r="X25" s="18">
        <f>SUMIF(Inp_SeparateAssessment!$E$11:$E$192,$E$25, Inp_SeparateAssessment!X$11:X$192)*$I$6</f>
        <v>0</v>
      </c>
      <c r="Y25" s="18">
        <f>SUMIF(Inp_SeparateAssessment!$E$11:$E$192,$E$25, Inp_SeparateAssessment!Y$11:Y$192)*$I$6</f>
        <v>0</v>
      </c>
      <c r="Z25" s="18">
        <f>SUMIF(Inp_SeparateAssessment!$E$11:$E$192,$E$25, Inp_SeparateAssessment!Z$11:Z$192)*$I$6</f>
        <v>0</v>
      </c>
      <c r="AA25" s="18">
        <f>SUMIF(Inp_SeparateAssessment!$E$11:$E$192,$E$25, Inp_SeparateAssessment!AA$11:AA$192)*$I$6</f>
        <v>0</v>
      </c>
      <c r="AB25" s="18">
        <f>SUMIF(Inp_SeparateAssessment!$E$11:$E$192,$E$25, Inp_SeparateAssessment!AB$11:AB$192)*$I$6</f>
        <v>0</v>
      </c>
      <c r="AC25" s="18">
        <f>SUMIF(Inp_SeparateAssessment!$E$11:$E$192,$E$25, Inp_SeparateAssessment!AC$11:AC$192)*$I$6</f>
        <v>0</v>
      </c>
      <c r="AD25" s="18">
        <f>SUMIF(Inp_SeparateAssessment!$E$11:$E$192,$E$25, Inp_SeparateAssessment!AD$11:AD$192)*$I$6</f>
        <v>0</v>
      </c>
      <c r="AE25" s="18">
        <f>SUMIF(Inp_SeparateAssessment!$E$11:$E$192,$E$25, Inp_SeparateAssessment!AE$11:AE$192)*$I$6</f>
        <v>0</v>
      </c>
      <c r="AF25" s="18">
        <f>SUMIF(Inp_SeparateAssessment!$E$11:$E$192,$E$25, Inp_SeparateAssessment!AF$11:AF$192)*$I$6</f>
        <v>0</v>
      </c>
      <c r="AG25" s="18">
        <f>SUMIF(Inp_SeparateAssessment!$E$11:$E$192,$E$25, Inp_SeparateAssessment!AG$11:AG$192)*$I$6</f>
        <v>10.672973136947153</v>
      </c>
      <c r="AH25" s="18">
        <f>SUMIF(Inp_SeparateAssessment!$E$11:$E$192,$E$25, Inp_SeparateAssessment!AH$11:AH$192)*$I$6</f>
        <v>9.3982261821310367</v>
      </c>
      <c r="AI25" s="18">
        <f>SUMIF(Inp_SeparateAssessment!$E$11:$E$192,$E$25, Inp_SeparateAssessment!AI$11:AI$192)*$I$6</f>
        <v>9.3144979161294987</v>
      </c>
      <c r="AJ25" s="18">
        <f>SUMIF(Inp_SeparateAssessment!$E$11:$E$192,$E$25, Inp_SeparateAssessment!AJ$11:AJ$192)*$I$6</f>
        <v>9.4547944063299827</v>
      </c>
      <c r="AK25" s="18">
        <f>SUMIF(Inp_SeparateAssessment!$E$11:$E$192,$E$25, Inp_SeparateAssessment!AK$11:AK$192)*$I$6</f>
        <v>9.8692336206483766</v>
      </c>
      <c r="AM25" s="18">
        <f>SUM(T25:X25)</f>
        <v>0</v>
      </c>
      <c r="AN25" s="18">
        <f>SUM(Y25:AF25)</f>
        <v>0</v>
      </c>
      <c r="AO25" s="18">
        <f>SUM(AG25:AK25)</f>
        <v>48.709725262186041</v>
      </c>
      <c r="AR25" s="3"/>
    </row>
    <row r="26" spans="4:44" x14ac:dyDescent="0.2">
      <c r="J26" s="4" t="s">
        <v>241</v>
      </c>
      <c r="L26" s="4" t="s">
        <v>108</v>
      </c>
      <c r="T26" s="18">
        <f>T21+T25</f>
        <v>0</v>
      </c>
      <c r="U26" s="18">
        <f t="shared" ref="U26:AK26" si="8">U21+U25</f>
        <v>0</v>
      </c>
      <c r="V26" s="18">
        <f t="shared" si="8"/>
        <v>0</v>
      </c>
      <c r="W26" s="18">
        <f t="shared" si="8"/>
        <v>0</v>
      </c>
      <c r="X26" s="18">
        <f t="shared" si="8"/>
        <v>0</v>
      </c>
      <c r="Y26" s="18">
        <f t="shared" si="8"/>
        <v>263.80823341370854</v>
      </c>
      <c r="Z26" s="18">
        <f t="shared" si="8"/>
        <v>263.47115395194919</v>
      </c>
      <c r="AA26" s="18">
        <f t="shared" si="8"/>
        <v>249.83624974022666</v>
      </c>
      <c r="AB26" s="18">
        <f t="shared" si="8"/>
        <v>246.5340504786607</v>
      </c>
      <c r="AC26" s="18">
        <f t="shared" si="8"/>
        <v>253.13608966919205</v>
      </c>
      <c r="AD26" s="18">
        <f t="shared" si="8"/>
        <v>259.9148467940164</v>
      </c>
      <c r="AE26" s="18">
        <f t="shared" si="8"/>
        <v>253.03004384481608</v>
      </c>
      <c r="AF26" s="18">
        <f t="shared" si="8"/>
        <v>246.90463365285441</v>
      </c>
      <c r="AG26" s="18">
        <f t="shared" si="8"/>
        <v>266.92284541352001</v>
      </c>
      <c r="AH26" s="18">
        <f t="shared" si="8"/>
        <v>265.93111130224742</v>
      </c>
      <c r="AI26" s="18">
        <f t="shared" si="8"/>
        <v>266.10808938968376</v>
      </c>
      <c r="AJ26" s="18">
        <f t="shared" si="8"/>
        <v>266.2376402500222</v>
      </c>
      <c r="AK26" s="18">
        <f t="shared" si="8"/>
        <v>256.93761501256483</v>
      </c>
      <c r="AM26" s="18">
        <f>SUM(T26:X26)</f>
        <v>0</v>
      </c>
      <c r="AN26" s="18">
        <f>SUM(Y26:AF26)</f>
        <v>2036.6353015454242</v>
      </c>
      <c r="AO26" s="18">
        <f>SUM(AG26:AK26)</f>
        <v>1322.1373013680382</v>
      </c>
      <c r="AR26" s="3"/>
    </row>
    <row r="27" spans="4:44" x14ac:dyDescent="0.2">
      <c r="AR27" s="3"/>
    </row>
    <row r="28" spans="4:44" x14ac:dyDescent="0.2">
      <c r="D28" s="78" t="s">
        <v>223</v>
      </c>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R28" s="3"/>
    </row>
    <row r="29" spans="4:44" x14ac:dyDescent="0.2">
      <c r="D29" s="30" t="s">
        <v>239</v>
      </c>
      <c r="AR29" s="3"/>
    </row>
    <row r="30" spans="4:44" x14ac:dyDescent="0.2">
      <c r="E30" s="18" t="str">
        <f>Cover!$F$13</f>
        <v>NGN</v>
      </c>
      <c r="F30" s="18" t="str">
        <f>INDEX(Lists!M$34:M$90,MATCH($I30,Lists!$P$34:$P$90,0),)</f>
        <v>Totex</v>
      </c>
      <c r="H30" s="3" t="s">
        <v>288</v>
      </c>
      <c r="I30" s="18" t="str">
        <f>C11</f>
        <v>Totex</v>
      </c>
      <c r="J30" s="3" t="s">
        <v>240</v>
      </c>
      <c r="K30" s="18" t="str">
        <f>E30&amp;""&amp;I30&amp;""&amp;H30</f>
        <v>NGNTotexTotex top down</v>
      </c>
      <c r="L30" s="3" t="s">
        <v>108</v>
      </c>
      <c r="T30" s="17">
        <f>INDEX(Inp_WorkloadAdj!T$11:T$16,MATCH($K30,Inp_WorkloadAdj!$J$11:$J$16,0),)</f>
        <v>0</v>
      </c>
      <c r="U30" s="17">
        <f>INDEX(Inp_WorkloadAdj!U$11:U$16,MATCH($K30,Inp_WorkloadAdj!$J$11:$J$16,0),)</f>
        <v>0</v>
      </c>
      <c r="V30" s="17">
        <f>INDEX(Inp_WorkloadAdj!V$11:V$16,MATCH($K30,Inp_WorkloadAdj!$J$11:$J$16,0),)</f>
        <v>0</v>
      </c>
      <c r="W30" s="17">
        <f>INDEX(Inp_WorkloadAdj!W$11:W$16,MATCH($K30,Inp_WorkloadAdj!$J$11:$J$16,0),)</f>
        <v>0</v>
      </c>
      <c r="X30" s="17">
        <f>INDEX(Inp_WorkloadAdj!X$11:X$16,MATCH($K30,Inp_WorkloadAdj!$J$11:$J$16,0),)</f>
        <v>0</v>
      </c>
      <c r="Y30" s="17">
        <f>INDEX(Inp_WorkloadAdj!Y$11:Y$16,MATCH($K30,Inp_WorkloadAdj!$J$11:$J$16,0),)</f>
        <v>0</v>
      </c>
      <c r="Z30" s="17">
        <f>INDEX(Inp_WorkloadAdj!Z$11:Z$16,MATCH($K30,Inp_WorkloadAdj!$J$11:$J$16,0),)</f>
        <v>0</v>
      </c>
      <c r="AA30" s="17">
        <f>INDEX(Inp_WorkloadAdj!AA$11:AA$16,MATCH($K30,Inp_WorkloadAdj!$J$11:$J$16,0),)</f>
        <v>0</v>
      </c>
      <c r="AB30" s="17">
        <f>INDEX(Inp_WorkloadAdj!AB$11:AB$16,MATCH($K30,Inp_WorkloadAdj!$J$11:$J$16,0),)</f>
        <v>0</v>
      </c>
      <c r="AC30" s="17">
        <f>INDEX(Inp_WorkloadAdj!AC$11:AC$16,MATCH($K30,Inp_WorkloadAdj!$J$11:$J$16,0),)</f>
        <v>0</v>
      </c>
      <c r="AD30" s="17">
        <f>INDEX(Inp_WorkloadAdj!AD$11:AD$16,MATCH($K30,Inp_WorkloadAdj!$J$11:$J$16,0),)</f>
        <v>0</v>
      </c>
      <c r="AE30" s="17">
        <f>INDEX(Inp_WorkloadAdj!AE$11:AE$16,MATCH($K30,Inp_WorkloadAdj!$J$11:$J$16,0),)</f>
        <v>0</v>
      </c>
      <c r="AF30" s="17">
        <f>INDEX(Inp_WorkloadAdj!AF$11:AF$16,MATCH($K30,Inp_WorkloadAdj!$J$11:$J$16,0),)</f>
        <v>0</v>
      </c>
      <c r="AG30" s="17">
        <f>INDEX(Inp_WorkloadAdj!AG$11:AG$16,MATCH($K30,Inp_WorkloadAdj!$J$11:$J$16,0),)</f>
        <v>-4.2491814383178621</v>
      </c>
      <c r="AH30" s="17">
        <f>INDEX(Inp_WorkloadAdj!AH$11:AH$16,MATCH($K30,Inp_WorkloadAdj!$J$11:$J$16,0),)</f>
        <v>-4.249953330828447</v>
      </c>
      <c r="AI30" s="17">
        <f>INDEX(Inp_WorkloadAdj!AI$11:AI$16,MATCH($K30,Inp_WorkloadAdj!$J$11:$J$16,0),)</f>
        <v>-4.2488729347510059</v>
      </c>
      <c r="AJ30" s="17">
        <f>INDEX(Inp_WorkloadAdj!AJ$11:AJ$16,MATCH($K30,Inp_WorkloadAdj!$J$11:$J$16,0),)</f>
        <v>-4.2418098640541189</v>
      </c>
      <c r="AK30" s="17">
        <f>INDEX(Inp_WorkloadAdj!AK$11:AK$16,MATCH($K30,Inp_WorkloadAdj!$J$11:$J$16,0),)</f>
        <v>-4.0724359056326307</v>
      </c>
      <c r="AM30" s="18">
        <f>SUM(T30:X30)</f>
        <v>0</v>
      </c>
      <c r="AN30" s="18">
        <f>SUM(Y30:AF30)</f>
        <v>0</v>
      </c>
      <c r="AO30" s="18">
        <f>SUM(AG30:AK30)</f>
        <v>-21.062253473584065</v>
      </c>
      <c r="AR30" s="3"/>
    </row>
    <row r="31" spans="4:44" x14ac:dyDescent="0.2">
      <c r="J31" s="3" t="s">
        <v>269</v>
      </c>
      <c r="L31" s="3" t="s">
        <v>222</v>
      </c>
      <c r="T31" s="18">
        <f>IFERROR(1+(T30/T14),0)</f>
        <v>0</v>
      </c>
      <c r="U31" s="18">
        <f t="shared" ref="U31:AK31" si="9">IFERROR(1+(U30/U14),0)</f>
        <v>0</v>
      </c>
      <c r="V31" s="18">
        <f t="shared" si="9"/>
        <v>0</v>
      </c>
      <c r="W31" s="18">
        <f t="shared" si="9"/>
        <v>0</v>
      </c>
      <c r="X31" s="18">
        <f t="shared" si="9"/>
        <v>0</v>
      </c>
      <c r="Y31" s="18">
        <f t="shared" si="9"/>
        <v>1</v>
      </c>
      <c r="Z31" s="18">
        <f t="shared" si="9"/>
        <v>1</v>
      </c>
      <c r="AA31" s="18">
        <f t="shared" si="9"/>
        <v>1</v>
      </c>
      <c r="AB31" s="18">
        <f t="shared" si="9"/>
        <v>1</v>
      </c>
      <c r="AC31" s="18">
        <f t="shared" si="9"/>
        <v>1</v>
      </c>
      <c r="AD31" s="18">
        <f t="shared" si="9"/>
        <v>1</v>
      </c>
      <c r="AE31" s="18">
        <f t="shared" si="9"/>
        <v>1</v>
      </c>
      <c r="AF31" s="18">
        <f t="shared" si="9"/>
        <v>1</v>
      </c>
      <c r="AG31" s="18">
        <f t="shared" si="9"/>
        <v>0.98330024472756627</v>
      </c>
      <c r="AH31" s="18">
        <f t="shared" si="9"/>
        <v>0.98331897153822068</v>
      </c>
      <c r="AI31" s="18">
        <f t="shared" si="9"/>
        <v>0.98334050272856899</v>
      </c>
      <c r="AJ31" s="18">
        <f t="shared" si="9"/>
        <v>0.98336824950214574</v>
      </c>
      <c r="AK31" s="18">
        <f t="shared" si="9"/>
        <v>0.9834025576422224</v>
      </c>
      <c r="AR31" s="3"/>
    </row>
    <row r="32" spans="4:44" x14ac:dyDescent="0.2">
      <c r="J32" s="3" t="s">
        <v>270</v>
      </c>
      <c r="L32" s="3" t="s">
        <v>108</v>
      </c>
      <c r="T32" s="18">
        <f>T20*(1-T31)</f>
        <v>0</v>
      </c>
      <c r="U32" s="18">
        <f t="shared" ref="U32:AK32" si="10">U20*(1-U31)</f>
        <v>0</v>
      </c>
      <c r="V32" s="18">
        <f t="shared" si="10"/>
        <v>0</v>
      </c>
      <c r="W32" s="18">
        <f t="shared" si="10"/>
        <v>0</v>
      </c>
      <c r="X32" s="18">
        <f t="shared" si="10"/>
        <v>0</v>
      </c>
      <c r="Y32" s="18">
        <f t="shared" si="10"/>
        <v>0</v>
      </c>
      <c r="Z32" s="18">
        <f t="shared" si="10"/>
        <v>0</v>
      </c>
      <c r="AA32" s="18">
        <f t="shared" si="10"/>
        <v>0</v>
      </c>
      <c r="AB32" s="18">
        <f t="shared" si="10"/>
        <v>0</v>
      </c>
      <c r="AC32" s="18">
        <f t="shared" si="10"/>
        <v>0</v>
      </c>
      <c r="AD32" s="18">
        <f t="shared" si="10"/>
        <v>0</v>
      </c>
      <c r="AE32" s="18">
        <f t="shared" si="10"/>
        <v>0</v>
      </c>
      <c r="AF32" s="18">
        <f t="shared" si="10"/>
        <v>0</v>
      </c>
      <c r="AG32" s="18">
        <f t="shared" si="10"/>
        <v>3.0128717293300033E-2</v>
      </c>
      <c r="AH32" s="18">
        <f t="shared" si="10"/>
        <v>2.9279027242571486E-2</v>
      </c>
      <c r="AI32" s="18">
        <f t="shared" si="10"/>
        <v>2.917920172365436E-2</v>
      </c>
      <c r="AJ32" s="18">
        <f t="shared" si="10"/>
        <v>2.8938360147136206E-2</v>
      </c>
      <c r="AK32" s="18">
        <f t="shared" si="10"/>
        <v>2.8267312949103288E-2</v>
      </c>
      <c r="AR32" s="3"/>
    </row>
    <row r="33" spans="2:61" x14ac:dyDescent="0.2">
      <c r="J33" s="4" t="s">
        <v>230</v>
      </c>
      <c r="L33" s="4" t="s">
        <v>108</v>
      </c>
      <c r="T33" s="18">
        <f>T26+T30+T32</f>
        <v>0</v>
      </c>
      <c r="U33" s="18">
        <f t="shared" ref="U33:AK33" si="11">U26+U30+U32</f>
        <v>0</v>
      </c>
      <c r="V33" s="18">
        <f t="shared" si="11"/>
        <v>0</v>
      </c>
      <c r="W33" s="18">
        <f t="shared" si="11"/>
        <v>0</v>
      </c>
      <c r="X33" s="18">
        <f t="shared" si="11"/>
        <v>0</v>
      </c>
      <c r="Y33" s="18">
        <f t="shared" si="11"/>
        <v>263.80823341370854</v>
      </c>
      <c r="Z33" s="18">
        <f t="shared" si="11"/>
        <v>263.47115395194919</v>
      </c>
      <c r="AA33" s="18">
        <f t="shared" si="11"/>
        <v>249.83624974022666</v>
      </c>
      <c r="AB33" s="18">
        <f t="shared" si="11"/>
        <v>246.5340504786607</v>
      </c>
      <c r="AC33" s="18">
        <f t="shared" si="11"/>
        <v>253.13608966919205</v>
      </c>
      <c r="AD33" s="18">
        <f t="shared" si="11"/>
        <v>259.9148467940164</v>
      </c>
      <c r="AE33" s="18">
        <f t="shared" si="11"/>
        <v>253.03004384481608</v>
      </c>
      <c r="AF33" s="18">
        <f t="shared" si="11"/>
        <v>246.90463365285441</v>
      </c>
      <c r="AG33" s="18">
        <f t="shared" si="11"/>
        <v>262.70379269249543</v>
      </c>
      <c r="AH33" s="18">
        <f t="shared" si="11"/>
        <v>261.71043699866158</v>
      </c>
      <c r="AI33" s="18">
        <f t="shared" si="11"/>
        <v>261.88839565665637</v>
      </c>
      <c r="AJ33" s="18">
        <f t="shared" si="11"/>
        <v>262.02476874611523</v>
      </c>
      <c r="AK33" s="18">
        <f t="shared" si="11"/>
        <v>252.89344641988131</v>
      </c>
      <c r="AM33" s="18">
        <f>SUM(T33:X33)</f>
        <v>0</v>
      </c>
      <c r="AN33" s="18">
        <f>SUM(Y33:AF33)</f>
        <v>2036.6353015454242</v>
      </c>
      <c r="AO33" s="18">
        <f>SUM(AG33:AK33)</f>
        <v>1301.2208405138099</v>
      </c>
      <c r="AR33" s="3"/>
    </row>
    <row r="34" spans="2:61" x14ac:dyDescent="0.2">
      <c r="AR34" s="3"/>
    </row>
    <row r="35" spans="2:61" x14ac:dyDescent="0.2">
      <c r="D35" s="78" t="s">
        <v>224</v>
      </c>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R35" s="3"/>
    </row>
    <row r="36" spans="2:61" x14ac:dyDescent="0.2">
      <c r="D36" s="30" t="s">
        <v>242</v>
      </c>
      <c r="AR36" s="3"/>
    </row>
    <row r="37" spans="2:61" x14ac:dyDescent="0.2">
      <c r="E37" s="18" t="str">
        <f>Cover!$F$13</f>
        <v>NGN</v>
      </c>
      <c r="F37" s="18" t="str">
        <f>INDEX(Lists!M$34:M$90,MATCH($I37,Lists!$P$34:$P$90,0),)</f>
        <v>Totex</v>
      </c>
      <c r="I37" s="18" t="str">
        <f>C11</f>
        <v>Totex</v>
      </c>
      <c r="J37" s="61"/>
      <c r="L37" s="3" t="s">
        <v>108</v>
      </c>
      <c r="T37" s="58"/>
      <c r="U37" s="58"/>
      <c r="V37" s="58"/>
      <c r="W37" s="58"/>
      <c r="X37" s="58"/>
      <c r="Y37" s="58"/>
      <c r="Z37" s="58"/>
      <c r="AA37" s="58"/>
      <c r="AB37" s="58"/>
      <c r="AC37" s="58"/>
      <c r="AD37" s="58"/>
      <c r="AE37" s="58"/>
      <c r="AF37" s="58"/>
      <c r="AG37" s="58"/>
      <c r="AH37" s="58"/>
      <c r="AI37" s="58"/>
      <c r="AJ37" s="58"/>
      <c r="AK37" s="58"/>
      <c r="AM37" s="18">
        <f>SUM(T37:X37)</f>
        <v>0</v>
      </c>
      <c r="AN37" s="18">
        <f>SUM(Y37:AF37)</f>
        <v>0</v>
      </c>
      <c r="AO37" s="18">
        <f>SUM(AG37:AK37)</f>
        <v>0</v>
      </c>
      <c r="AR37" s="3"/>
    </row>
    <row r="38" spans="2:61" x14ac:dyDescent="0.2">
      <c r="E38" s="18" t="str">
        <f>Cover!$F$13</f>
        <v>NGN</v>
      </c>
      <c r="F38" s="18" t="str">
        <f>INDEX(Lists!M$34:M$90,MATCH($I38,Lists!$P$34:$P$90,0),)</f>
        <v>Totex</v>
      </c>
      <c r="I38" s="18" t="str">
        <f>C11</f>
        <v>Totex</v>
      </c>
      <c r="J38" s="61"/>
      <c r="L38" s="3" t="s">
        <v>108</v>
      </c>
      <c r="T38" s="58"/>
      <c r="U38" s="58"/>
      <c r="V38" s="58"/>
      <c r="W38" s="58"/>
      <c r="X38" s="58"/>
      <c r="Y38" s="58"/>
      <c r="Z38" s="58"/>
      <c r="AA38" s="58"/>
      <c r="AB38" s="58"/>
      <c r="AC38" s="58"/>
      <c r="AD38" s="58"/>
      <c r="AE38" s="58"/>
      <c r="AF38" s="58"/>
      <c r="AG38" s="58"/>
      <c r="AH38" s="58"/>
      <c r="AI38" s="58"/>
      <c r="AJ38" s="58"/>
      <c r="AK38" s="58"/>
      <c r="AM38" s="18">
        <f>SUM(T38:X38)</f>
        <v>0</v>
      </c>
      <c r="AN38" s="18">
        <f>SUM(Y38:AF38)</f>
        <v>0</v>
      </c>
      <c r="AO38" s="18">
        <f>SUM(AG38:AK38)</f>
        <v>0</v>
      </c>
      <c r="AR38" s="3"/>
    </row>
    <row r="39" spans="2:61" x14ac:dyDescent="0.2">
      <c r="J39" s="77" t="s">
        <v>229</v>
      </c>
      <c r="L39" s="4" t="s">
        <v>108</v>
      </c>
      <c r="T39" s="18">
        <f t="shared" ref="T39:AK39" si="12">SUM(T37:T38)</f>
        <v>0</v>
      </c>
      <c r="U39" s="18">
        <f t="shared" si="12"/>
        <v>0</v>
      </c>
      <c r="V39" s="18">
        <f t="shared" si="12"/>
        <v>0</v>
      </c>
      <c r="W39" s="18">
        <f t="shared" si="12"/>
        <v>0</v>
      </c>
      <c r="X39" s="18">
        <f t="shared" si="12"/>
        <v>0</v>
      </c>
      <c r="Y39" s="18">
        <f t="shared" si="12"/>
        <v>0</v>
      </c>
      <c r="Z39" s="18">
        <f t="shared" si="12"/>
        <v>0</v>
      </c>
      <c r="AA39" s="18">
        <f t="shared" si="12"/>
        <v>0</v>
      </c>
      <c r="AB39" s="18">
        <f t="shared" si="12"/>
        <v>0</v>
      </c>
      <c r="AC39" s="18">
        <f t="shared" si="12"/>
        <v>0</v>
      </c>
      <c r="AD39" s="18">
        <f t="shared" si="12"/>
        <v>0</v>
      </c>
      <c r="AE39" s="18">
        <f t="shared" si="12"/>
        <v>0</v>
      </c>
      <c r="AF39" s="18">
        <f t="shared" si="12"/>
        <v>0</v>
      </c>
      <c r="AG39" s="18">
        <f t="shared" si="12"/>
        <v>0</v>
      </c>
      <c r="AH39" s="18">
        <f t="shared" si="12"/>
        <v>0</v>
      </c>
      <c r="AI39" s="18">
        <f t="shared" si="12"/>
        <v>0</v>
      </c>
      <c r="AJ39" s="18">
        <f t="shared" si="12"/>
        <v>0</v>
      </c>
      <c r="AK39" s="18">
        <f t="shared" si="12"/>
        <v>0</v>
      </c>
      <c r="AM39" s="18">
        <f>SUM(T39:X39)</f>
        <v>0</v>
      </c>
      <c r="AN39" s="18">
        <f>SUM(Y39:AF39)</f>
        <v>0</v>
      </c>
      <c r="AO39" s="18">
        <f>SUM(AG39:AK39)</f>
        <v>0</v>
      </c>
      <c r="AR39" s="3"/>
    </row>
    <row r="40" spans="2:61" x14ac:dyDescent="0.2">
      <c r="AR40" s="3"/>
    </row>
    <row r="41" spans="2:61" x14ac:dyDescent="0.2">
      <c r="E41" s="18" t="str">
        <f>Cover!$F$13</f>
        <v>NGN</v>
      </c>
      <c r="F41" s="18" t="str">
        <f>INDEX(Lists!M$34:M$90,MATCH($I41,Lists!$P$34:$P$90,0),)</f>
        <v>Totex</v>
      </c>
      <c r="I41" s="18" t="str">
        <f>C11</f>
        <v>Totex</v>
      </c>
      <c r="J41" s="4" t="s">
        <v>272</v>
      </c>
      <c r="K41" s="18" t="str">
        <f t="shared" ref="K41:K43" si="13">E41&amp;""&amp;I41</f>
        <v>NGNTotex</v>
      </c>
      <c r="L41" s="4" t="s">
        <v>108</v>
      </c>
      <c r="T41" s="18">
        <f t="shared" ref="T41:AK41" si="14">T33+T39</f>
        <v>0</v>
      </c>
      <c r="U41" s="18">
        <f t="shared" si="14"/>
        <v>0</v>
      </c>
      <c r="V41" s="18">
        <f t="shared" si="14"/>
        <v>0</v>
      </c>
      <c r="W41" s="18">
        <f t="shared" si="14"/>
        <v>0</v>
      </c>
      <c r="X41" s="18">
        <f t="shared" si="14"/>
        <v>0</v>
      </c>
      <c r="Y41" s="18">
        <f t="shared" si="14"/>
        <v>263.80823341370854</v>
      </c>
      <c r="Z41" s="18">
        <f t="shared" si="14"/>
        <v>263.47115395194919</v>
      </c>
      <c r="AA41" s="18">
        <f t="shared" si="14"/>
        <v>249.83624974022666</v>
      </c>
      <c r="AB41" s="18">
        <f t="shared" si="14"/>
        <v>246.5340504786607</v>
      </c>
      <c r="AC41" s="18">
        <f t="shared" si="14"/>
        <v>253.13608966919205</v>
      </c>
      <c r="AD41" s="18">
        <f t="shared" si="14"/>
        <v>259.9148467940164</v>
      </c>
      <c r="AE41" s="18">
        <f t="shared" si="14"/>
        <v>253.03004384481608</v>
      </c>
      <c r="AF41" s="18">
        <f t="shared" si="14"/>
        <v>246.90463365285441</v>
      </c>
      <c r="AG41" s="18">
        <f t="shared" si="14"/>
        <v>262.70379269249543</v>
      </c>
      <c r="AH41" s="18">
        <f t="shared" si="14"/>
        <v>261.71043699866158</v>
      </c>
      <c r="AI41" s="18">
        <f t="shared" si="14"/>
        <v>261.88839565665637</v>
      </c>
      <c r="AJ41" s="18">
        <f t="shared" si="14"/>
        <v>262.02476874611523</v>
      </c>
      <c r="AK41" s="18">
        <f t="shared" si="14"/>
        <v>252.89344641988131</v>
      </c>
      <c r="AM41" s="18">
        <f>SUM(T41:X41)</f>
        <v>0</v>
      </c>
      <c r="AN41" s="18">
        <f>SUM(Y41:AF41)</f>
        <v>2036.6353015454242</v>
      </c>
      <c r="AO41" s="18">
        <f>SUM(AG41:AK41)</f>
        <v>1301.2208405138099</v>
      </c>
      <c r="AR41" s="3"/>
    </row>
    <row r="42" spans="2:61" x14ac:dyDescent="0.2">
      <c r="E42" s="18" t="str">
        <f>Cover!$F$13</f>
        <v>NGN</v>
      </c>
      <c r="F42" s="18" t="str">
        <f>INDEX(Lists!M$34:M$90,MATCH($I42,Lists!$P$34:$P$90,0),)</f>
        <v>Totex</v>
      </c>
      <c r="I42" s="18" t="str">
        <f>C11</f>
        <v>Totex</v>
      </c>
      <c r="J42" s="77" t="s">
        <v>271</v>
      </c>
      <c r="K42" s="18" t="str">
        <f t="shared" si="13"/>
        <v>NGNTotex</v>
      </c>
      <c r="L42" s="4" t="s">
        <v>222</v>
      </c>
      <c r="T42" s="17">
        <f>INDEX(Inp_NetGrossRatio!T$9:T$35,MATCH($K42,Inp_NetGrossRatio!$J$9:$J$35,0),)</f>
        <v>0</v>
      </c>
      <c r="U42" s="17">
        <f>INDEX(Inp_NetGrossRatio!U$9:U$35,MATCH($K42,Inp_NetGrossRatio!$J$9:$J$35,0),)</f>
        <v>0</v>
      </c>
      <c r="V42" s="17">
        <f>INDEX(Inp_NetGrossRatio!V$9:V$35,MATCH($K42,Inp_NetGrossRatio!$J$9:$J$35,0),)</f>
        <v>0</v>
      </c>
      <c r="W42" s="17">
        <f>INDEX(Inp_NetGrossRatio!W$9:W$35,MATCH($K42,Inp_NetGrossRatio!$J$9:$J$35,0),)</f>
        <v>0</v>
      </c>
      <c r="X42" s="17">
        <f>INDEX(Inp_NetGrossRatio!X$9:X$35,MATCH($K42,Inp_NetGrossRatio!$J$9:$J$35,0),)</f>
        <v>0</v>
      </c>
      <c r="Y42" s="17">
        <f>INDEX(Inp_NetGrossRatio!Y$9:Y$35,MATCH($K42,Inp_NetGrossRatio!$J$9:$J$35,0),)</f>
        <v>0.95392578208709444</v>
      </c>
      <c r="Z42" s="17">
        <f>INDEX(Inp_NetGrossRatio!Z$9:Z$35,MATCH($K42,Inp_NetGrossRatio!$J$9:$J$35,0),)</f>
        <v>0.95404651684978115</v>
      </c>
      <c r="AA42" s="17">
        <f>INDEX(Inp_NetGrossRatio!AA$9:AA$35,MATCH($K42,Inp_NetGrossRatio!$J$9:$J$35,0),)</f>
        <v>0.95297938477570132</v>
      </c>
      <c r="AB42" s="17">
        <f>INDEX(Inp_NetGrossRatio!AB$9:AB$35,MATCH($K42,Inp_NetGrossRatio!$J$9:$J$35,0),)</f>
        <v>0.95363601447928881</v>
      </c>
      <c r="AC42" s="17">
        <f>INDEX(Inp_NetGrossRatio!AC$9:AC$35,MATCH($K42,Inp_NetGrossRatio!$J$9:$J$35,0),)</f>
        <v>0.94396257044828702</v>
      </c>
      <c r="AD42" s="17">
        <f>INDEX(Inp_NetGrossRatio!AD$9:AD$35,MATCH($K42,Inp_NetGrossRatio!$J$9:$J$35,0),)</f>
        <v>0.95639451417565791</v>
      </c>
      <c r="AE42" s="17">
        <f>INDEX(Inp_NetGrossRatio!AE$9:AE$35,MATCH($K42,Inp_NetGrossRatio!$J$9:$J$35,0),)</f>
        <v>0.92526382139011587</v>
      </c>
      <c r="AF42" s="17">
        <f>INDEX(Inp_NetGrossRatio!AF$9:AF$35,MATCH($K42,Inp_NetGrossRatio!$J$9:$J$35,0),)</f>
        <v>0.94273053130302298</v>
      </c>
      <c r="AG42" s="17">
        <f>INDEX(Inp_NetGrossRatio!AG$9:AG$35,MATCH($K42,Inp_NetGrossRatio!$J$9:$J$35,0),)</f>
        <v>0.95297979314132097</v>
      </c>
      <c r="AH42" s="17">
        <f>INDEX(Inp_NetGrossRatio!AH$9:AH$35,MATCH($K42,Inp_NetGrossRatio!$J$9:$J$35,0),)</f>
        <v>0.95254074716768966</v>
      </c>
      <c r="AI42" s="17">
        <f>INDEX(Inp_NetGrossRatio!AI$9:AI$35,MATCH($K42,Inp_NetGrossRatio!$J$9:$J$35,0),)</f>
        <v>0.95098443326164495</v>
      </c>
      <c r="AJ42" s="17">
        <f>INDEX(Inp_NetGrossRatio!AJ$9:AJ$35,MATCH($K42,Inp_NetGrossRatio!$J$9:$J$35,0),)</f>
        <v>0.94889473707687577</v>
      </c>
      <c r="AK42" s="17">
        <f>INDEX(Inp_NetGrossRatio!AK$9:AK$35,MATCH($K42,Inp_NetGrossRatio!$J$9:$J$35,0),)</f>
        <v>0.95999546190325691</v>
      </c>
      <c r="AR42" s="3"/>
    </row>
    <row r="43" spans="2:61" x14ac:dyDescent="0.2">
      <c r="E43" s="18" t="str">
        <f>Cover!$F$13</f>
        <v>NGN</v>
      </c>
      <c r="F43" s="18" t="str">
        <f>INDEX(Lists!M$34:M$90,MATCH($I43,Lists!$P$34:$P$90,0),)</f>
        <v>Totex</v>
      </c>
      <c r="I43" s="18" t="str">
        <f>C11</f>
        <v>Totex</v>
      </c>
      <c r="J43" s="4" t="s">
        <v>273</v>
      </c>
      <c r="K43" s="18" t="str">
        <f t="shared" si="13"/>
        <v>NGNTotex</v>
      </c>
      <c r="L43" s="4" t="s">
        <v>108</v>
      </c>
      <c r="T43" s="18">
        <f>T41*T42</f>
        <v>0</v>
      </c>
      <c r="U43" s="18">
        <f t="shared" ref="U43:AK43" si="15">U41*U42</f>
        <v>0</v>
      </c>
      <c r="V43" s="18">
        <f t="shared" si="15"/>
        <v>0</v>
      </c>
      <c r="W43" s="18">
        <f t="shared" si="15"/>
        <v>0</v>
      </c>
      <c r="X43" s="18">
        <f t="shared" si="15"/>
        <v>0</v>
      </c>
      <c r="Y43" s="18">
        <f t="shared" si="15"/>
        <v>251.65347538018668</v>
      </c>
      <c r="Z43" s="18">
        <f t="shared" si="15"/>
        <v>251.36373671824958</v>
      </c>
      <c r="AA43" s="18">
        <f t="shared" si="15"/>
        <v>238.08879557210966</v>
      </c>
      <c r="AB43" s="18">
        <f t="shared" si="15"/>
        <v>235.10374933190579</v>
      </c>
      <c r="AC43" s="18">
        <f t="shared" si="15"/>
        <v>238.9509938773586</v>
      </c>
      <c r="AD43" s="18">
        <f t="shared" si="15"/>
        <v>248.58113362660387</v>
      </c>
      <c r="AE43" s="18">
        <f t="shared" si="15"/>
        <v>234.11954529436309</v>
      </c>
      <c r="AF43" s="18">
        <f t="shared" si="15"/>
        <v>232.76453646473368</v>
      </c>
      <c r="AG43" s="18">
        <f t="shared" si="15"/>
        <v>250.35140601753477</v>
      </c>
      <c r="AH43" s="18">
        <f t="shared" si="15"/>
        <v>249.28985520028766</v>
      </c>
      <c r="AI43" s="18">
        <f t="shared" si="15"/>
        <v>249.0517875213468</v>
      </c>
      <c r="AJ43" s="18">
        <f t="shared" si="15"/>
        <v>248.63392404697419</v>
      </c>
      <c r="AK43" s="18">
        <f t="shared" si="15"/>
        <v>242.77656090816052</v>
      </c>
      <c r="AM43" s="18">
        <f>SUM(T43:X43)</f>
        <v>0</v>
      </c>
      <c r="AN43" s="18">
        <f>SUM(Y43:AF43)</f>
        <v>1930.6259662655111</v>
      </c>
      <c r="AO43" s="18">
        <f>SUM(AG43:AK43)</f>
        <v>1240.1035336943039</v>
      </c>
      <c r="AR43" s="3"/>
    </row>
    <row r="44" spans="2:61" x14ac:dyDescent="0.2">
      <c r="AR44" s="3"/>
    </row>
    <row r="45" spans="2:61" x14ac:dyDescent="0.2">
      <c r="AR45" s="3"/>
    </row>
    <row r="46" spans="2:61" ht="15" x14ac:dyDescent="0.2">
      <c r="B46" s="10" t="s">
        <v>117</v>
      </c>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41"/>
      <c r="AW46" s="10"/>
      <c r="AX46" s="10"/>
      <c r="AY46" s="10"/>
      <c r="AZ46" s="10"/>
      <c r="BA46" s="10"/>
      <c r="BB46" s="10"/>
      <c r="BC46" s="10"/>
      <c r="BD46" s="10"/>
      <c r="BE46" s="10"/>
      <c r="BF46" s="10"/>
      <c r="BG46" s="10"/>
      <c r="BH46" s="10"/>
      <c r="BI46" s="10"/>
    </row>
    <row r="47" spans="2:61" x14ac:dyDescent="0.2">
      <c r="C47" s="30" t="s">
        <v>122</v>
      </c>
      <c r="AR47" s="3"/>
      <c r="AV47" s="42"/>
    </row>
    <row r="48" spans="2:61" x14ac:dyDescent="0.2">
      <c r="AR48" s="3"/>
    </row>
    <row r="49" spans="44:44" x14ac:dyDescent="0.2">
      <c r="AR49" s="3"/>
    </row>
    <row r="50" spans="44:44" x14ac:dyDescent="0.2">
      <c r="AR50" s="3"/>
    </row>
    <row r="51" spans="44:44" x14ac:dyDescent="0.2">
      <c r="AR51" s="3"/>
    </row>
    <row r="52" spans="44:44" x14ac:dyDescent="0.2">
      <c r="AR52" s="3"/>
    </row>
    <row r="53" spans="44:44" x14ac:dyDescent="0.2">
      <c r="AR53" s="3"/>
    </row>
    <row r="54" spans="44:44" x14ac:dyDescent="0.2">
      <c r="AR54" s="3"/>
    </row>
  </sheetData>
  <mergeCells count="1">
    <mergeCell ref="AQ6:AS6"/>
  </mergeCells>
  <conditionalFormatting sqref="R4">
    <cfRule type="cellIs" dxfId="5" priority="1" operator="greaterThan">
      <formula>0</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theme="9"/>
  </sheetPr>
  <dimension ref="A1:BI205"/>
  <sheetViews>
    <sheetView zoomScale="70" zoomScaleNormal="70" workbookViewId="0">
      <selection sqref="A1:XFD1"/>
    </sheetView>
  </sheetViews>
  <sheetFormatPr defaultColWidth="0" defaultRowHeight="12.75" outlineLevelCol="1" x14ac:dyDescent="0.2"/>
  <cols>
    <col min="1" max="4" width="1.75" style="3" customWidth="1"/>
    <col min="5" max="5" width="5.75" style="3" customWidth="1"/>
    <col min="6" max="6" width="15.375" style="3" customWidth="1"/>
    <col min="7" max="8" width="15.625" style="3" customWidth="1"/>
    <col min="9" max="9" width="27.625" style="3" customWidth="1"/>
    <col min="10" max="10" width="11.125" style="3" customWidth="1"/>
    <col min="11" max="11" width="1.75" style="3" customWidth="1"/>
    <col min="12" max="12" width="9.125" style="3" customWidth="1"/>
    <col min="13" max="13" width="13.5" style="3" customWidth="1"/>
    <col min="14" max="16" width="5.75" style="3" customWidth="1"/>
    <col min="17" max="17" width="1.75" style="3" customWidth="1"/>
    <col min="18" max="18" width="9.125" style="3" customWidth="1"/>
    <col min="19" max="19" width="1.75" style="3" customWidth="1"/>
    <col min="20" max="32" width="9.125" style="3" hidden="1" customWidth="1" outlineLevel="1"/>
    <col min="33" max="33" width="9.125" style="3" customWidth="1" collapsed="1"/>
    <col min="34" max="37" width="9.125" style="3" customWidth="1"/>
    <col min="38" max="38" width="1.625" style="3" customWidth="1"/>
    <col min="39" max="39" width="9.125" style="3" customWidth="1"/>
    <col min="40" max="40" width="9.125" style="42" customWidth="1"/>
    <col min="41" max="41" width="9.125" style="3" customWidth="1"/>
    <col min="42" max="42" width="1.625" style="3" customWidth="1"/>
    <col min="43" max="45" width="9.125" style="3" customWidth="1"/>
    <col min="46" max="46" width="1.75" style="3" customWidth="1"/>
    <col min="47" max="48" width="9.125" style="3" customWidth="1"/>
    <col min="49" max="49" width="60.875" style="3" bestFit="1" customWidth="1"/>
    <col min="50" max="61" width="1.75" style="3" customWidth="1"/>
    <col min="62" max="16384" width="9.125" style="3" hidden="1"/>
  </cols>
  <sheetData>
    <row r="1" spans="1:61" ht="22.5" x14ac:dyDescent="0.3">
      <c r="A1" s="62" t="s">
        <v>273</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3"/>
      <c r="AO1" s="62"/>
      <c r="AP1" s="62"/>
      <c r="AQ1" s="62"/>
      <c r="AR1" s="62"/>
      <c r="AS1" s="62"/>
      <c r="AT1" s="62"/>
      <c r="AU1" s="62"/>
      <c r="AV1" s="62"/>
      <c r="AW1" s="62"/>
      <c r="AX1" s="62"/>
      <c r="AY1" s="62"/>
      <c r="AZ1" s="62"/>
      <c r="BA1" s="62"/>
      <c r="BB1" s="62"/>
      <c r="BC1" s="62"/>
      <c r="BD1" s="62"/>
      <c r="BE1" s="62"/>
      <c r="BF1" s="62"/>
      <c r="BG1" s="62"/>
      <c r="BH1" s="62"/>
      <c r="BI1" s="62"/>
    </row>
    <row r="2" spans="1:61" ht="15" x14ac:dyDescent="0.2">
      <c r="A2" s="10" t="str">
        <f>"["&amp; Cover!$F$28 &amp;"] "&amp; Cover!$F$8 &amp;" - Version "&amp; Cover!$F$22 &amp;" ("&amp; TEXT(Cover!$F$23, "dd/mm/yy") &amp;")"</f>
        <v>[Final] Post-analysis adjustments - Version 2 (30/11/20)</v>
      </c>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5"/>
      <c r="AO2" s="64"/>
      <c r="AP2" s="64"/>
      <c r="AQ2" s="64"/>
      <c r="AR2" s="64"/>
      <c r="AS2" s="64"/>
      <c r="AT2" s="64"/>
      <c r="AU2" s="64"/>
      <c r="AV2" s="64"/>
      <c r="AW2" s="64"/>
      <c r="AX2" s="64"/>
      <c r="AY2" s="64"/>
      <c r="AZ2" s="64"/>
      <c r="BA2" s="64"/>
      <c r="BB2" s="64"/>
      <c r="BC2" s="64"/>
      <c r="BD2" s="64"/>
      <c r="BE2" s="64"/>
      <c r="BF2" s="64"/>
      <c r="BG2" s="64"/>
      <c r="BH2" s="64"/>
      <c r="BI2" s="64"/>
    </row>
    <row r="3" spans="1:61" ht="15" x14ac:dyDescent="0.2">
      <c r="A3" s="10" t="s">
        <v>243</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5"/>
      <c r="AO3" s="64"/>
      <c r="AP3" s="64"/>
      <c r="AQ3" s="64"/>
      <c r="AR3" s="64"/>
      <c r="AS3" s="64"/>
      <c r="AT3" s="64"/>
      <c r="AU3" s="64"/>
      <c r="AV3" s="64"/>
      <c r="AW3" s="64"/>
      <c r="AX3" s="64"/>
      <c r="AY3" s="64"/>
      <c r="AZ3" s="64"/>
      <c r="BA3" s="64"/>
      <c r="BB3" s="64"/>
      <c r="BC3" s="64"/>
      <c r="BD3" s="64"/>
      <c r="BE3" s="64"/>
      <c r="BF3" s="64"/>
      <c r="BG3" s="64"/>
      <c r="BH3" s="64"/>
      <c r="BI3" s="64"/>
    </row>
    <row r="4" spans="1:61" ht="15" x14ac:dyDescent="0.2">
      <c r="A4" s="64"/>
      <c r="B4" s="64"/>
      <c r="C4" s="64"/>
      <c r="D4" s="64"/>
      <c r="E4" s="64"/>
      <c r="F4" s="64" t="s">
        <v>165</v>
      </c>
      <c r="G4" s="64"/>
      <c r="H4" s="64"/>
      <c r="I4" s="64"/>
      <c r="J4" s="64"/>
      <c r="K4" s="64"/>
      <c r="L4" s="64"/>
      <c r="M4" s="64"/>
      <c r="N4" s="64"/>
      <c r="O4" s="64"/>
      <c r="P4" s="64"/>
      <c r="Q4" s="64"/>
      <c r="R4" s="66">
        <f>R205</f>
        <v>0</v>
      </c>
      <c r="S4" s="64"/>
      <c r="T4" s="64"/>
      <c r="U4" s="64"/>
      <c r="V4" s="64"/>
      <c r="W4" s="64"/>
      <c r="X4" s="64"/>
      <c r="Y4" s="64"/>
      <c r="Z4" s="64"/>
      <c r="AA4" s="64"/>
      <c r="AB4" s="64"/>
      <c r="AC4" s="64"/>
      <c r="AD4" s="64"/>
      <c r="AE4" s="64"/>
      <c r="AF4" s="64"/>
      <c r="AG4" s="64"/>
      <c r="AH4" s="64"/>
      <c r="AI4" s="64"/>
      <c r="AJ4" s="64"/>
      <c r="AK4" s="64"/>
      <c r="AL4" s="64"/>
      <c r="AM4" s="64"/>
      <c r="AN4" s="65"/>
      <c r="AO4" s="64"/>
      <c r="AP4" s="64"/>
      <c r="AQ4" s="64"/>
      <c r="AR4" s="64"/>
      <c r="AS4" s="64"/>
      <c r="AT4" s="64"/>
      <c r="AU4" s="64"/>
      <c r="AV4" s="64"/>
      <c r="AW4" s="64"/>
      <c r="AX4" s="64"/>
      <c r="AY4" s="64"/>
      <c r="AZ4" s="64"/>
      <c r="BA4" s="64"/>
      <c r="BB4" s="64"/>
      <c r="BC4" s="64"/>
      <c r="BD4" s="64"/>
      <c r="BE4" s="64"/>
      <c r="BF4" s="64"/>
      <c r="BG4" s="64"/>
      <c r="BH4" s="64"/>
      <c r="BI4" s="64"/>
    </row>
    <row r="5" spans="1:61" x14ac:dyDescent="0.2">
      <c r="A5" s="11" t="s">
        <v>146</v>
      </c>
      <c r="B5" s="11"/>
      <c r="C5" s="11"/>
      <c r="D5" s="11"/>
      <c r="E5" s="11"/>
      <c r="F5" s="11"/>
      <c r="G5" s="11" t="s">
        <v>142</v>
      </c>
      <c r="H5" s="105"/>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c r="BB5" s="11"/>
      <c r="BC5" s="11"/>
      <c r="BD5" s="11"/>
      <c r="BE5" s="11"/>
      <c r="BF5" s="11"/>
      <c r="BG5" s="11"/>
      <c r="BH5" s="11"/>
      <c r="BI5" s="11"/>
    </row>
    <row r="6" spans="1:61" x14ac:dyDescent="0.2">
      <c r="F6" s="92" t="s">
        <v>336</v>
      </c>
      <c r="G6" s="93">
        <f>Local!G10</f>
        <v>1</v>
      </c>
      <c r="T6" s="85" t="s">
        <v>133</v>
      </c>
      <c r="U6" s="86"/>
      <c r="V6" s="86"/>
      <c r="W6" s="86"/>
      <c r="X6" s="87"/>
      <c r="Y6" s="85" t="s">
        <v>134</v>
      </c>
      <c r="Z6" s="86"/>
      <c r="AA6" s="86"/>
      <c r="AB6" s="86"/>
      <c r="AC6" s="86"/>
      <c r="AD6" s="86"/>
      <c r="AE6" s="86"/>
      <c r="AF6" s="87"/>
      <c r="AG6" s="85" t="s">
        <v>135</v>
      </c>
      <c r="AH6" s="86"/>
      <c r="AI6" s="86"/>
      <c r="AJ6" s="86"/>
      <c r="AK6" s="87"/>
      <c r="AL6" s="89"/>
      <c r="AM6" s="81" t="s">
        <v>133</v>
      </c>
      <c r="AN6" s="51" t="s">
        <v>134</v>
      </c>
      <c r="AO6" s="82" t="s">
        <v>135</v>
      </c>
      <c r="AP6" s="89"/>
      <c r="AQ6" s="81" t="s">
        <v>137</v>
      </c>
      <c r="AR6" s="81" t="s">
        <v>137</v>
      </c>
      <c r="AS6" s="81" t="s">
        <v>137</v>
      </c>
      <c r="AU6" s="90" t="s">
        <v>115</v>
      </c>
      <c r="AV6" s="90"/>
      <c r="AW6" s="90"/>
    </row>
    <row r="7" spans="1:61" x14ac:dyDescent="0.2">
      <c r="A7" s="4"/>
      <c r="B7" s="4"/>
      <c r="C7" s="4"/>
      <c r="D7" s="4"/>
      <c r="E7" s="4" t="s">
        <v>268</v>
      </c>
      <c r="F7" s="4" t="s">
        <v>375</v>
      </c>
      <c r="G7" s="4" t="s">
        <v>287</v>
      </c>
      <c r="H7" s="4" t="s">
        <v>631</v>
      </c>
      <c r="I7" s="4" t="s">
        <v>218</v>
      </c>
      <c r="J7" s="4"/>
      <c r="K7" s="4"/>
      <c r="L7" s="4" t="s">
        <v>106</v>
      </c>
      <c r="M7" s="4" t="s">
        <v>168</v>
      </c>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t="s">
        <v>136</v>
      </c>
      <c r="AN7" s="52" t="s">
        <v>136</v>
      </c>
      <c r="AO7" s="50" t="s">
        <v>136</v>
      </c>
      <c r="AP7" s="59"/>
      <c r="AQ7" s="49" t="s">
        <v>138</v>
      </c>
      <c r="AR7" s="49" t="s">
        <v>138</v>
      </c>
      <c r="AS7" s="49" t="s">
        <v>138</v>
      </c>
      <c r="AT7" s="4"/>
      <c r="AU7" s="36" t="s">
        <v>7</v>
      </c>
      <c r="AV7" s="60" t="s">
        <v>6</v>
      </c>
      <c r="AW7" s="35" t="s">
        <v>113</v>
      </c>
      <c r="AX7" s="4"/>
      <c r="AY7" s="4"/>
      <c r="AZ7" s="4"/>
      <c r="BA7" s="4"/>
      <c r="BB7" s="4"/>
      <c r="BC7" s="4"/>
      <c r="BD7" s="4"/>
      <c r="BE7" s="4"/>
      <c r="BF7" s="4"/>
      <c r="BG7" s="4"/>
      <c r="BH7" s="4"/>
      <c r="BI7" s="4"/>
    </row>
    <row r="8" spans="1:61" x14ac:dyDescent="0.2">
      <c r="AN8" s="3"/>
      <c r="AV8" s="42"/>
    </row>
    <row r="9" spans="1:61" ht="15" x14ac:dyDescent="0.2">
      <c r="B9" s="10" t="s">
        <v>276</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41"/>
      <c r="AW9" s="10"/>
      <c r="AX9" s="10"/>
      <c r="AY9" s="10"/>
      <c r="AZ9" s="10"/>
      <c r="BA9" s="10"/>
      <c r="BB9" s="10"/>
      <c r="BC9" s="10"/>
      <c r="BD9" s="10"/>
      <c r="BE9" s="10"/>
      <c r="BF9" s="10"/>
      <c r="BG9" s="10"/>
      <c r="BH9" s="10"/>
      <c r="BI9" s="10"/>
    </row>
    <row r="10" spans="1:61" x14ac:dyDescent="0.2">
      <c r="C10" s="30" t="s">
        <v>607</v>
      </c>
      <c r="AN10" s="3"/>
      <c r="AV10" s="42"/>
    </row>
    <row r="11" spans="1:61" x14ac:dyDescent="0.2">
      <c r="AN11" s="3"/>
      <c r="AV11" s="42"/>
    </row>
    <row r="12" spans="1:61" x14ac:dyDescent="0.2">
      <c r="C12" s="11" t="s">
        <v>277</v>
      </c>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44"/>
      <c r="AW12" s="11"/>
      <c r="AX12" s="11"/>
      <c r="AY12" s="11"/>
      <c r="AZ12" s="11"/>
      <c r="BA12" s="11"/>
      <c r="BB12" s="11"/>
      <c r="BC12" s="11"/>
      <c r="BD12" s="11"/>
      <c r="BE12" s="11"/>
      <c r="BF12" s="11"/>
      <c r="BG12" s="11"/>
      <c r="BH12" s="11"/>
      <c r="BI12" s="11"/>
    </row>
    <row r="13" spans="1:61" x14ac:dyDescent="0.2">
      <c r="AN13" s="3"/>
      <c r="AV13" s="42"/>
    </row>
    <row r="14" spans="1:61" x14ac:dyDescent="0.2">
      <c r="E14" s="18" t="str">
        <f>Cover!$F$13</f>
        <v>NGN</v>
      </c>
      <c r="F14" s="3" t="s">
        <v>278</v>
      </c>
      <c r="G14" s="3" t="s">
        <v>228</v>
      </c>
      <c r="H14" s="3" t="s">
        <v>288</v>
      </c>
      <c r="L14" s="3" t="s">
        <v>108</v>
      </c>
      <c r="R14" s="14"/>
      <c r="T14" s="14"/>
      <c r="U14" s="14"/>
      <c r="V14" s="14"/>
      <c r="W14" s="14"/>
      <c r="X14" s="14"/>
      <c r="Y14" s="14"/>
      <c r="Z14" s="14"/>
      <c r="AA14" s="14"/>
      <c r="AB14" s="14"/>
      <c r="AC14" s="14"/>
      <c r="AD14" s="14"/>
      <c r="AE14" s="14"/>
      <c r="AF14" s="14"/>
      <c r="AG14" s="19">
        <f>Cal_Totex!AG43</f>
        <v>250.35140601753477</v>
      </c>
      <c r="AH14" s="19">
        <f>Cal_Totex!AH43</f>
        <v>249.28985520028766</v>
      </c>
      <c r="AI14" s="19">
        <f>Cal_Totex!AI43</f>
        <v>249.0517875213468</v>
      </c>
      <c r="AJ14" s="19">
        <f>Cal_Totex!AJ43</f>
        <v>248.63392404697419</v>
      </c>
      <c r="AK14" s="19">
        <f>Cal_Totex!AK43</f>
        <v>242.77656090816052</v>
      </c>
      <c r="AM14" s="19">
        <f>SUM(T14:X14)</f>
        <v>0</v>
      </c>
      <c r="AN14" s="19">
        <f>SUM(Y14:AF14)</f>
        <v>0</v>
      </c>
      <c r="AO14" s="19">
        <f>SUM(AG14:AK14)</f>
        <v>1240.1035336943039</v>
      </c>
      <c r="AV14" s="42"/>
    </row>
    <row r="15" spans="1:61" x14ac:dyDescent="0.2">
      <c r="E15" s="18" t="str">
        <f>Cover!$F$13</f>
        <v>NGN</v>
      </c>
      <c r="F15" s="3" t="s">
        <v>279</v>
      </c>
      <c r="G15" s="3" t="s">
        <v>228</v>
      </c>
      <c r="H15" s="3" t="s">
        <v>289</v>
      </c>
      <c r="L15" s="3" t="s">
        <v>108</v>
      </c>
      <c r="R15" s="14"/>
      <c r="T15" s="14"/>
      <c r="U15" s="14"/>
      <c r="V15" s="14"/>
      <c r="W15" s="14"/>
      <c r="X15" s="14"/>
      <c r="Y15" s="14"/>
      <c r="Z15" s="14"/>
      <c r="AA15" s="14"/>
      <c r="AB15" s="14"/>
      <c r="AC15" s="14"/>
      <c r="AD15" s="14"/>
      <c r="AE15" s="14"/>
      <c r="AF15" s="14"/>
      <c r="AG15" s="14"/>
      <c r="AH15" s="14"/>
      <c r="AI15" s="14"/>
      <c r="AJ15" s="14"/>
      <c r="AK15" s="14"/>
      <c r="AM15" s="14"/>
      <c r="AN15" s="14"/>
      <c r="AO15" s="14"/>
      <c r="AV15" s="42"/>
    </row>
    <row r="16" spans="1:61" x14ac:dyDescent="0.2">
      <c r="E16" s="18" t="str">
        <f>Cover!$F$13</f>
        <v>NGN</v>
      </c>
      <c r="F16" s="3" t="s">
        <v>280</v>
      </c>
      <c r="G16" s="3" t="s">
        <v>228</v>
      </c>
      <c r="H16" s="3" t="s">
        <v>290</v>
      </c>
      <c r="L16" s="3" t="s">
        <v>108</v>
      </c>
      <c r="R16" s="14"/>
      <c r="T16" s="14"/>
      <c r="U16" s="14"/>
      <c r="V16" s="14"/>
      <c r="W16" s="14"/>
      <c r="X16" s="14"/>
      <c r="Y16" s="14"/>
      <c r="Z16" s="14"/>
      <c r="AA16" s="14"/>
      <c r="AB16" s="14"/>
      <c r="AC16" s="14"/>
      <c r="AD16" s="14"/>
      <c r="AE16" s="14"/>
      <c r="AF16" s="14"/>
      <c r="AG16" s="14"/>
      <c r="AH16" s="14"/>
      <c r="AI16" s="14"/>
      <c r="AJ16" s="14"/>
      <c r="AK16" s="14"/>
      <c r="AM16" s="14"/>
      <c r="AN16" s="14"/>
      <c r="AO16" s="14"/>
      <c r="AV16" s="42"/>
    </row>
    <row r="17" spans="2:61" x14ac:dyDescent="0.2">
      <c r="AN17" s="3"/>
      <c r="AV17" s="42"/>
    </row>
    <row r="18" spans="2:61" x14ac:dyDescent="0.2">
      <c r="C18" s="11" t="s">
        <v>334</v>
      </c>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44"/>
      <c r="AW18" s="11"/>
      <c r="AX18" s="11"/>
      <c r="AY18" s="11"/>
      <c r="AZ18" s="11"/>
      <c r="BA18" s="11"/>
      <c r="BB18" s="11"/>
      <c r="BC18" s="11"/>
      <c r="BD18" s="11"/>
      <c r="BE18" s="11"/>
      <c r="BF18" s="11"/>
      <c r="BG18" s="11"/>
      <c r="BH18" s="11"/>
      <c r="BI18" s="11"/>
    </row>
    <row r="19" spans="2:61" x14ac:dyDescent="0.2">
      <c r="AN19" s="3"/>
      <c r="AV19" s="42"/>
    </row>
    <row r="20" spans="2:61" x14ac:dyDescent="0.2">
      <c r="E20" s="18" t="str">
        <f>Cover!$F$13</f>
        <v>NGN</v>
      </c>
      <c r="F20" s="3" t="s">
        <v>335</v>
      </c>
      <c r="G20" s="3" t="s">
        <v>228</v>
      </c>
      <c r="H20" s="3" t="s">
        <v>330</v>
      </c>
      <c r="I20" s="3" t="s">
        <v>551</v>
      </c>
      <c r="L20" s="3" t="s">
        <v>108</v>
      </c>
      <c r="M20" s="18" t="str">
        <f>$E20&amp;""&amp;G20</f>
        <v>NGNTotex</v>
      </c>
      <c r="R20" s="14"/>
      <c r="T20" s="14"/>
      <c r="U20" s="14"/>
      <c r="V20" s="14"/>
      <c r="W20" s="14"/>
      <c r="X20" s="14"/>
      <c r="Y20" s="14"/>
      <c r="Z20" s="14"/>
      <c r="AA20" s="14"/>
      <c r="AB20" s="14"/>
      <c r="AC20" s="14"/>
      <c r="AD20" s="14"/>
      <c r="AE20" s="14"/>
      <c r="AF20" s="14"/>
      <c r="AG20" s="19">
        <f>Inp_NoncontrollableCosts!AG41</f>
        <v>232.929046821317</v>
      </c>
      <c r="AH20" s="19">
        <f>Inp_NoncontrollableCosts!AH41</f>
        <v>235.37470557540951</v>
      </c>
      <c r="AI20" s="19">
        <f>Inp_NoncontrollableCosts!AI41</f>
        <v>233.28388022334858</v>
      </c>
      <c r="AJ20" s="19">
        <f>Inp_NoncontrollableCosts!AJ41</f>
        <v>232.1354108393069</v>
      </c>
      <c r="AK20" s="19">
        <f>Inp_NoncontrollableCosts!AK41</f>
        <v>230.14721393884625</v>
      </c>
      <c r="AM20" s="19">
        <f>SUM(T20:X20)</f>
        <v>0</v>
      </c>
      <c r="AN20" s="19">
        <f>SUM(Y20:AF20)</f>
        <v>0</v>
      </c>
      <c r="AO20" s="19">
        <f>SUM(AG20:AK20)</f>
        <v>1163.8702573982282</v>
      </c>
      <c r="AV20" s="42"/>
    </row>
    <row r="21" spans="2:61" x14ac:dyDescent="0.2">
      <c r="E21" s="18" t="str">
        <f>Cover!$F$13</f>
        <v>NGN</v>
      </c>
      <c r="F21" s="3" t="s">
        <v>335</v>
      </c>
      <c r="G21" s="3" t="s">
        <v>228</v>
      </c>
      <c r="H21" s="3" t="s">
        <v>330</v>
      </c>
      <c r="I21" s="3" t="s">
        <v>136</v>
      </c>
      <c r="L21" s="3" t="s">
        <v>108</v>
      </c>
      <c r="M21" s="18" t="str">
        <f>$E21&amp;""&amp;G21</f>
        <v>NGNTotex</v>
      </c>
      <c r="R21" s="14"/>
      <c r="AG21" s="19">
        <f>Inp_NoncontrollableCosts!AG12</f>
        <v>251.75764466910169</v>
      </c>
      <c r="AH21" s="19">
        <f>Inp_NoncontrollableCosts!AH12</f>
        <v>258.47206581897217</v>
      </c>
      <c r="AI21" s="19">
        <f>Inp_NoncontrollableCosts!AI12</f>
        <v>258.69634291471135</v>
      </c>
      <c r="AJ21" s="19">
        <f>Inp_NoncontrollableCosts!AJ12</f>
        <v>254.22252398535204</v>
      </c>
      <c r="AK21" s="19">
        <f>Inp_NoncontrollableCosts!AK12</f>
        <v>248.56917213233476</v>
      </c>
      <c r="AM21" s="19">
        <f>SUM(T21:X21)</f>
        <v>0</v>
      </c>
      <c r="AN21" s="19">
        <f>SUM(Y21:AF21)</f>
        <v>0</v>
      </c>
      <c r="AO21" s="19">
        <f>SUM(AG21:AK21)</f>
        <v>1271.7177495204719</v>
      </c>
      <c r="AV21" s="42"/>
    </row>
    <row r="22" spans="2:61" ht="15" x14ac:dyDescent="0.2">
      <c r="B22" s="10" t="s">
        <v>281</v>
      </c>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41"/>
      <c r="AW22" s="10"/>
      <c r="AX22" s="10"/>
      <c r="AY22" s="10"/>
      <c r="AZ22" s="10"/>
      <c r="BA22" s="10"/>
      <c r="BB22" s="10"/>
      <c r="BC22" s="10"/>
      <c r="BD22" s="10"/>
      <c r="BE22" s="10"/>
      <c r="BF22" s="10"/>
      <c r="BG22" s="10"/>
      <c r="BH22" s="10"/>
      <c r="BI22" s="10"/>
    </row>
    <row r="23" spans="2:61" x14ac:dyDescent="0.2">
      <c r="C23" s="30" t="s">
        <v>282</v>
      </c>
      <c r="AN23" s="3"/>
      <c r="AV23" s="42"/>
    </row>
    <row r="24" spans="2:61" x14ac:dyDescent="0.2">
      <c r="AN24" s="3"/>
      <c r="AV24" s="42"/>
    </row>
    <row r="25" spans="2:61" x14ac:dyDescent="0.2">
      <c r="C25" s="11" t="s">
        <v>283</v>
      </c>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44"/>
      <c r="AW25" s="11"/>
      <c r="AX25" s="11"/>
      <c r="AY25" s="11"/>
      <c r="AZ25" s="11"/>
      <c r="BA25" s="11"/>
      <c r="BB25" s="11"/>
      <c r="BC25" s="11"/>
      <c r="BD25" s="11"/>
      <c r="BE25" s="11"/>
      <c r="BF25" s="11"/>
      <c r="BG25" s="11"/>
      <c r="BH25" s="11"/>
      <c r="BI25" s="11"/>
    </row>
    <row r="26" spans="2:61" x14ac:dyDescent="0.2">
      <c r="AN26" s="3"/>
      <c r="AV26" s="42"/>
    </row>
    <row r="27" spans="2:61" x14ac:dyDescent="0.2">
      <c r="E27" s="18" t="str">
        <f>Cover!$F$13</f>
        <v>NGN</v>
      </c>
      <c r="F27" s="4" t="s">
        <v>228</v>
      </c>
      <c r="I27" s="4" t="s">
        <v>228</v>
      </c>
      <c r="L27" s="3" t="s">
        <v>108</v>
      </c>
      <c r="R27" s="14"/>
      <c r="T27" s="14"/>
      <c r="U27" s="14"/>
      <c r="V27" s="14"/>
      <c r="W27" s="14"/>
      <c r="X27" s="14"/>
      <c r="Y27" s="14"/>
      <c r="Z27" s="14"/>
      <c r="AA27" s="14"/>
      <c r="AB27" s="14"/>
      <c r="AC27" s="14"/>
      <c r="AD27" s="14"/>
      <c r="AE27" s="14"/>
      <c r="AF27" s="14"/>
      <c r="AG27" s="14"/>
      <c r="AH27" s="14"/>
      <c r="AI27" s="14"/>
      <c r="AJ27" s="14"/>
      <c r="AK27" s="14"/>
      <c r="AM27" s="14"/>
      <c r="AN27" s="14"/>
      <c r="AO27" s="14"/>
    </row>
    <row r="28" spans="2:61" x14ac:dyDescent="0.2">
      <c r="E28" s="18" t="str">
        <f>Cover!$F$13</f>
        <v>NGN</v>
      </c>
      <c r="F28" s="4" t="s">
        <v>172</v>
      </c>
      <c r="I28" s="4" t="s">
        <v>172</v>
      </c>
      <c r="L28" s="3" t="s">
        <v>108</v>
      </c>
      <c r="R28" s="14"/>
      <c r="T28" s="14"/>
      <c r="U28" s="14"/>
      <c r="V28" s="14"/>
      <c r="W28" s="14"/>
      <c r="X28" s="14"/>
      <c r="Y28" s="14"/>
      <c r="Z28" s="14"/>
      <c r="AA28" s="14"/>
      <c r="AB28" s="14"/>
      <c r="AC28" s="14"/>
      <c r="AD28" s="14"/>
      <c r="AE28" s="14"/>
      <c r="AF28" s="14"/>
      <c r="AG28" s="14"/>
      <c r="AH28" s="14"/>
      <c r="AI28" s="14"/>
      <c r="AJ28" s="14"/>
      <c r="AK28" s="14"/>
      <c r="AM28" s="14"/>
      <c r="AN28" s="14"/>
      <c r="AO28" s="14"/>
    </row>
    <row r="29" spans="2:61" x14ac:dyDescent="0.2">
      <c r="E29" s="18" t="str">
        <f>Cover!$F$13</f>
        <v>NGN</v>
      </c>
      <c r="F29" s="4" t="s">
        <v>172</v>
      </c>
      <c r="G29" s="4" t="s">
        <v>173</v>
      </c>
      <c r="I29" s="4" t="s">
        <v>174</v>
      </c>
      <c r="L29" s="3" t="s">
        <v>108</v>
      </c>
      <c r="R29" s="14"/>
      <c r="T29" s="14"/>
      <c r="U29" s="14"/>
      <c r="V29" s="14"/>
      <c r="W29" s="14"/>
      <c r="X29" s="14"/>
      <c r="Y29" s="14"/>
      <c r="Z29" s="14"/>
      <c r="AA29" s="14"/>
      <c r="AB29" s="14"/>
      <c r="AC29" s="14"/>
      <c r="AD29" s="14"/>
      <c r="AE29" s="14"/>
      <c r="AF29" s="14"/>
      <c r="AG29" s="14"/>
      <c r="AH29" s="14"/>
      <c r="AI29" s="14"/>
      <c r="AJ29" s="14"/>
      <c r="AK29" s="14"/>
      <c r="AM29" s="14"/>
      <c r="AN29" s="14"/>
      <c r="AO29" s="14"/>
    </row>
    <row r="30" spans="2:61" x14ac:dyDescent="0.2">
      <c r="E30" s="18" t="str">
        <f>Cover!$F$13</f>
        <v>NGN</v>
      </c>
      <c r="F30" s="4" t="s">
        <v>172</v>
      </c>
      <c r="G30" s="4" t="s">
        <v>173</v>
      </c>
      <c r="H30" s="4" t="s">
        <v>175</v>
      </c>
      <c r="I30" s="4" t="s">
        <v>176</v>
      </c>
      <c r="L30" s="3" t="s">
        <v>108</v>
      </c>
      <c r="R30" s="14"/>
      <c r="T30" s="14"/>
      <c r="U30" s="14"/>
      <c r="V30" s="14"/>
      <c r="W30" s="14"/>
      <c r="X30" s="14"/>
      <c r="Y30" s="14"/>
      <c r="Z30" s="14"/>
      <c r="AA30" s="14"/>
      <c r="AB30" s="14"/>
      <c r="AC30" s="14"/>
      <c r="AD30" s="14"/>
      <c r="AE30" s="14"/>
      <c r="AF30" s="14"/>
      <c r="AG30" s="14"/>
      <c r="AH30" s="14"/>
      <c r="AI30" s="14"/>
      <c r="AJ30" s="14"/>
      <c r="AK30" s="14"/>
      <c r="AM30" s="14"/>
      <c r="AN30" s="14"/>
      <c r="AO30" s="14"/>
    </row>
    <row r="31" spans="2:61" x14ac:dyDescent="0.2">
      <c r="E31" s="18" t="str">
        <f>Cover!$F$13</f>
        <v>NGN</v>
      </c>
      <c r="F31" s="3" t="s">
        <v>172</v>
      </c>
      <c r="G31" s="3" t="s">
        <v>173</v>
      </c>
      <c r="H31" s="3" t="s">
        <v>175</v>
      </c>
      <c r="I31" s="77" t="s">
        <v>177</v>
      </c>
      <c r="L31" s="3" t="s">
        <v>108</v>
      </c>
      <c r="R31" s="14"/>
      <c r="T31" s="14"/>
      <c r="U31" s="14"/>
      <c r="V31" s="14"/>
      <c r="W31" s="14"/>
      <c r="X31" s="14"/>
      <c r="Y31" s="14"/>
      <c r="Z31" s="14"/>
      <c r="AA31" s="14"/>
      <c r="AB31" s="14"/>
      <c r="AC31" s="14"/>
      <c r="AD31" s="14"/>
      <c r="AE31" s="14"/>
      <c r="AF31" s="14"/>
      <c r="AG31" s="14"/>
      <c r="AH31" s="14"/>
      <c r="AI31" s="14"/>
      <c r="AJ31" s="14"/>
      <c r="AK31" s="14"/>
      <c r="AM31" s="14"/>
      <c r="AN31" s="14"/>
      <c r="AO31" s="14"/>
    </row>
    <row r="32" spans="2:61" x14ac:dyDescent="0.2">
      <c r="E32" s="18" t="str">
        <f>Cover!$F$13</f>
        <v>NGN</v>
      </c>
      <c r="F32" s="3" t="s">
        <v>172</v>
      </c>
      <c r="G32" s="3" t="s">
        <v>173</v>
      </c>
      <c r="H32" s="3" t="s">
        <v>175</v>
      </c>
      <c r="I32" s="77" t="s">
        <v>178</v>
      </c>
      <c r="L32" s="3" t="s">
        <v>108</v>
      </c>
      <c r="R32" s="14"/>
      <c r="T32" s="14"/>
      <c r="U32" s="14"/>
      <c r="V32" s="14"/>
      <c r="W32" s="14"/>
      <c r="X32" s="14"/>
      <c r="Y32" s="14"/>
      <c r="Z32" s="14"/>
      <c r="AA32" s="14"/>
      <c r="AB32" s="14"/>
      <c r="AC32" s="14"/>
      <c r="AD32" s="14"/>
      <c r="AE32" s="14"/>
      <c r="AF32" s="14"/>
      <c r="AG32" s="14"/>
      <c r="AH32" s="14"/>
      <c r="AI32" s="14"/>
      <c r="AJ32" s="14"/>
      <c r="AK32" s="14"/>
      <c r="AM32" s="14"/>
      <c r="AN32" s="14"/>
      <c r="AO32" s="14"/>
    </row>
    <row r="33" spans="5:41" x14ac:dyDescent="0.2">
      <c r="E33" s="18" t="str">
        <f>Cover!$F$13</f>
        <v>NGN</v>
      </c>
      <c r="F33" s="3" t="s">
        <v>172</v>
      </c>
      <c r="G33" s="3" t="s">
        <v>173</v>
      </c>
      <c r="H33" s="3" t="s">
        <v>175</v>
      </c>
      <c r="I33" s="77" t="s">
        <v>179</v>
      </c>
      <c r="L33" s="3" t="s">
        <v>108</v>
      </c>
      <c r="R33" s="14"/>
      <c r="T33" s="14"/>
      <c r="U33" s="14"/>
      <c r="V33" s="14"/>
      <c r="W33" s="14"/>
      <c r="X33" s="14"/>
      <c r="Y33" s="14"/>
      <c r="Z33" s="14"/>
      <c r="AA33" s="14"/>
      <c r="AB33" s="14"/>
      <c r="AC33" s="14"/>
      <c r="AD33" s="14"/>
      <c r="AE33" s="14"/>
      <c r="AF33" s="14"/>
      <c r="AG33" s="14"/>
      <c r="AH33" s="14"/>
      <c r="AI33" s="14"/>
      <c r="AJ33" s="14"/>
      <c r="AK33" s="14"/>
      <c r="AM33" s="14"/>
      <c r="AN33" s="14"/>
      <c r="AO33" s="14"/>
    </row>
    <row r="34" spans="5:41" x14ac:dyDescent="0.2">
      <c r="E34" s="18" t="str">
        <f>Cover!$F$13</f>
        <v>NGN</v>
      </c>
      <c r="F34" s="3" t="s">
        <v>172</v>
      </c>
      <c r="G34" s="3" t="s">
        <v>173</v>
      </c>
      <c r="H34" s="3" t="s">
        <v>175</v>
      </c>
      <c r="I34" s="77" t="s">
        <v>180</v>
      </c>
      <c r="L34" s="3" t="s">
        <v>108</v>
      </c>
      <c r="R34" s="14"/>
      <c r="T34" s="14"/>
      <c r="U34" s="14"/>
      <c r="V34" s="14"/>
      <c r="W34" s="14"/>
      <c r="X34" s="14"/>
      <c r="Y34" s="14"/>
      <c r="Z34" s="14"/>
      <c r="AA34" s="14"/>
      <c r="AB34" s="14"/>
      <c r="AC34" s="14"/>
      <c r="AD34" s="14"/>
      <c r="AE34" s="14"/>
      <c r="AF34" s="14"/>
      <c r="AG34" s="14"/>
      <c r="AH34" s="14"/>
      <c r="AI34" s="14"/>
      <c r="AJ34" s="14"/>
      <c r="AK34" s="14"/>
      <c r="AM34" s="14"/>
      <c r="AN34" s="14"/>
      <c r="AO34" s="14"/>
    </row>
    <row r="35" spans="5:41" x14ac:dyDescent="0.2">
      <c r="E35" s="18" t="str">
        <f>Cover!$F$13</f>
        <v>NGN</v>
      </c>
      <c r="F35" s="4" t="s">
        <v>172</v>
      </c>
      <c r="G35" s="4" t="s">
        <v>173</v>
      </c>
      <c r="H35" s="4" t="s">
        <v>181</v>
      </c>
      <c r="I35" s="4" t="s">
        <v>182</v>
      </c>
      <c r="L35" s="3" t="s">
        <v>108</v>
      </c>
      <c r="R35" s="14"/>
      <c r="T35" s="14"/>
      <c r="U35" s="14"/>
      <c r="V35" s="14"/>
      <c r="W35" s="14"/>
      <c r="X35" s="14"/>
      <c r="Y35" s="14"/>
      <c r="Z35" s="14"/>
      <c r="AA35" s="14"/>
      <c r="AB35" s="14"/>
      <c r="AC35" s="14"/>
      <c r="AD35" s="14"/>
      <c r="AE35" s="14"/>
      <c r="AF35" s="14"/>
      <c r="AG35" s="14"/>
      <c r="AH35" s="14"/>
      <c r="AI35" s="14"/>
      <c r="AJ35" s="14"/>
      <c r="AK35" s="14"/>
      <c r="AM35" s="14"/>
      <c r="AN35" s="14"/>
      <c r="AO35" s="14"/>
    </row>
    <row r="36" spans="5:41" x14ac:dyDescent="0.2">
      <c r="E36" s="18" t="str">
        <f>Cover!$F$13</f>
        <v>NGN</v>
      </c>
      <c r="F36" s="3" t="s">
        <v>172</v>
      </c>
      <c r="G36" s="3" t="s">
        <v>173</v>
      </c>
      <c r="H36" s="3" t="s">
        <v>181</v>
      </c>
      <c r="I36" s="77" t="s">
        <v>167</v>
      </c>
      <c r="L36" s="3" t="s">
        <v>108</v>
      </c>
      <c r="R36" s="14"/>
      <c r="T36" s="14"/>
      <c r="U36" s="14"/>
      <c r="V36" s="14"/>
      <c r="W36" s="14"/>
      <c r="X36" s="14"/>
      <c r="Y36" s="14"/>
      <c r="Z36" s="14"/>
      <c r="AA36" s="14"/>
      <c r="AB36" s="14"/>
      <c r="AC36" s="14"/>
      <c r="AD36" s="14"/>
      <c r="AE36" s="14"/>
      <c r="AF36" s="14"/>
      <c r="AG36" s="14"/>
      <c r="AH36" s="14"/>
      <c r="AI36" s="14"/>
      <c r="AJ36" s="14"/>
      <c r="AK36" s="14"/>
      <c r="AM36" s="14"/>
      <c r="AN36" s="14"/>
      <c r="AO36" s="14"/>
    </row>
    <row r="37" spans="5:41" x14ac:dyDescent="0.2">
      <c r="E37" s="18" t="str">
        <f>Cover!$F$13</f>
        <v>NGN</v>
      </c>
      <c r="F37" s="3" t="s">
        <v>172</v>
      </c>
      <c r="G37" s="3" t="s">
        <v>173</v>
      </c>
      <c r="H37" s="3" t="s">
        <v>181</v>
      </c>
      <c r="I37" s="77" t="s">
        <v>250</v>
      </c>
      <c r="L37" s="3" t="s">
        <v>108</v>
      </c>
      <c r="R37" s="14"/>
      <c r="T37" s="14"/>
      <c r="U37" s="14"/>
      <c r="V37" s="14"/>
      <c r="W37" s="14"/>
      <c r="X37" s="14"/>
      <c r="Y37" s="14"/>
      <c r="Z37" s="14"/>
      <c r="AA37" s="14"/>
      <c r="AB37" s="14"/>
      <c r="AC37" s="14"/>
      <c r="AD37" s="14"/>
      <c r="AE37" s="14"/>
      <c r="AF37" s="14"/>
      <c r="AG37" s="14"/>
      <c r="AH37" s="14"/>
      <c r="AI37" s="14"/>
      <c r="AJ37" s="14"/>
      <c r="AK37" s="14"/>
      <c r="AM37" s="14"/>
      <c r="AN37" s="14"/>
      <c r="AO37" s="14"/>
    </row>
    <row r="38" spans="5:41" x14ac:dyDescent="0.2">
      <c r="E38" s="18" t="str">
        <f>Cover!$F$13</f>
        <v>NGN</v>
      </c>
      <c r="F38" s="3" t="s">
        <v>172</v>
      </c>
      <c r="G38" s="3" t="s">
        <v>173</v>
      </c>
      <c r="H38" s="3" t="s">
        <v>181</v>
      </c>
      <c r="I38" s="77" t="s">
        <v>183</v>
      </c>
      <c r="L38" s="3" t="s">
        <v>108</v>
      </c>
      <c r="R38" s="14"/>
      <c r="T38" s="14"/>
      <c r="U38" s="14"/>
      <c r="V38" s="14"/>
      <c r="W38" s="14"/>
      <c r="X38" s="14"/>
      <c r="Y38" s="14"/>
      <c r="Z38" s="14"/>
      <c r="AA38" s="14"/>
      <c r="AB38" s="14"/>
      <c r="AC38" s="14"/>
      <c r="AD38" s="14"/>
      <c r="AE38" s="14"/>
      <c r="AF38" s="14"/>
      <c r="AG38" s="14"/>
      <c r="AH38" s="14"/>
      <c r="AI38" s="14"/>
      <c r="AJ38" s="14"/>
      <c r="AK38" s="14"/>
      <c r="AM38" s="14"/>
      <c r="AN38" s="14"/>
      <c r="AO38" s="14"/>
    </row>
    <row r="39" spans="5:41" x14ac:dyDescent="0.2">
      <c r="E39" s="18" t="str">
        <f>Cover!$F$13</f>
        <v>NGN</v>
      </c>
      <c r="F39" s="3" t="s">
        <v>172</v>
      </c>
      <c r="G39" s="3" t="s">
        <v>173</v>
      </c>
      <c r="H39" s="3" t="s">
        <v>181</v>
      </c>
      <c r="I39" s="77" t="s">
        <v>251</v>
      </c>
      <c r="L39" s="3" t="s">
        <v>108</v>
      </c>
      <c r="R39" s="14"/>
      <c r="T39" s="14"/>
      <c r="U39" s="14"/>
      <c r="V39" s="14"/>
      <c r="W39" s="14"/>
      <c r="X39" s="14"/>
      <c r="Y39" s="14"/>
      <c r="Z39" s="14"/>
      <c r="AA39" s="14"/>
      <c r="AB39" s="14"/>
      <c r="AC39" s="14"/>
      <c r="AD39" s="14"/>
      <c r="AE39" s="14"/>
      <c r="AF39" s="14"/>
      <c r="AG39" s="14"/>
      <c r="AH39" s="14"/>
      <c r="AI39" s="14"/>
      <c r="AJ39" s="14"/>
      <c r="AK39" s="14"/>
      <c r="AM39" s="14"/>
      <c r="AN39" s="14"/>
      <c r="AO39" s="14"/>
    </row>
    <row r="40" spans="5:41" x14ac:dyDescent="0.2">
      <c r="E40" s="18" t="str">
        <f>Cover!$F$13</f>
        <v>NGN</v>
      </c>
      <c r="F40" s="3" t="s">
        <v>172</v>
      </c>
      <c r="G40" s="3" t="s">
        <v>173</v>
      </c>
      <c r="H40" s="3" t="s">
        <v>181</v>
      </c>
      <c r="I40" s="77" t="s">
        <v>252</v>
      </c>
      <c r="L40" s="3" t="s">
        <v>108</v>
      </c>
      <c r="R40" s="14"/>
      <c r="T40" s="14"/>
      <c r="U40" s="14"/>
      <c r="V40" s="14"/>
      <c r="W40" s="14"/>
      <c r="X40" s="14"/>
      <c r="Y40" s="14"/>
      <c r="Z40" s="14"/>
      <c r="AA40" s="14"/>
      <c r="AB40" s="14"/>
      <c r="AC40" s="14"/>
      <c r="AD40" s="14"/>
      <c r="AE40" s="14"/>
      <c r="AF40" s="14"/>
      <c r="AG40" s="14"/>
      <c r="AH40" s="14"/>
      <c r="AI40" s="14"/>
      <c r="AJ40" s="14"/>
      <c r="AK40" s="14"/>
      <c r="AM40" s="14"/>
      <c r="AN40" s="14"/>
      <c r="AO40" s="14"/>
    </row>
    <row r="41" spans="5:41" x14ac:dyDescent="0.2">
      <c r="E41" s="18" t="str">
        <f>Cover!$F$13</f>
        <v>NGN</v>
      </c>
      <c r="F41" s="4" t="s">
        <v>172</v>
      </c>
      <c r="G41" s="4" t="s">
        <v>173</v>
      </c>
      <c r="H41" s="4" t="s">
        <v>184</v>
      </c>
      <c r="I41" s="4" t="s">
        <v>185</v>
      </c>
      <c r="L41" s="3" t="s">
        <v>108</v>
      </c>
      <c r="R41" s="14"/>
      <c r="T41" s="14"/>
      <c r="U41" s="14"/>
      <c r="V41" s="14"/>
      <c r="W41" s="14"/>
      <c r="X41" s="14"/>
      <c r="Y41" s="14"/>
      <c r="Z41" s="14"/>
      <c r="AA41" s="14"/>
      <c r="AB41" s="14"/>
      <c r="AC41" s="14"/>
      <c r="AD41" s="14"/>
      <c r="AE41" s="14"/>
      <c r="AF41" s="14"/>
      <c r="AG41" s="14"/>
      <c r="AH41" s="14"/>
      <c r="AI41" s="14"/>
      <c r="AJ41" s="14"/>
      <c r="AK41" s="14"/>
      <c r="AM41" s="14"/>
      <c r="AN41" s="14"/>
      <c r="AO41" s="14"/>
    </row>
    <row r="42" spans="5:41" x14ac:dyDescent="0.2">
      <c r="E42" s="18" t="str">
        <f>Cover!$F$13</f>
        <v>NGN</v>
      </c>
      <c r="F42" s="3" t="s">
        <v>172</v>
      </c>
      <c r="G42" s="3" t="s">
        <v>173</v>
      </c>
      <c r="H42" s="3" t="s">
        <v>184</v>
      </c>
      <c r="I42" s="77" t="s">
        <v>417</v>
      </c>
      <c r="L42" s="3" t="s">
        <v>108</v>
      </c>
      <c r="R42" s="14"/>
      <c r="T42" s="14"/>
      <c r="U42" s="14"/>
      <c r="V42" s="14"/>
      <c r="W42" s="14"/>
      <c r="X42" s="14"/>
      <c r="Y42" s="14"/>
      <c r="Z42" s="14"/>
      <c r="AA42" s="14"/>
      <c r="AB42" s="14"/>
      <c r="AC42" s="14"/>
      <c r="AD42" s="14"/>
      <c r="AE42" s="14"/>
      <c r="AF42" s="14"/>
      <c r="AG42" s="14"/>
      <c r="AH42" s="14"/>
      <c r="AI42" s="14"/>
      <c r="AJ42" s="14"/>
      <c r="AK42" s="14"/>
      <c r="AM42" s="14"/>
      <c r="AN42" s="14"/>
      <c r="AO42" s="14"/>
    </row>
    <row r="43" spans="5:41" x14ac:dyDescent="0.2">
      <c r="E43" s="18" t="str">
        <f>Cover!$F$13</f>
        <v>NGN</v>
      </c>
      <c r="F43" s="3" t="s">
        <v>172</v>
      </c>
      <c r="G43" s="3" t="s">
        <v>173</v>
      </c>
      <c r="H43" s="3" t="s">
        <v>184</v>
      </c>
      <c r="I43" s="77" t="s">
        <v>186</v>
      </c>
      <c r="L43" s="3" t="s">
        <v>108</v>
      </c>
      <c r="R43" s="14"/>
      <c r="T43" s="14"/>
      <c r="U43" s="14"/>
      <c r="V43" s="14"/>
      <c r="W43" s="14"/>
      <c r="X43" s="14"/>
      <c r="Y43" s="14"/>
      <c r="Z43" s="14"/>
      <c r="AA43" s="14"/>
      <c r="AB43" s="14"/>
      <c r="AC43" s="14"/>
      <c r="AD43" s="14"/>
      <c r="AE43" s="14"/>
      <c r="AF43" s="14"/>
      <c r="AG43" s="14"/>
      <c r="AH43" s="14"/>
      <c r="AI43" s="14"/>
      <c r="AJ43" s="14"/>
      <c r="AK43" s="14"/>
      <c r="AM43" s="14"/>
      <c r="AN43" s="14"/>
      <c r="AO43" s="14"/>
    </row>
    <row r="44" spans="5:41" x14ac:dyDescent="0.2">
      <c r="E44" s="18" t="str">
        <f>Cover!$F$13</f>
        <v>NGN</v>
      </c>
      <c r="F44" s="3" t="s">
        <v>172</v>
      </c>
      <c r="G44" s="3" t="s">
        <v>173</v>
      </c>
      <c r="H44" s="3" t="s">
        <v>184</v>
      </c>
      <c r="I44" s="77" t="s">
        <v>187</v>
      </c>
      <c r="L44" s="3" t="s">
        <v>108</v>
      </c>
      <c r="R44" s="14"/>
      <c r="T44" s="14"/>
      <c r="U44" s="14"/>
      <c r="V44" s="14"/>
      <c r="W44" s="14"/>
      <c r="X44" s="14"/>
      <c r="Y44" s="14"/>
      <c r="Z44" s="14"/>
      <c r="AA44" s="14"/>
      <c r="AB44" s="14"/>
      <c r="AC44" s="14"/>
      <c r="AD44" s="14"/>
      <c r="AE44" s="14"/>
      <c r="AF44" s="14"/>
      <c r="AG44" s="14"/>
      <c r="AH44" s="14"/>
      <c r="AI44" s="14"/>
      <c r="AJ44" s="14"/>
      <c r="AK44" s="14"/>
      <c r="AM44" s="14"/>
      <c r="AN44" s="14"/>
      <c r="AO44" s="14"/>
    </row>
    <row r="45" spans="5:41" x14ac:dyDescent="0.2">
      <c r="E45" s="18" t="str">
        <f>Cover!$F$13</f>
        <v>NGN</v>
      </c>
      <c r="F45" s="3" t="s">
        <v>172</v>
      </c>
      <c r="G45" s="3" t="s">
        <v>173</v>
      </c>
      <c r="H45" s="3" t="s">
        <v>184</v>
      </c>
      <c r="I45" s="77" t="s">
        <v>188</v>
      </c>
      <c r="L45" s="3" t="s">
        <v>108</v>
      </c>
      <c r="R45" s="14"/>
      <c r="T45" s="14"/>
      <c r="U45" s="14"/>
      <c r="V45" s="14"/>
      <c r="W45" s="14"/>
      <c r="X45" s="14"/>
      <c r="Y45" s="14"/>
      <c r="Z45" s="14"/>
      <c r="AA45" s="14"/>
      <c r="AB45" s="14"/>
      <c r="AC45" s="14"/>
      <c r="AD45" s="14"/>
      <c r="AE45" s="14"/>
      <c r="AF45" s="14"/>
      <c r="AG45" s="14"/>
      <c r="AH45" s="14"/>
      <c r="AI45" s="14"/>
      <c r="AJ45" s="14"/>
      <c r="AK45" s="14"/>
      <c r="AM45" s="14"/>
      <c r="AN45" s="14"/>
      <c r="AO45" s="14"/>
    </row>
    <row r="46" spans="5:41" x14ac:dyDescent="0.2">
      <c r="E46" s="18" t="str">
        <f>Cover!$F$13</f>
        <v>NGN</v>
      </c>
      <c r="F46" s="3" t="s">
        <v>172</v>
      </c>
      <c r="G46" s="3" t="s">
        <v>173</v>
      </c>
      <c r="H46" s="3" t="s">
        <v>184</v>
      </c>
      <c r="I46" s="77" t="s">
        <v>189</v>
      </c>
      <c r="L46" s="3" t="s">
        <v>108</v>
      </c>
      <c r="R46" s="14"/>
      <c r="T46" s="14"/>
      <c r="U46" s="14"/>
      <c r="V46" s="14"/>
      <c r="W46" s="14"/>
      <c r="X46" s="14"/>
      <c r="Y46" s="14"/>
      <c r="Z46" s="14"/>
      <c r="AA46" s="14"/>
      <c r="AB46" s="14"/>
      <c r="AC46" s="14"/>
      <c r="AD46" s="14"/>
      <c r="AE46" s="14"/>
      <c r="AF46" s="14"/>
      <c r="AG46" s="14"/>
      <c r="AH46" s="14"/>
      <c r="AI46" s="14"/>
      <c r="AJ46" s="14"/>
      <c r="AK46" s="14"/>
      <c r="AM46" s="14"/>
      <c r="AN46" s="14"/>
      <c r="AO46" s="14"/>
    </row>
    <row r="47" spans="5:41" x14ac:dyDescent="0.2">
      <c r="E47" s="18" t="str">
        <f>Cover!$F$13</f>
        <v>NGN</v>
      </c>
      <c r="F47" s="3" t="s">
        <v>172</v>
      </c>
      <c r="G47" s="3" t="s">
        <v>173</v>
      </c>
      <c r="H47" s="3" t="s">
        <v>184</v>
      </c>
      <c r="I47" s="77" t="s">
        <v>190</v>
      </c>
      <c r="L47" s="3" t="s">
        <v>108</v>
      </c>
      <c r="R47" s="14"/>
      <c r="T47" s="14"/>
      <c r="U47" s="14"/>
      <c r="V47" s="14"/>
      <c r="W47" s="14"/>
      <c r="X47" s="14"/>
      <c r="Y47" s="14"/>
      <c r="Z47" s="14"/>
      <c r="AA47" s="14"/>
      <c r="AB47" s="14"/>
      <c r="AC47" s="14"/>
      <c r="AD47" s="14"/>
      <c r="AE47" s="14"/>
      <c r="AF47" s="14"/>
      <c r="AG47" s="14"/>
      <c r="AH47" s="14"/>
      <c r="AI47" s="14"/>
      <c r="AJ47" s="14"/>
      <c r="AK47" s="14"/>
      <c r="AM47" s="14"/>
      <c r="AN47" s="14"/>
      <c r="AO47" s="14"/>
    </row>
    <row r="48" spans="5:41" x14ac:dyDescent="0.2">
      <c r="E48" s="18" t="str">
        <f>Cover!$F$13</f>
        <v>NGN</v>
      </c>
      <c r="F48" s="3" t="s">
        <v>172</v>
      </c>
      <c r="G48" s="3" t="s">
        <v>173</v>
      </c>
      <c r="H48" s="3" t="s">
        <v>184</v>
      </c>
      <c r="I48" s="77" t="s">
        <v>191</v>
      </c>
      <c r="L48" s="3" t="s">
        <v>108</v>
      </c>
      <c r="R48" s="14"/>
      <c r="T48" s="14"/>
      <c r="U48" s="14"/>
      <c r="V48" s="14"/>
      <c r="W48" s="14"/>
      <c r="X48" s="14"/>
      <c r="Y48" s="14"/>
      <c r="Z48" s="14"/>
      <c r="AA48" s="14"/>
      <c r="AB48" s="14"/>
      <c r="AC48" s="14"/>
      <c r="AD48" s="14"/>
      <c r="AE48" s="14"/>
      <c r="AF48" s="14"/>
      <c r="AG48" s="14"/>
      <c r="AH48" s="14"/>
      <c r="AI48" s="14"/>
      <c r="AJ48" s="14"/>
      <c r="AK48" s="14"/>
      <c r="AM48" s="14"/>
      <c r="AN48" s="14"/>
      <c r="AO48" s="14"/>
    </row>
    <row r="49" spans="5:41" x14ac:dyDescent="0.2">
      <c r="E49" s="18" t="str">
        <f>Cover!$F$13</f>
        <v>NGN</v>
      </c>
      <c r="F49" s="3" t="s">
        <v>172</v>
      </c>
      <c r="G49" s="3" t="s">
        <v>173</v>
      </c>
      <c r="H49" s="3" t="s">
        <v>184</v>
      </c>
      <c r="I49" s="77" t="s">
        <v>192</v>
      </c>
      <c r="L49" s="3" t="s">
        <v>108</v>
      </c>
      <c r="R49" s="14"/>
      <c r="T49" s="14"/>
      <c r="U49" s="14"/>
      <c r="V49" s="14"/>
      <c r="W49" s="14"/>
      <c r="X49" s="14"/>
      <c r="Y49" s="14"/>
      <c r="Z49" s="14"/>
      <c r="AA49" s="14"/>
      <c r="AB49" s="14"/>
      <c r="AC49" s="14"/>
      <c r="AD49" s="14"/>
      <c r="AE49" s="14"/>
      <c r="AF49" s="14"/>
      <c r="AG49" s="14"/>
      <c r="AH49" s="14"/>
      <c r="AI49" s="14"/>
      <c r="AJ49" s="14"/>
      <c r="AK49" s="14"/>
      <c r="AM49" s="14"/>
      <c r="AN49" s="14"/>
      <c r="AO49" s="14"/>
    </row>
    <row r="50" spans="5:41" ht="13.5" customHeight="1" x14ac:dyDescent="0.2">
      <c r="E50" s="18" t="str">
        <f>Cover!$F$13</f>
        <v>NGN</v>
      </c>
      <c r="F50" s="4" t="s">
        <v>172</v>
      </c>
      <c r="G50" s="4" t="s">
        <v>173</v>
      </c>
      <c r="H50" s="4" t="s">
        <v>193</v>
      </c>
      <c r="I50" s="4" t="s">
        <v>194</v>
      </c>
      <c r="L50" s="3" t="s">
        <v>108</v>
      </c>
      <c r="R50" s="14"/>
      <c r="T50" s="14"/>
      <c r="U50" s="14"/>
      <c r="V50" s="14"/>
      <c r="W50" s="14"/>
      <c r="X50" s="14"/>
      <c r="Y50" s="14"/>
      <c r="Z50" s="14"/>
      <c r="AA50" s="14"/>
      <c r="AB50" s="14"/>
      <c r="AC50" s="14"/>
      <c r="AD50" s="14"/>
      <c r="AE50" s="14"/>
      <c r="AF50" s="14"/>
      <c r="AG50" s="14"/>
      <c r="AH50" s="14"/>
      <c r="AI50" s="14"/>
      <c r="AJ50" s="14"/>
      <c r="AK50" s="14"/>
      <c r="AM50" s="14"/>
      <c r="AN50" s="14"/>
      <c r="AO50" s="14"/>
    </row>
    <row r="51" spans="5:41" x14ac:dyDescent="0.2">
      <c r="E51" s="18" t="str">
        <f>Cover!$F$13</f>
        <v>NGN</v>
      </c>
      <c r="F51" s="4" t="s">
        <v>172</v>
      </c>
      <c r="G51" s="4" t="s">
        <v>195</v>
      </c>
      <c r="I51" s="4" t="s">
        <v>196</v>
      </c>
      <c r="L51" s="3" t="s">
        <v>108</v>
      </c>
      <c r="R51" s="14"/>
      <c r="T51" s="14"/>
      <c r="U51" s="14"/>
      <c r="V51" s="14"/>
      <c r="W51" s="14"/>
      <c r="X51" s="14"/>
      <c r="Y51" s="14"/>
      <c r="Z51" s="14"/>
      <c r="AA51" s="14"/>
      <c r="AB51" s="14"/>
      <c r="AC51" s="14"/>
      <c r="AD51" s="14"/>
      <c r="AE51" s="14"/>
      <c r="AF51" s="14"/>
      <c r="AG51" s="14"/>
      <c r="AH51" s="14"/>
      <c r="AI51" s="14"/>
      <c r="AJ51" s="14"/>
      <c r="AK51" s="14"/>
      <c r="AM51" s="14"/>
      <c r="AN51" s="14"/>
      <c r="AO51" s="14"/>
    </row>
    <row r="52" spans="5:41" x14ac:dyDescent="0.2">
      <c r="E52" s="18" t="str">
        <f>Cover!$F$13</f>
        <v>NGN</v>
      </c>
      <c r="F52" s="3" t="s">
        <v>172</v>
      </c>
      <c r="G52" s="3" t="s">
        <v>195</v>
      </c>
      <c r="I52" s="109" t="s">
        <v>197</v>
      </c>
      <c r="L52" s="3" t="s">
        <v>108</v>
      </c>
      <c r="R52" s="14"/>
      <c r="T52" s="14"/>
      <c r="U52" s="14"/>
      <c r="V52" s="14"/>
      <c r="W52" s="14"/>
      <c r="X52" s="14"/>
      <c r="Y52" s="14"/>
      <c r="Z52" s="14"/>
      <c r="AA52" s="14"/>
      <c r="AB52" s="14"/>
      <c r="AC52" s="14"/>
      <c r="AD52" s="14"/>
      <c r="AE52" s="14"/>
      <c r="AF52" s="14"/>
      <c r="AG52" s="14"/>
      <c r="AH52" s="14"/>
      <c r="AI52" s="14"/>
      <c r="AJ52" s="14"/>
      <c r="AK52" s="14"/>
      <c r="AM52" s="14"/>
      <c r="AN52" s="14"/>
      <c r="AO52" s="14"/>
    </row>
    <row r="53" spans="5:41" x14ac:dyDescent="0.2">
      <c r="E53" s="18" t="str">
        <f>Cover!$F$13</f>
        <v>NGN</v>
      </c>
      <c r="F53" s="3" t="s">
        <v>172</v>
      </c>
      <c r="G53" s="3" t="s">
        <v>195</v>
      </c>
      <c r="I53" s="110" t="s">
        <v>198</v>
      </c>
      <c r="L53" s="3" t="s">
        <v>108</v>
      </c>
      <c r="R53" s="14"/>
      <c r="T53" s="14"/>
      <c r="U53" s="14"/>
      <c r="V53" s="14"/>
      <c r="W53" s="14"/>
      <c r="X53" s="14"/>
      <c r="Y53" s="14"/>
      <c r="Z53" s="14"/>
      <c r="AA53" s="14"/>
      <c r="AB53" s="14"/>
      <c r="AC53" s="14"/>
      <c r="AD53" s="14"/>
      <c r="AE53" s="14"/>
      <c r="AF53" s="14"/>
      <c r="AG53" s="14"/>
      <c r="AH53" s="14"/>
      <c r="AI53" s="14"/>
      <c r="AJ53" s="14"/>
      <c r="AK53" s="14"/>
      <c r="AM53" s="14"/>
      <c r="AN53" s="14"/>
      <c r="AO53" s="14"/>
    </row>
    <row r="54" spans="5:41" x14ac:dyDescent="0.2">
      <c r="E54" s="18" t="str">
        <f>Cover!$F$13</f>
        <v>NGN</v>
      </c>
      <c r="F54" s="3" t="s">
        <v>172</v>
      </c>
      <c r="G54" s="3" t="s">
        <v>195</v>
      </c>
      <c r="I54" s="110" t="s">
        <v>199</v>
      </c>
      <c r="L54" s="3" t="s">
        <v>108</v>
      </c>
      <c r="R54" s="14"/>
      <c r="T54" s="14"/>
      <c r="U54" s="14"/>
      <c r="V54" s="14"/>
      <c r="W54" s="14"/>
      <c r="X54" s="14"/>
      <c r="Y54" s="14"/>
      <c r="Z54" s="14"/>
      <c r="AA54" s="14"/>
      <c r="AB54" s="14"/>
      <c r="AC54" s="14"/>
      <c r="AD54" s="14"/>
      <c r="AE54" s="14"/>
      <c r="AF54" s="14"/>
      <c r="AG54" s="14"/>
      <c r="AH54" s="14"/>
      <c r="AI54" s="14"/>
      <c r="AJ54" s="14"/>
      <c r="AK54" s="14"/>
      <c r="AM54" s="14"/>
      <c r="AN54" s="14"/>
      <c r="AO54" s="14"/>
    </row>
    <row r="55" spans="5:41" x14ac:dyDescent="0.2">
      <c r="E55" s="18" t="str">
        <f>Cover!$F$13</f>
        <v>NGN</v>
      </c>
      <c r="F55" s="3" t="s">
        <v>172</v>
      </c>
      <c r="G55" s="3" t="s">
        <v>195</v>
      </c>
      <c r="I55" s="110" t="s">
        <v>200</v>
      </c>
      <c r="L55" s="3" t="s">
        <v>108</v>
      </c>
      <c r="R55" s="14"/>
      <c r="T55" s="14"/>
      <c r="U55" s="14"/>
      <c r="V55" s="14"/>
      <c r="W55" s="14"/>
      <c r="X55" s="14"/>
      <c r="Y55" s="14"/>
      <c r="Z55" s="14"/>
      <c r="AA55" s="14"/>
      <c r="AB55" s="14"/>
      <c r="AC55" s="14"/>
      <c r="AD55" s="14"/>
      <c r="AE55" s="14"/>
      <c r="AF55" s="14"/>
      <c r="AG55" s="14"/>
      <c r="AH55" s="14"/>
      <c r="AI55" s="14"/>
      <c r="AJ55" s="14"/>
      <c r="AK55" s="14"/>
      <c r="AM55" s="14"/>
      <c r="AN55" s="14"/>
      <c r="AO55" s="14"/>
    </row>
    <row r="56" spans="5:41" x14ac:dyDescent="0.2">
      <c r="E56" s="18" t="str">
        <f>Cover!$F$13</f>
        <v>NGN</v>
      </c>
      <c r="F56" s="3" t="s">
        <v>172</v>
      </c>
      <c r="G56" s="3" t="s">
        <v>195</v>
      </c>
      <c r="I56" s="110" t="s">
        <v>201</v>
      </c>
      <c r="L56" s="3" t="s">
        <v>108</v>
      </c>
      <c r="R56" s="14"/>
      <c r="T56" s="14"/>
      <c r="U56" s="14"/>
      <c r="V56" s="14"/>
      <c r="W56" s="14"/>
      <c r="X56" s="14"/>
      <c r="Y56" s="14"/>
      <c r="Z56" s="14"/>
      <c r="AA56" s="14"/>
      <c r="AB56" s="14"/>
      <c r="AC56" s="14"/>
      <c r="AD56" s="14"/>
      <c r="AE56" s="14"/>
      <c r="AF56" s="14"/>
      <c r="AG56" s="14"/>
      <c r="AH56" s="14"/>
      <c r="AI56" s="14"/>
      <c r="AJ56" s="14"/>
      <c r="AK56" s="14"/>
      <c r="AM56" s="14"/>
      <c r="AN56" s="14"/>
      <c r="AO56" s="14"/>
    </row>
    <row r="57" spans="5:41" x14ac:dyDescent="0.2">
      <c r="E57" s="18" t="str">
        <f>Cover!$F$13</f>
        <v>NGN</v>
      </c>
      <c r="F57" s="3" t="s">
        <v>172</v>
      </c>
      <c r="G57" s="3" t="s">
        <v>195</v>
      </c>
      <c r="I57" s="110" t="s">
        <v>202</v>
      </c>
      <c r="L57" s="3" t="s">
        <v>108</v>
      </c>
      <c r="R57" s="14"/>
      <c r="T57" s="14"/>
      <c r="U57" s="14"/>
      <c r="V57" s="14"/>
      <c r="W57" s="14"/>
      <c r="X57" s="14"/>
      <c r="Y57" s="14"/>
      <c r="Z57" s="14"/>
      <c r="AA57" s="14"/>
      <c r="AB57" s="14"/>
      <c r="AC57" s="14"/>
      <c r="AD57" s="14"/>
      <c r="AE57" s="14"/>
      <c r="AF57" s="14"/>
      <c r="AG57" s="14"/>
      <c r="AH57" s="14"/>
      <c r="AI57" s="14"/>
      <c r="AJ57" s="14"/>
      <c r="AK57" s="14"/>
      <c r="AM57" s="14"/>
      <c r="AN57" s="14"/>
      <c r="AO57" s="14"/>
    </row>
    <row r="58" spans="5:41" x14ac:dyDescent="0.2">
      <c r="E58" s="18" t="str">
        <f>Cover!$F$13</f>
        <v>NGN</v>
      </c>
      <c r="F58" s="3" t="s">
        <v>172</v>
      </c>
      <c r="G58" s="3" t="s">
        <v>195</v>
      </c>
      <c r="I58" s="110" t="s">
        <v>472</v>
      </c>
      <c r="L58" s="3" t="s">
        <v>108</v>
      </c>
      <c r="R58" s="14"/>
      <c r="T58" s="14"/>
      <c r="U58" s="14"/>
      <c r="V58" s="14"/>
      <c r="W58" s="14"/>
      <c r="X58" s="14"/>
      <c r="Y58" s="14"/>
      <c r="Z58" s="14"/>
      <c r="AA58" s="14"/>
      <c r="AB58" s="14"/>
      <c r="AC58" s="14"/>
      <c r="AD58" s="14"/>
      <c r="AE58" s="14"/>
      <c r="AF58" s="14"/>
      <c r="AG58" s="14"/>
      <c r="AH58" s="14"/>
      <c r="AI58" s="14"/>
      <c r="AJ58" s="14"/>
      <c r="AK58" s="14"/>
      <c r="AM58" s="14"/>
      <c r="AN58" s="14"/>
      <c r="AO58" s="14"/>
    </row>
    <row r="59" spans="5:41" x14ac:dyDescent="0.2">
      <c r="E59" s="18" t="str">
        <f>Cover!$F$13</f>
        <v>NGN</v>
      </c>
      <c r="F59" s="3" t="s">
        <v>172</v>
      </c>
      <c r="G59" s="3" t="s">
        <v>195</v>
      </c>
      <c r="I59" s="110" t="s">
        <v>204</v>
      </c>
      <c r="L59" s="3" t="s">
        <v>108</v>
      </c>
      <c r="R59" s="14"/>
      <c r="T59" s="14"/>
      <c r="U59" s="14"/>
      <c r="V59" s="14"/>
      <c r="W59" s="14"/>
      <c r="X59" s="14"/>
      <c r="Y59" s="14"/>
      <c r="Z59" s="14"/>
      <c r="AA59" s="14"/>
      <c r="AB59" s="14"/>
      <c r="AC59" s="14"/>
      <c r="AD59" s="14"/>
      <c r="AE59" s="14"/>
      <c r="AF59" s="14"/>
      <c r="AG59" s="14"/>
      <c r="AH59" s="14"/>
      <c r="AI59" s="14"/>
      <c r="AJ59" s="14"/>
      <c r="AK59" s="14"/>
      <c r="AM59" s="14"/>
      <c r="AN59" s="14"/>
      <c r="AO59" s="14"/>
    </row>
    <row r="60" spans="5:41" x14ac:dyDescent="0.2">
      <c r="E60" s="18" t="str">
        <f>Cover!$F$13</f>
        <v>NGN</v>
      </c>
      <c r="F60" s="3" t="s">
        <v>172</v>
      </c>
      <c r="G60" s="3" t="s">
        <v>195</v>
      </c>
      <c r="I60" s="110" t="s">
        <v>205</v>
      </c>
      <c r="L60" s="3" t="s">
        <v>108</v>
      </c>
      <c r="R60" s="14"/>
      <c r="T60" s="14"/>
      <c r="U60" s="14"/>
      <c r="V60" s="14"/>
      <c r="W60" s="14"/>
      <c r="X60" s="14"/>
      <c r="Y60" s="14"/>
      <c r="Z60" s="14"/>
      <c r="AA60" s="14"/>
      <c r="AB60" s="14"/>
      <c r="AC60" s="14"/>
      <c r="AD60" s="14"/>
      <c r="AE60" s="14"/>
      <c r="AF60" s="14"/>
      <c r="AG60" s="14"/>
      <c r="AH60" s="14"/>
      <c r="AI60" s="14"/>
      <c r="AJ60" s="14"/>
      <c r="AK60" s="14"/>
      <c r="AM60" s="14"/>
      <c r="AN60" s="14"/>
      <c r="AO60" s="14"/>
    </row>
    <row r="61" spans="5:41" x14ac:dyDescent="0.2">
      <c r="E61" s="18" t="str">
        <f>Cover!$F$13</f>
        <v>NGN</v>
      </c>
      <c r="F61" s="3" t="s">
        <v>172</v>
      </c>
      <c r="G61" s="3" t="s">
        <v>195</v>
      </c>
      <c r="I61" s="110" t="s">
        <v>474</v>
      </c>
      <c r="L61" s="3" t="s">
        <v>108</v>
      </c>
      <c r="R61" s="14"/>
      <c r="T61" s="14"/>
      <c r="U61" s="14"/>
      <c r="V61" s="14"/>
      <c r="W61" s="14"/>
      <c r="X61" s="14"/>
      <c r="Y61" s="14"/>
      <c r="Z61" s="14"/>
      <c r="AA61" s="14"/>
      <c r="AB61" s="14"/>
      <c r="AC61" s="14"/>
      <c r="AD61" s="14"/>
      <c r="AE61" s="14"/>
      <c r="AF61" s="14"/>
      <c r="AG61" s="14"/>
      <c r="AH61" s="14"/>
      <c r="AI61" s="14"/>
      <c r="AJ61" s="14"/>
      <c r="AK61" s="14"/>
      <c r="AM61" s="14"/>
      <c r="AN61" s="14"/>
      <c r="AO61" s="14"/>
    </row>
    <row r="62" spans="5:41" x14ac:dyDescent="0.2">
      <c r="E62" s="18" t="str">
        <f>Cover!$F$13</f>
        <v>NGN</v>
      </c>
      <c r="F62" s="3" t="s">
        <v>172</v>
      </c>
      <c r="G62" s="3" t="s">
        <v>195</v>
      </c>
      <c r="I62" s="110" t="s">
        <v>476</v>
      </c>
      <c r="L62" s="3" t="s">
        <v>108</v>
      </c>
      <c r="R62" s="14"/>
      <c r="T62" s="14"/>
      <c r="U62" s="14"/>
      <c r="V62" s="14"/>
      <c r="W62" s="14"/>
      <c r="X62" s="14"/>
      <c r="Y62" s="14"/>
      <c r="Z62" s="14"/>
      <c r="AA62" s="14"/>
      <c r="AB62" s="14"/>
      <c r="AC62" s="14"/>
      <c r="AD62" s="14"/>
      <c r="AE62" s="14"/>
      <c r="AF62" s="14"/>
      <c r="AG62" s="14"/>
      <c r="AH62" s="14"/>
      <c r="AI62" s="14"/>
      <c r="AJ62" s="14"/>
      <c r="AK62" s="14"/>
      <c r="AM62" s="14"/>
      <c r="AN62" s="14"/>
      <c r="AO62" s="14"/>
    </row>
    <row r="63" spans="5:41" x14ac:dyDescent="0.2">
      <c r="E63" s="18" t="str">
        <f>Cover!$F$13</f>
        <v>NGN</v>
      </c>
      <c r="F63" s="3" t="s">
        <v>172</v>
      </c>
      <c r="G63" s="3" t="s">
        <v>195</v>
      </c>
      <c r="I63" s="110" t="s">
        <v>478</v>
      </c>
      <c r="L63" s="3" t="s">
        <v>108</v>
      </c>
      <c r="R63" s="14"/>
      <c r="T63" s="14"/>
      <c r="U63" s="14"/>
      <c r="V63" s="14"/>
      <c r="W63" s="14"/>
      <c r="X63" s="14"/>
      <c r="Y63" s="14"/>
      <c r="Z63" s="14"/>
      <c r="AA63" s="14"/>
      <c r="AB63" s="14"/>
      <c r="AC63" s="14"/>
      <c r="AD63" s="14"/>
      <c r="AE63" s="14"/>
      <c r="AF63" s="14"/>
      <c r="AG63" s="14"/>
      <c r="AH63" s="14"/>
      <c r="AI63" s="14"/>
      <c r="AJ63" s="14"/>
      <c r="AK63" s="14"/>
      <c r="AM63" s="14"/>
      <c r="AN63" s="14"/>
      <c r="AO63" s="14"/>
    </row>
    <row r="64" spans="5:41" x14ac:dyDescent="0.2">
      <c r="E64" s="18" t="str">
        <f>Cover!$F$13</f>
        <v>NGN</v>
      </c>
      <c r="F64" s="3" t="s">
        <v>172</v>
      </c>
      <c r="G64" s="3" t="s">
        <v>195</v>
      </c>
      <c r="I64" s="110" t="s">
        <v>193</v>
      </c>
      <c r="L64" s="3" t="s">
        <v>108</v>
      </c>
      <c r="R64" s="14"/>
      <c r="T64" s="14"/>
      <c r="U64" s="14"/>
      <c r="V64" s="14"/>
      <c r="W64" s="14"/>
      <c r="X64" s="14"/>
      <c r="Y64" s="14"/>
      <c r="Z64" s="14"/>
      <c r="AA64" s="14"/>
      <c r="AB64" s="14"/>
      <c r="AC64" s="14"/>
      <c r="AD64" s="14"/>
      <c r="AE64" s="14"/>
      <c r="AF64" s="14"/>
      <c r="AG64" s="14"/>
      <c r="AH64" s="14"/>
      <c r="AI64" s="14"/>
      <c r="AJ64" s="14"/>
      <c r="AK64" s="14"/>
      <c r="AM64" s="14"/>
      <c r="AN64" s="14"/>
      <c r="AO64" s="14"/>
    </row>
    <row r="65" spans="5:41" x14ac:dyDescent="0.2">
      <c r="E65" s="18" t="str">
        <f>Cover!$F$13</f>
        <v>NGN</v>
      </c>
      <c r="F65" s="4" t="s">
        <v>207</v>
      </c>
      <c r="I65" s="4" t="s">
        <v>207</v>
      </c>
      <c r="L65" s="3" t="s">
        <v>108</v>
      </c>
      <c r="R65" s="14"/>
      <c r="T65" s="14"/>
      <c r="U65" s="14"/>
      <c r="V65" s="14"/>
      <c r="W65" s="14"/>
      <c r="X65" s="14"/>
      <c r="Y65" s="14"/>
      <c r="Z65" s="14"/>
      <c r="AA65" s="14"/>
      <c r="AB65" s="14"/>
      <c r="AC65" s="14"/>
      <c r="AD65" s="14"/>
      <c r="AE65" s="14"/>
      <c r="AF65" s="14"/>
      <c r="AG65" s="14"/>
      <c r="AH65" s="14"/>
      <c r="AI65" s="14"/>
      <c r="AJ65" s="14"/>
      <c r="AK65" s="14"/>
      <c r="AM65" s="14"/>
      <c r="AN65" s="14"/>
      <c r="AO65" s="14"/>
    </row>
    <row r="66" spans="5:41" x14ac:dyDescent="0.2">
      <c r="E66" s="18" t="str">
        <f>Cover!$F$13</f>
        <v>NGN</v>
      </c>
      <c r="F66" s="3" t="s">
        <v>207</v>
      </c>
      <c r="I66" s="77" t="s">
        <v>253</v>
      </c>
      <c r="L66" s="3" t="s">
        <v>108</v>
      </c>
      <c r="R66" s="14"/>
      <c r="T66" s="14"/>
      <c r="U66" s="14"/>
      <c r="V66" s="14"/>
      <c r="W66" s="14"/>
      <c r="X66" s="14"/>
      <c r="Y66" s="14"/>
      <c r="Z66" s="14"/>
      <c r="AA66" s="14"/>
      <c r="AB66" s="14"/>
      <c r="AC66" s="14"/>
      <c r="AD66" s="14"/>
      <c r="AE66" s="14"/>
      <c r="AF66" s="14"/>
      <c r="AG66" s="14"/>
      <c r="AH66" s="14"/>
      <c r="AI66" s="14"/>
      <c r="AJ66" s="14"/>
      <c r="AK66" s="14"/>
      <c r="AM66" s="14"/>
      <c r="AN66" s="14"/>
      <c r="AO66" s="14"/>
    </row>
    <row r="67" spans="5:41" x14ac:dyDescent="0.2">
      <c r="E67" s="18" t="str">
        <f>Cover!$F$13</f>
        <v>NGN</v>
      </c>
      <c r="F67" s="3" t="s">
        <v>207</v>
      </c>
      <c r="I67" s="77" t="s">
        <v>208</v>
      </c>
      <c r="L67" s="3" t="s">
        <v>108</v>
      </c>
      <c r="R67" s="14"/>
      <c r="T67" s="14"/>
      <c r="U67" s="14"/>
      <c r="V67" s="14"/>
      <c r="W67" s="14"/>
      <c r="X67" s="14"/>
      <c r="Y67" s="14"/>
      <c r="Z67" s="14"/>
      <c r="AA67" s="14"/>
      <c r="AB67" s="14"/>
      <c r="AC67" s="14"/>
      <c r="AD67" s="14"/>
      <c r="AE67" s="14"/>
      <c r="AF67" s="14"/>
      <c r="AG67" s="14"/>
      <c r="AH67" s="14"/>
      <c r="AI67" s="14"/>
      <c r="AJ67" s="14"/>
      <c r="AK67" s="14"/>
      <c r="AM67" s="14"/>
      <c r="AN67" s="14"/>
      <c r="AO67" s="14"/>
    </row>
    <row r="68" spans="5:41" x14ac:dyDescent="0.2">
      <c r="E68" s="18" t="str">
        <f>Cover!$F$13</f>
        <v>NGN</v>
      </c>
      <c r="F68" s="3" t="s">
        <v>207</v>
      </c>
      <c r="I68" s="77" t="s">
        <v>209</v>
      </c>
      <c r="L68" s="3" t="s">
        <v>108</v>
      </c>
      <c r="R68" s="14"/>
      <c r="T68" s="14"/>
      <c r="U68" s="14"/>
      <c r="V68" s="14"/>
      <c r="W68" s="14"/>
      <c r="X68" s="14"/>
      <c r="Y68" s="14"/>
      <c r="Z68" s="14"/>
      <c r="AA68" s="14"/>
      <c r="AB68" s="14"/>
      <c r="AC68" s="14"/>
      <c r="AD68" s="14"/>
      <c r="AE68" s="14"/>
      <c r="AF68" s="14"/>
      <c r="AG68" s="14"/>
      <c r="AH68" s="14"/>
      <c r="AI68" s="14"/>
      <c r="AJ68" s="14"/>
      <c r="AK68" s="14"/>
      <c r="AM68" s="14"/>
      <c r="AN68" s="14"/>
      <c r="AO68" s="14"/>
    </row>
    <row r="69" spans="5:41" x14ac:dyDescent="0.2">
      <c r="E69" s="18" t="str">
        <f>Cover!$F$13</f>
        <v>NGN</v>
      </c>
      <c r="F69" s="3" t="s">
        <v>207</v>
      </c>
      <c r="I69" s="77" t="s">
        <v>211</v>
      </c>
      <c r="L69" s="3" t="s">
        <v>108</v>
      </c>
      <c r="R69" s="14"/>
      <c r="T69" s="14"/>
      <c r="U69" s="14"/>
      <c r="V69" s="14"/>
      <c r="W69" s="14"/>
      <c r="X69" s="14"/>
      <c r="Y69" s="14"/>
      <c r="Z69" s="14"/>
      <c r="AA69" s="14"/>
      <c r="AB69" s="14"/>
      <c r="AC69" s="14"/>
      <c r="AD69" s="14"/>
      <c r="AE69" s="14"/>
      <c r="AF69" s="14"/>
      <c r="AG69" s="14"/>
      <c r="AH69" s="14"/>
      <c r="AI69" s="14"/>
      <c r="AJ69" s="14"/>
      <c r="AK69" s="14"/>
      <c r="AM69" s="14"/>
      <c r="AN69" s="14"/>
      <c r="AO69" s="14"/>
    </row>
    <row r="70" spans="5:41" x14ac:dyDescent="0.2">
      <c r="E70" s="18" t="str">
        <f>Cover!$F$13</f>
        <v>NGN</v>
      </c>
      <c r="F70" s="3" t="s">
        <v>207</v>
      </c>
      <c r="I70" s="77" t="s">
        <v>212</v>
      </c>
      <c r="L70" s="3" t="s">
        <v>108</v>
      </c>
      <c r="R70" s="14"/>
      <c r="T70" s="14"/>
      <c r="U70" s="14"/>
      <c r="V70" s="14"/>
      <c r="W70" s="14"/>
      <c r="X70" s="14"/>
      <c r="Y70" s="14"/>
      <c r="Z70" s="14"/>
      <c r="AA70" s="14"/>
      <c r="AB70" s="14"/>
      <c r="AC70" s="14"/>
      <c r="AD70" s="14"/>
      <c r="AE70" s="14"/>
      <c r="AF70" s="14"/>
      <c r="AG70" s="14"/>
      <c r="AH70" s="14"/>
      <c r="AI70" s="14"/>
      <c r="AJ70" s="14"/>
      <c r="AK70" s="14"/>
      <c r="AM70" s="14"/>
      <c r="AN70" s="14"/>
      <c r="AO70" s="14"/>
    </row>
    <row r="71" spans="5:41" x14ac:dyDescent="0.2">
      <c r="E71" s="18" t="str">
        <f>Cover!$F$13</f>
        <v>NGN</v>
      </c>
      <c r="F71" s="3" t="s">
        <v>207</v>
      </c>
      <c r="I71" s="77" t="s">
        <v>213</v>
      </c>
      <c r="L71" s="3" t="s">
        <v>108</v>
      </c>
      <c r="R71" s="14"/>
      <c r="T71" s="14"/>
      <c r="U71" s="14"/>
      <c r="V71" s="14"/>
      <c r="W71" s="14"/>
      <c r="X71" s="14"/>
      <c r="Y71" s="14"/>
      <c r="Z71" s="14"/>
      <c r="AA71" s="14"/>
      <c r="AB71" s="14"/>
      <c r="AC71" s="14"/>
      <c r="AD71" s="14"/>
      <c r="AE71" s="14"/>
      <c r="AF71" s="14"/>
      <c r="AG71" s="14"/>
      <c r="AH71" s="14"/>
      <c r="AI71" s="14"/>
      <c r="AJ71" s="14"/>
      <c r="AK71" s="14"/>
      <c r="AM71" s="14"/>
      <c r="AN71" s="14"/>
      <c r="AO71" s="14"/>
    </row>
    <row r="72" spans="5:41" x14ac:dyDescent="0.2">
      <c r="E72" s="18" t="str">
        <f>Cover!$F$13</f>
        <v>NGN</v>
      </c>
      <c r="F72" s="4" t="s">
        <v>214</v>
      </c>
      <c r="I72" s="4" t="s">
        <v>214</v>
      </c>
      <c r="L72" s="3" t="s">
        <v>108</v>
      </c>
      <c r="R72" s="14"/>
      <c r="T72" s="14"/>
      <c r="U72" s="14"/>
      <c r="V72" s="14"/>
      <c r="W72" s="14"/>
      <c r="X72" s="14"/>
      <c r="Y72" s="14"/>
      <c r="Z72" s="14"/>
      <c r="AA72" s="14"/>
      <c r="AB72" s="14"/>
      <c r="AC72" s="14"/>
      <c r="AD72" s="14"/>
      <c r="AE72" s="14"/>
      <c r="AF72" s="14"/>
      <c r="AG72" s="14"/>
      <c r="AH72" s="14"/>
      <c r="AI72" s="14"/>
      <c r="AJ72" s="14"/>
      <c r="AK72" s="14"/>
      <c r="AM72" s="14"/>
      <c r="AN72" s="14"/>
      <c r="AO72" s="14"/>
    </row>
    <row r="73" spans="5:41" x14ac:dyDescent="0.2">
      <c r="E73" s="18" t="str">
        <f>Cover!$F$13</f>
        <v>NGN</v>
      </c>
      <c r="F73" s="3" t="s">
        <v>214</v>
      </c>
      <c r="I73" s="77" t="s">
        <v>246</v>
      </c>
      <c r="L73" s="3" t="s">
        <v>108</v>
      </c>
      <c r="R73" s="14"/>
      <c r="T73" s="14"/>
      <c r="U73" s="14"/>
      <c r="V73" s="14"/>
      <c r="W73" s="14"/>
      <c r="X73" s="14"/>
      <c r="Y73" s="14"/>
      <c r="Z73" s="14"/>
      <c r="AA73" s="14"/>
      <c r="AB73" s="14"/>
      <c r="AC73" s="14"/>
      <c r="AD73" s="14"/>
      <c r="AE73" s="14"/>
      <c r="AF73" s="14"/>
      <c r="AG73" s="14"/>
      <c r="AH73" s="14"/>
      <c r="AI73" s="14"/>
      <c r="AJ73" s="14"/>
      <c r="AK73" s="14"/>
      <c r="AM73" s="14"/>
      <c r="AN73" s="14"/>
      <c r="AO73" s="14"/>
    </row>
    <row r="74" spans="5:41" x14ac:dyDescent="0.2">
      <c r="E74" s="18" t="str">
        <f>Cover!$F$13</f>
        <v>NGN</v>
      </c>
      <c r="F74" s="3" t="s">
        <v>214</v>
      </c>
      <c r="I74" s="77" t="s">
        <v>247</v>
      </c>
      <c r="L74" s="3" t="s">
        <v>108</v>
      </c>
      <c r="R74" s="14"/>
      <c r="T74" s="14"/>
      <c r="U74" s="14"/>
      <c r="V74" s="14"/>
      <c r="W74" s="14"/>
      <c r="X74" s="14"/>
      <c r="Y74" s="14"/>
      <c r="Z74" s="14"/>
      <c r="AA74" s="14"/>
      <c r="AB74" s="14"/>
      <c r="AC74" s="14"/>
      <c r="AD74" s="14"/>
      <c r="AE74" s="14"/>
      <c r="AF74" s="14"/>
      <c r="AG74" s="14"/>
      <c r="AH74" s="14"/>
      <c r="AI74" s="14"/>
      <c r="AJ74" s="14"/>
      <c r="AK74" s="14"/>
      <c r="AM74" s="14"/>
      <c r="AN74" s="14"/>
      <c r="AO74" s="14"/>
    </row>
    <row r="75" spans="5:41" x14ac:dyDescent="0.2">
      <c r="E75" s="18" t="str">
        <f>Cover!$F$13</f>
        <v>NGN</v>
      </c>
      <c r="F75" s="3" t="s">
        <v>214</v>
      </c>
      <c r="I75" s="77" t="s">
        <v>248</v>
      </c>
      <c r="L75" s="3" t="s">
        <v>108</v>
      </c>
      <c r="R75" s="14"/>
      <c r="T75" s="14"/>
      <c r="U75" s="14"/>
      <c r="V75" s="14"/>
      <c r="W75" s="14"/>
      <c r="X75" s="14"/>
      <c r="Y75" s="14"/>
      <c r="Z75" s="14"/>
      <c r="AA75" s="14"/>
      <c r="AB75" s="14"/>
      <c r="AC75" s="14"/>
      <c r="AD75" s="14"/>
      <c r="AE75" s="14"/>
      <c r="AF75" s="14"/>
      <c r="AG75" s="14"/>
      <c r="AH75" s="14"/>
      <c r="AI75" s="14"/>
      <c r="AJ75" s="14"/>
      <c r="AK75" s="14"/>
      <c r="AM75" s="14"/>
      <c r="AN75" s="14"/>
      <c r="AO75" s="14"/>
    </row>
    <row r="76" spans="5:41" x14ac:dyDescent="0.2">
      <c r="E76" s="18" t="str">
        <f>Cover!$F$13</f>
        <v>NGN</v>
      </c>
      <c r="F76" s="3" t="s">
        <v>214</v>
      </c>
      <c r="I76" s="77" t="s">
        <v>215</v>
      </c>
      <c r="L76" s="3" t="s">
        <v>108</v>
      </c>
      <c r="R76" s="14"/>
      <c r="T76" s="14"/>
      <c r="U76" s="14"/>
      <c r="V76" s="14"/>
      <c r="W76" s="14"/>
      <c r="X76" s="14"/>
      <c r="Y76" s="14"/>
      <c r="Z76" s="14"/>
      <c r="AA76" s="14"/>
      <c r="AB76" s="14"/>
      <c r="AC76" s="14"/>
      <c r="AD76" s="14"/>
      <c r="AE76" s="14"/>
      <c r="AF76" s="14"/>
      <c r="AG76" s="14"/>
      <c r="AH76" s="14"/>
      <c r="AI76" s="14"/>
      <c r="AJ76" s="14"/>
      <c r="AK76" s="14"/>
      <c r="AM76" s="14"/>
      <c r="AN76" s="14"/>
      <c r="AO76" s="14"/>
    </row>
    <row r="77" spans="5:41" x14ac:dyDescent="0.2">
      <c r="E77" s="18" t="str">
        <f>Cover!$F$13</f>
        <v>NGN</v>
      </c>
      <c r="F77" s="3" t="s">
        <v>214</v>
      </c>
      <c r="I77" s="77" t="s">
        <v>216</v>
      </c>
      <c r="L77" s="3" t="s">
        <v>108</v>
      </c>
      <c r="R77" s="14"/>
      <c r="T77" s="14"/>
      <c r="U77" s="14"/>
      <c r="V77" s="14"/>
      <c r="W77" s="14"/>
      <c r="X77" s="14"/>
      <c r="Y77" s="14"/>
      <c r="Z77" s="14"/>
      <c r="AA77" s="14"/>
      <c r="AB77" s="14"/>
      <c r="AC77" s="14"/>
      <c r="AD77" s="14"/>
      <c r="AE77" s="14"/>
      <c r="AF77" s="14"/>
      <c r="AG77" s="14"/>
      <c r="AH77" s="14"/>
      <c r="AI77" s="14"/>
      <c r="AJ77" s="14"/>
      <c r="AK77" s="14"/>
      <c r="AM77" s="14"/>
      <c r="AN77" s="14"/>
      <c r="AO77" s="14"/>
    </row>
    <row r="78" spans="5:41" x14ac:dyDescent="0.2">
      <c r="E78" s="18" t="str">
        <f>Cover!$F$13</f>
        <v>NGN</v>
      </c>
      <c r="F78" s="3" t="s">
        <v>214</v>
      </c>
      <c r="I78" s="77" t="s">
        <v>210</v>
      </c>
      <c r="L78" s="3" t="s">
        <v>108</v>
      </c>
      <c r="R78" s="14"/>
      <c r="T78" s="14"/>
      <c r="U78" s="14"/>
      <c r="V78" s="14"/>
      <c r="W78" s="14"/>
      <c r="X78" s="14"/>
      <c r="Y78" s="14"/>
      <c r="Z78" s="14"/>
      <c r="AA78" s="14"/>
      <c r="AB78" s="14"/>
      <c r="AC78" s="14"/>
      <c r="AD78" s="14"/>
      <c r="AE78" s="14"/>
      <c r="AF78" s="14"/>
      <c r="AG78" s="14"/>
      <c r="AH78" s="14"/>
      <c r="AI78" s="14"/>
      <c r="AJ78" s="14"/>
      <c r="AK78" s="14"/>
      <c r="AM78" s="14"/>
      <c r="AN78" s="14"/>
      <c r="AO78" s="14"/>
    </row>
    <row r="79" spans="5:41" x14ac:dyDescent="0.2">
      <c r="E79" s="18" t="str">
        <f>Cover!$F$13</f>
        <v>NGN</v>
      </c>
      <c r="F79" s="3" t="s">
        <v>214</v>
      </c>
      <c r="I79" s="77" t="s">
        <v>217</v>
      </c>
      <c r="L79" s="3" t="s">
        <v>108</v>
      </c>
      <c r="R79" s="14"/>
      <c r="T79" s="14"/>
      <c r="U79" s="14"/>
      <c r="V79" s="14"/>
      <c r="W79" s="14"/>
      <c r="X79" s="14"/>
      <c r="Y79" s="14"/>
      <c r="Z79" s="14"/>
      <c r="AA79" s="14"/>
      <c r="AB79" s="14"/>
      <c r="AC79" s="14"/>
      <c r="AD79" s="14"/>
      <c r="AE79" s="14"/>
      <c r="AF79" s="14"/>
      <c r="AG79" s="14"/>
      <c r="AH79" s="14"/>
      <c r="AI79" s="14"/>
      <c r="AJ79" s="14"/>
      <c r="AK79" s="14"/>
      <c r="AM79" s="14"/>
      <c r="AN79" s="14"/>
      <c r="AO79" s="14"/>
    </row>
    <row r="80" spans="5:41" x14ac:dyDescent="0.2">
      <c r="E80" s="18" t="str">
        <f>Cover!$F$13</f>
        <v>NGN</v>
      </c>
      <c r="F80" s="3" t="s">
        <v>214</v>
      </c>
      <c r="I80" s="77" t="s">
        <v>249</v>
      </c>
      <c r="L80" s="3" t="s">
        <v>108</v>
      </c>
      <c r="R80" s="14"/>
      <c r="T80" s="14"/>
      <c r="U80" s="14"/>
      <c r="V80" s="14"/>
      <c r="W80" s="14"/>
      <c r="X80" s="14"/>
      <c r="Y80" s="14"/>
      <c r="Z80" s="14"/>
      <c r="AA80" s="14"/>
      <c r="AB80" s="14"/>
      <c r="AC80" s="14"/>
      <c r="AD80" s="14"/>
      <c r="AE80" s="14"/>
      <c r="AF80" s="14"/>
      <c r="AG80" s="14"/>
      <c r="AH80" s="14"/>
      <c r="AI80" s="14"/>
      <c r="AJ80" s="14"/>
      <c r="AK80" s="14"/>
      <c r="AM80" s="14"/>
      <c r="AN80" s="14"/>
      <c r="AO80" s="14"/>
    </row>
    <row r="81" spans="3:61" x14ac:dyDescent="0.2">
      <c r="AN81" s="3"/>
      <c r="AV81" s="42"/>
    </row>
    <row r="82" spans="3:61" x14ac:dyDescent="0.2">
      <c r="C82" s="11" t="s">
        <v>284</v>
      </c>
      <c r="D82" s="11"/>
      <c r="E82" s="11"/>
      <c r="F82" s="11"/>
      <c r="G82" s="11"/>
      <c r="H82" s="11"/>
      <c r="I82" s="11"/>
      <c r="J82" s="11"/>
      <c r="K82" s="11"/>
      <c r="L82" s="11"/>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c r="AM82" s="11"/>
      <c r="AN82" s="11"/>
      <c r="AO82" s="11"/>
      <c r="AP82" s="11"/>
      <c r="AQ82" s="11"/>
      <c r="AR82" s="11"/>
      <c r="AS82" s="11"/>
      <c r="AT82" s="11"/>
      <c r="AU82" s="11"/>
      <c r="AV82" s="44"/>
      <c r="AW82" s="11"/>
      <c r="AX82" s="11"/>
      <c r="AY82" s="11"/>
      <c r="AZ82" s="11"/>
      <c r="BA82" s="11"/>
      <c r="BB82" s="11"/>
      <c r="BC82" s="11"/>
      <c r="BD82" s="11"/>
      <c r="BE82" s="11"/>
      <c r="BF82" s="11"/>
      <c r="BG82" s="11"/>
      <c r="BH82" s="11"/>
      <c r="BI82" s="11"/>
    </row>
    <row r="83" spans="3:61" customFormat="1" x14ac:dyDescent="0.2"/>
    <row r="84" spans="3:61" x14ac:dyDescent="0.2">
      <c r="D84" s="78" t="s">
        <v>291</v>
      </c>
      <c r="E84" s="78"/>
      <c r="F84" s="78"/>
      <c r="G84" s="78"/>
      <c r="H84" s="78"/>
      <c r="I84" s="78"/>
      <c r="J84" s="78"/>
      <c r="K84" s="78"/>
      <c r="L84" s="78"/>
      <c r="M84" s="78"/>
      <c r="N84" s="78"/>
      <c r="O84" s="78"/>
      <c r="P84" s="78"/>
      <c r="Q84" s="78"/>
      <c r="R84" s="78"/>
      <c r="S84" s="78"/>
      <c r="T84" s="78"/>
      <c r="U84" s="78"/>
      <c r="V84" s="78"/>
      <c r="W84" s="78"/>
      <c r="X84" s="78"/>
      <c r="Y84" s="78"/>
      <c r="Z84" s="78"/>
      <c r="AA84" s="78"/>
      <c r="AB84" s="78"/>
      <c r="AC84" s="78"/>
      <c r="AD84" s="78"/>
      <c r="AE84" s="78"/>
      <c r="AF84" s="78"/>
      <c r="AG84" s="78"/>
      <c r="AH84" s="78"/>
      <c r="AI84" s="78"/>
      <c r="AJ84" s="78"/>
      <c r="AK84" s="78"/>
      <c r="AL84" s="78"/>
      <c r="AM84" s="78"/>
      <c r="AN84" s="78"/>
      <c r="AO84" s="78"/>
      <c r="AP84" s="78"/>
      <c r="AQ84" s="78"/>
      <c r="AR84" s="78"/>
      <c r="AS84" s="78"/>
      <c r="AT84" s="78"/>
      <c r="AU84" s="78"/>
      <c r="AV84" s="78"/>
      <c r="AW84" s="78"/>
      <c r="AX84" s="78"/>
      <c r="AY84" s="78"/>
      <c r="AZ84" s="78"/>
      <c r="BA84" s="78"/>
      <c r="BB84" s="78"/>
      <c r="BC84" s="78"/>
      <c r="BD84" s="78"/>
      <c r="BE84" s="78"/>
      <c r="BF84" s="78"/>
      <c r="BG84" s="78"/>
      <c r="BH84" s="78"/>
      <c r="BI84" s="78"/>
    </row>
    <row r="85" spans="3:61" x14ac:dyDescent="0.2">
      <c r="AN85" s="3"/>
      <c r="AV85" s="42"/>
    </row>
    <row r="86" spans="3:61" x14ac:dyDescent="0.2">
      <c r="E86" s="18" t="str">
        <f>Cover!$F$13</f>
        <v>NGN</v>
      </c>
      <c r="F86" s="4" t="s">
        <v>172</v>
      </c>
      <c r="G86" s="4" t="s">
        <v>195</v>
      </c>
      <c r="I86" s="4" t="s">
        <v>196</v>
      </c>
      <c r="L86" s="3" t="s">
        <v>108</v>
      </c>
      <c r="M86" s="18" t="str">
        <f t="shared" ref="M86:M97" si="0">$E86&amp;""&amp;I86</f>
        <v>NGNTotal Non-Controllable Costs</v>
      </c>
      <c r="R86" s="14"/>
      <c r="T86" s="14"/>
      <c r="U86" s="14"/>
      <c r="V86" s="14"/>
      <c r="W86" s="14"/>
      <c r="X86" s="14"/>
      <c r="Y86" s="14"/>
      <c r="Z86" s="14"/>
      <c r="AA86" s="14"/>
      <c r="AB86" s="14"/>
      <c r="AC86" s="14"/>
      <c r="AD86" s="14"/>
      <c r="AE86" s="14"/>
      <c r="AF86" s="14"/>
      <c r="AG86" s="19">
        <f>INDEX(Inp_NoncontrollableCosts!AG$8:AG$29,MATCH(Out_AdjModelledCosts!$M86,Inp_NoncontrollableCosts!$M$8:$M$29,0))</f>
        <v>104.35895936864692</v>
      </c>
      <c r="AH86" s="19">
        <f>INDEX(Inp_NoncontrollableCosts!AH$8:AH$29,MATCH(Out_AdjModelledCosts!$M86,Inp_NoncontrollableCosts!$M$8:$M$29,0))</f>
        <v>104.85904850247452</v>
      </c>
      <c r="AI86" s="19">
        <f>INDEX(Inp_NoncontrollableCosts!AI$8:AI$29,MATCH(Out_AdjModelledCosts!$M86,Inp_NoncontrollableCosts!$M$8:$M$29,0))</f>
        <v>105.62741294317971</v>
      </c>
      <c r="AJ86" s="19">
        <f>INDEX(Inp_NoncontrollableCosts!AJ$8:AJ$29,MATCH(Out_AdjModelledCosts!$M86,Inp_NoncontrollableCosts!$M$8:$M$29,0))</f>
        <v>104.81750694972651</v>
      </c>
      <c r="AK86" s="19">
        <f>INDEX(Inp_NoncontrollableCosts!AK$8:AK$29,MATCH(Out_AdjModelledCosts!$M86,Inp_NoncontrollableCosts!$M$8:$M$29,0))</f>
        <v>101.37461712551763</v>
      </c>
      <c r="AM86" s="19">
        <f t="shared" ref="AM86:AM116" si="1">SUM(T86:X86)</f>
        <v>0</v>
      </c>
      <c r="AN86" s="19">
        <f t="shared" ref="AN86:AN116" si="2">SUM(Y86:AF86)</f>
        <v>0</v>
      </c>
      <c r="AO86" s="19">
        <f t="shared" ref="AO86:AO116" si="3">SUM(AG86:AK86)</f>
        <v>521.0375448895453</v>
      </c>
    </row>
    <row r="87" spans="3:61" x14ac:dyDescent="0.2">
      <c r="E87" s="18" t="str">
        <f>Cover!$F$13</f>
        <v>NGN</v>
      </c>
      <c r="F87" s="3" t="s">
        <v>172</v>
      </c>
      <c r="G87" s="3" t="s">
        <v>195</v>
      </c>
      <c r="I87" s="109" t="s">
        <v>197</v>
      </c>
      <c r="L87" s="3" t="s">
        <v>108</v>
      </c>
      <c r="M87" s="18" t="str">
        <f t="shared" si="0"/>
        <v>NGNShrinkage</v>
      </c>
      <c r="R87" s="14"/>
      <c r="T87" s="14"/>
      <c r="U87" s="14"/>
      <c r="V87" s="14"/>
      <c r="W87" s="14"/>
      <c r="X87" s="14"/>
      <c r="Y87" s="14"/>
      <c r="Z87" s="14"/>
      <c r="AA87" s="14"/>
      <c r="AB87" s="14"/>
      <c r="AC87" s="14"/>
      <c r="AD87" s="14"/>
      <c r="AE87" s="14"/>
      <c r="AF87" s="14"/>
      <c r="AG87" s="19">
        <f>INDEX(Inp_NoncontrollableCosts!AG$8:AG$29,MATCH(Out_AdjModelledCosts!$M87,Inp_NoncontrollableCosts!$M$8:$M$29,0))</f>
        <v>5.0349420766469217</v>
      </c>
      <c r="AH87" s="19">
        <f>INDEX(Inp_NoncontrollableCosts!AH$8:AH$29,MATCH(Out_AdjModelledCosts!$M87,Inp_NoncontrollableCosts!$M$8:$M$29,0))</f>
        <v>4.8950312104745155</v>
      </c>
      <c r="AI87" s="19">
        <f>INDEX(Inp_NoncontrollableCosts!AI$8:AI$29,MATCH(Out_AdjModelledCosts!$M87,Inp_NoncontrollableCosts!$M$8:$M$29,0))</f>
        <v>4.7558956511797001</v>
      </c>
      <c r="AJ87" s="19">
        <f>INDEX(Inp_NoncontrollableCosts!AJ$8:AJ$29,MATCH(Out_AdjModelledCosts!$M87,Inp_NoncontrollableCosts!$M$8:$M$29,0))</f>
        <v>4.6099896577265147</v>
      </c>
      <c r="AK87" s="19">
        <f>INDEX(Inp_NoncontrollableCosts!AK$8:AK$29,MATCH(Out_AdjModelledCosts!$M87,Inp_NoncontrollableCosts!$M$8:$M$29,0))</f>
        <v>4.4415998335176292</v>
      </c>
      <c r="AM87" s="19">
        <f t="shared" si="1"/>
        <v>0</v>
      </c>
      <c r="AN87" s="19">
        <f t="shared" si="2"/>
        <v>0</v>
      </c>
      <c r="AO87" s="19">
        <f t="shared" si="3"/>
        <v>23.737458429545281</v>
      </c>
    </row>
    <row r="88" spans="3:61" x14ac:dyDescent="0.2">
      <c r="E88" s="18" t="str">
        <f>Cover!$F$13</f>
        <v>NGN</v>
      </c>
      <c r="F88" s="3" t="s">
        <v>172</v>
      </c>
      <c r="G88" s="3" t="s">
        <v>195</v>
      </c>
      <c r="I88" s="110" t="s">
        <v>198</v>
      </c>
      <c r="L88" s="3" t="s">
        <v>108</v>
      </c>
      <c r="M88" s="18" t="str">
        <f t="shared" si="0"/>
        <v>NGNOfgem Licence</v>
      </c>
      <c r="R88" s="14"/>
      <c r="T88" s="14"/>
      <c r="U88" s="14"/>
      <c r="V88" s="14"/>
      <c r="W88" s="14"/>
      <c r="X88" s="14"/>
      <c r="Y88" s="14"/>
      <c r="Z88" s="14"/>
      <c r="AA88" s="14"/>
      <c r="AB88" s="14"/>
      <c r="AC88" s="14"/>
      <c r="AD88" s="14"/>
      <c r="AE88" s="14"/>
      <c r="AF88" s="14"/>
      <c r="AG88" s="19">
        <f>INDEX(Inp_NoncontrollableCosts!AG$8:AG$29,MATCH(Out_AdjModelledCosts!$M88,Inp_NoncontrollableCosts!$M$8:$M$29,0))</f>
        <v>1.8442474520000001</v>
      </c>
      <c r="AH88" s="19">
        <f>INDEX(Inp_NoncontrollableCosts!AH$8:AH$29,MATCH(Out_AdjModelledCosts!$M88,Inp_NoncontrollableCosts!$M$8:$M$29,0))</f>
        <v>1.8442474520000001</v>
      </c>
      <c r="AI88" s="19">
        <f>INDEX(Inp_NoncontrollableCosts!AI$8:AI$29,MATCH(Out_AdjModelledCosts!$M88,Inp_NoncontrollableCosts!$M$8:$M$29,0))</f>
        <v>1.8442474520000001</v>
      </c>
      <c r="AJ88" s="19">
        <f>INDEX(Inp_NoncontrollableCosts!AJ$8:AJ$29,MATCH(Out_AdjModelledCosts!$M88,Inp_NoncontrollableCosts!$M$8:$M$29,0))</f>
        <v>1.8442474520000001</v>
      </c>
      <c r="AK88" s="19">
        <f>INDEX(Inp_NoncontrollableCosts!AK$8:AK$29,MATCH(Out_AdjModelledCosts!$M88,Inp_NoncontrollableCosts!$M$8:$M$29,0))</f>
        <v>1.8442474520000001</v>
      </c>
      <c r="AM88" s="19">
        <f t="shared" si="1"/>
        <v>0</v>
      </c>
      <c r="AN88" s="19">
        <f t="shared" si="2"/>
        <v>0</v>
      </c>
      <c r="AO88" s="19">
        <f t="shared" si="3"/>
        <v>9.2212372600000005</v>
      </c>
    </row>
    <row r="89" spans="3:61" x14ac:dyDescent="0.2">
      <c r="E89" s="18" t="str">
        <f>Cover!$F$13</f>
        <v>NGN</v>
      </c>
      <c r="F89" s="3" t="s">
        <v>172</v>
      </c>
      <c r="G89" s="3" t="s">
        <v>195</v>
      </c>
      <c r="I89" s="110" t="s">
        <v>199</v>
      </c>
      <c r="L89" s="3" t="s">
        <v>108</v>
      </c>
      <c r="M89" s="18" t="str">
        <f t="shared" si="0"/>
        <v>NGNNetwork Rates</v>
      </c>
      <c r="R89" s="14"/>
      <c r="T89" s="14"/>
      <c r="U89" s="14"/>
      <c r="V89" s="14"/>
      <c r="W89" s="14"/>
      <c r="X89" s="14"/>
      <c r="Y89" s="14"/>
      <c r="Z89" s="14"/>
      <c r="AA89" s="14"/>
      <c r="AB89" s="14"/>
      <c r="AC89" s="14"/>
      <c r="AD89" s="14"/>
      <c r="AE89" s="14"/>
      <c r="AF89" s="14"/>
      <c r="AG89" s="19">
        <f>INDEX(Inp_NoncontrollableCosts!AG$8:AG$29,MATCH(Out_AdjModelledCosts!$M89,Inp_NoncontrollableCosts!$M$8:$M$29,0))</f>
        <v>44.033172800000003</v>
      </c>
      <c r="AH89" s="19">
        <f>INDEX(Inp_NoncontrollableCosts!AH$8:AH$29,MATCH(Out_AdjModelledCosts!$M89,Inp_NoncontrollableCosts!$M$8:$M$29,0))</f>
        <v>44.033172800000003</v>
      </c>
      <c r="AI89" s="19">
        <f>INDEX(Inp_NoncontrollableCosts!AI$8:AI$29,MATCH(Out_AdjModelledCosts!$M89,Inp_NoncontrollableCosts!$M$8:$M$29,0))</f>
        <v>44.033172800000003</v>
      </c>
      <c r="AJ89" s="19">
        <f>INDEX(Inp_NoncontrollableCosts!AJ$8:AJ$29,MATCH(Out_AdjModelledCosts!$M89,Inp_NoncontrollableCosts!$M$8:$M$29,0))</f>
        <v>44.033172800000003</v>
      </c>
      <c r="AK89" s="19">
        <f>INDEX(Inp_NoncontrollableCosts!AK$8:AK$29,MATCH(Out_AdjModelledCosts!$M89,Inp_NoncontrollableCosts!$M$8:$M$29,0))</f>
        <v>44.033172800000003</v>
      </c>
      <c r="AM89" s="19">
        <f t="shared" si="1"/>
        <v>0</v>
      </c>
      <c r="AN89" s="19">
        <f t="shared" si="2"/>
        <v>0</v>
      </c>
      <c r="AO89" s="19">
        <f t="shared" si="3"/>
        <v>220.165864</v>
      </c>
    </row>
    <row r="90" spans="3:61" x14ac:dyDescent="0.2">
      <c r="E90" s="18" t="str">
        <f>Cover!$F$13</f>
        <v>NGN</v>
      </c>
      <c r="F90" s="3" t="s">
        <v>172</v>
      </c>
      <c r="G90" s="3" t="s">
        <v>195</v>
      </c>
      <c r="I90" s="110" t="s">
        <v>200</v>
      </c>
      <c r="L90" s="3" t="s">
        <v>108</v>
      </c>
      <c r="M90" s="18" t="str">
        <f t="shared" si="0"/>
        <v>NGNEstablished pension deficit recovery plan payment</v>
      </c>
      <c r="R90" s="14"/>
      <c r="T90" s="14"/>
      <c r="U90" s="14"/>
      <c r="V90" s="14"/>
      <c r="W90" s="14"/>
      <c r="X90" s="14"/>
      <c r="Y90" s="14"/>
      <c r="Z90" s="14"/>
      <c r="AA90" s="14"/>
      <c r="AB90" s="14"/>
      <c r="AC90" s="14"/>
      <c r="AD90" s="14"/>
      <c r="AE90" s="14"/>
      <c r="AF90" s="14"/>
      <c r="AG90" s="19">
        <f>INDEX(Inp_NoncontrollableCosts!AG$8:AG$29,MATCH(Out_AdjModelledCosts!$M90,Inp_NoncontrollableCosts!$M$8:$M$29,0))</f>
        <v>4.2</v>
      </c>
      <c r="AH90" s="19">
        <f>INDEX(Inp_NoncontrollableCosts!AH$8:AH$29,MATCH(Out_AdjModelledCosts!$M90,Inp_NoncontrollableCosts!$M$8:$M$29,0))</f>
        <v>4.2</v>
      </c>
      <c r="AI90" s="19">
        <f>INDEX(Inp_NoncontrollableCosts!AI$8:AI$29,MATCH(Out_AdjModelledCosts!$M90,Inp_NoncontrollableCosts!$M$8:$M$29,0))</f>
        <v>4.2</v>
      </c>
      <c r="AJ90" s="19">
        <f>INDEX(Inp_NoncontrollableCosts!AJ$8:AJ$29,MATCH(Out_AdjModelledCosts!$M90,Inp_NoncontrollableCosts!$M$8:$M$29,0))</f>
        <v>4.2</v>
      </c>
      <c r="AK90" s="19">
        <f>INDEX(Inp_NoncontrollableCosts!AK$8:AK$29,MATCH(Out_AdjModelledCosts!$M90,Inp_NoncontrollableCosts!$M$8:$M$29,0))</f>
        <v>4.2</v>
      </c>
      <c r="AM90" s="19">
        <f t="shared" si="1"/>
        <v>0</v>
      </c>
      <c r="AN90" s="19">
        <f t="shared" si="2"/>
        <v>0</v>
      </c>
      <c r="AO90" s="19">
        <f t="shared" si="3"/>
        <v>21</v>
      </c>
    </row>
    <row r="91" spans="3:61" x14ac:dyDescent="0.2">
      <c r="E91" s="18" t="str">
        <f>Cover!$F$13</f>
        <v>NGN</v>
      </c>
      <c r="F91" s="3" t="s">
        <v>172</v>
      </c>
      <c r="G91" s="3" t="s">
        <v>195</v>
      </c>
      <c r="I91" s="110" t="s">
        <v>201</v>
      </c>
      <c r="L91" s="3" t="s">
        <v>108</v>
      </c>
      <c r="M91" s="18" t="str">
        <f t="shared" si="0"/>
        <v>NGNPPF levy costs</v>
      </c>
      <c r="R91" s="14"/>
      <c r="T91" s="14"/>
      <c r="U91" s="14"/>
      <c r="V91" s="14"/>
      <c r="W91" s="14"/>
      <c r="X91" s="14"/>
      <c r="Y91" s="14"/>
      <c r="Z91" s="14"/>
      <c r="AA91" s="14"/>
      <c r="AB91" s="14"/>
      <c r="AC91" s="14"/>
      <c r="AD91" s="14"/>
      <c r="AE91" s="14"/>
      <c r="AF91" s="14"/>
      <c r="AG91" s="19">
        <f>INDEX(Inp_NoncontrollableCosts!AG$8:AG$29,MATCH(Out_AdjModelledCosts!$M91,Inp_NoncontrollableCosts!$M$8:$M$29,0))</f>
        <v>0</v>
      </c>
      <c r="AH91" s="19">
        <f>INDEX(Inp_NoncontrollableCosts!AH$8:AH$29,MATCH(Out_AdjModelledCosts!$M91,Inp_NoncontrollableCosts!$M$8:$M$29,0))</f>
        <v>0</v>
      </c>
      <c r="AI91" s="19">
        <f>INDEX(Inp_NoncontrollableCosts!AI$8:AI$29,MATCH(Out_AdjModelledCosts!$M91,Inp_NoncontrollableCosts!$M$8:$M$29,0))</f>
        <v>0</v>
      </c>
      <c r="AJ91" s="19">
        <f>INDEX(Inp_NoncontrollableCosts!AJ$8:AJ$29,MATCH(Out_AdjModelledCosts!$M91,Inp_NoncontrollableCosts!$M$8:$M$29,0))</f>
        <v>0</v>
      </c>
      <c r="AK91" s="19">
        <f>INDEX(Inp_NoncontrollableCosts!AK$8:AK$29,MATCH(Out_AdjModelledCosts!$M91,Inp_NoncontrollableCosts!$M$8:$M$29,0))</f>
        <v>0</v>
      </c>
      <c r="AM91" s="19">
        <f t="shared" si="1"/>
        <v>0</v>
      </c>
      <c r="AN91" s="19">
        <f t="shared" si="2"/>
        <v>0</v>
      </c>
      <c r="AO91" s="19">
        <f t="shared" si="3"/>
        <v>0</v>
      </c>
    </row>
    <row r="92" spans="3:61" x14ac:dyDescent="0.2">
      <c r="E92" s="18" t="str">
        <f>Cover!$F$13</f>
        <v>NGN</v>
      </c>
      <c r="F92" s="3" t="s">
        <v>172</v>
      </c>
      <c r="G92" s="3" t="s">
        <v>195</v>
      </c>
      <c r="I92" s="110" t="s">
        <v>202</v>
      </c>
      <c r="L92" s="3" t="s">
        <v>108</v>
      </c>
      <c r="M92" s="18" t="str">
        <f t="shared" si="0"/>
        <v>NGNPension scheme administration costs</v>
      </c>
      <c r="R92" s="14"/>
      <c r="T92" s="14"/>
      <c r="U92" s="14"/>
      <c r="V92" s="14"/>
      <c r="W92" s="14"/>
      <c r="X92" s="14"/>
      <c r="Y92" s="14"/>
      <c r="Z92" s="14"/>
      <c r="AA92" s="14"/>
      <c r="AB92" s="14"/>
      <c r="AC92" s="14"/>
      <c r="AD92" s="14"/>
      <c r="AE92" s="14"/>
      <c r="AF92" s="14"/>
      <c r="AG92" s="19">
        <f>INDEX(Inp_NoncontrollableCosts!AG$8:AG$29,MATCH(Out_AdjModelledCosts!$M92,Inp_NoncontrollableCosts!$M$8:$M$29,0))</f>
        <v>0</v>
      </c>
      <c r="AH92" s="19">
        <f>INDEX(Inp_NoncontrollableCosts!AH$8:AH$29,MATCH(Out_AdjModelledCosts!$M92,Inp_NoncontrollableCosts!$M$8:$M$29,0))</f>
        <v>0</v>
      </c>
      <c r="AI92" s="19">
        <f>INDEX(Inp_NoncontrollableCosts!AI$8:AI$29,MATCH(Out_AdjModelledCosts!$M92,Inp_NoncontrollableCosts!$M$8:$M$29,0))</f>
        <v>0</v>
      </c>
      <c r="AJ92" s="19">
        <f>INDEX(Inp_NoncontrollableCosts!AJ$8:AJ$29,MATCH(Out_AdjModelledCosts!$M92,Inp_NoncontrollableCosts!$M$8:$M$29,0))</f>
        <v>0</v>
      </c>
      <c r="AK92" s="19">
        <f>INDEX(Inp_NoncontrollableCosts!AK$8:AK$29,MATCH(Out_AdjModelledCosts!$M92,Inp_NoncontrollableCosts!$M$8:$M$29,0))</f>
        <v>0</v>
      </c>
      <c r="AM92" s="19">
        <f t="shared" si="1"/>
        <v>0</v>
      </c>
      <c r="AN92" s="19">
        <f t="shared" si="2"/>
        <v>0</v>
      </c>
      <c r="AO92" s="19">
        <f t="shared" si="3"/>
        <v>0</v>
      </c>
    </row>
    <row r="93" spans="3:61" x14ac:dyDescent="0.2">
      <c r="E93" s="18" t="str">
        <f>Cover!$F$13</f>
        <v>NGN</v>
      </c>
      <c r="F93" s="3" t="s">
        <v>172</v>
      </c>
      <c r="G93" s="3" t="s">
        <v>195</v>
      </c>
      <c r="I93" s="110" t="s">
        <v>472</v>
      </c>
      <c r="L93" s="3" t="s">
        <v>108</v>
      </c>
      <c r="M93" s="18" t="str">
        <f t="shared" si="0"/>
        <v>NGNPension Deficit Charge Adjustment (NTS Pension Recharge)</v>
      </c>
      <c r="R93" s="14"/>
      <c r="T93" s="14"/>
      <c r="U93" s="14"/>
      <c r="V93" s="14"/>
      <c r="W93" s="14"/>
      <c r="X93" s="14"/>
      <c r="Y93" s="14"/>
      <c r="Z93" s="14"/>
      <c r="AA93" s="14"/>
      <c r="AB93" s="14"/>
      <c r="AC93" s="14"/>
      <c r="AD93" s="14"/>
      <c r="AE93" s="14"/>
      <c r="AF93" s="14"/>
      <c r="AG93" s="19">
        <f>INDEX(Inp_NoncontrollableCosts!AG$8:AG$29,MATCH(Out_AdjModelledCosts!$M93,Inp_NoncontrollableCosts!$M$8:$M$29,0))</f>
        <v>7.43759704</v>
      </c>
      <c r="AH93" s="19">
        <f>INDEX(Inp_NoncontrollableCosts!AH$8:AH$29,MATCH(Out_AdjModelledCosts!$M93,Inp_NoncontrollableCosts!$M$8:$M$29,0))</f>
        <v>7.43759704</v>
      </c>
      <c r="AI93" s="19">
        <f>INDEX(Inp_NoncontrollableCosts!AI$8:AI$29,MATCH(Out_AdjModelledCosts!$M93,Inp_NoncontrollableCosts!$M$8:$M$29,0))</f>
        <v>7.43759704</v>
      </c>
      <c r="AJ93" s="19">
        <f>INDEX(Inp_NoncontrollableCosts!AJ$8:AJ$29,MATCH(Out_AdjModelledCosts!$M93,Inp_NoncontrollableCosts!$M$8:$M$29,0))</f>
        <v>7.43759704</v>
      </c>
      <c r="AK93" s="19">
        <f>INDEX(Inp_NoncontrollableCosts!AK$8:AK$29,MATCH(Out_AdjModelledCosts!$M93,Inp_NoncontrollableCosts!$M$8:$M$29,0))</f>
        <v>7.43759704</v>
      </c>
      <c r="AM93" s="19">
        <f t="shared" si="1"/>
        <v>0</v>
      </c>
      <c r="AN93" s="19">
        <f t="shared" si="2"/>
        <v>0</v>
      </c>
      <c r="AO93" s="19">
        <f t="shared" si="3"/>
        <v>37.1879852</v>
      </c>
    </row>
    <row r="94" spans="3:61" x14ac:dyDescent="0.2">
      <c r="E94" s="18" t="str">
        <f>Cover!$F$13</f>
        <v>NGN</v>
      </c>
      <c r="F94" s="3" t="s">
        <v>172</v>
      </c>
      <c r="G94" s="3" t="s">
        <v>195</v>
      </c>
      <c r="I94" s="110" t="s">
        <v>204</v>
      </c>
      <c r="L94" s="3" t="s">
        <v>108</v>
      </c>
      <c r="M94" s="18" t="str">
        <f t="shared" si="0"/>
        <v>NGNBad debt</v>
      </c>
      <c r="R94" s="14"/>
      <c r="T94" s="14"/>
      <c r="U94" s="14"/>
      <c r="V94" s="14"/>
      <c r="W94" s="14"/>
      <c r="X94" s="14"/>
      <c r="Y94" s="14"/>
      <c r="Z94" s="14"/>
      <c r="AA94" s="14"/>
      <c r="AB94" s="14"/>
      <c r="AC94" s="14"/>
      <c r="AD94" s="14"/>
      <c r="AE94" s="14"/>
      <c r="AF94" s="14"/>
      <c r="AG94" s="19">
        <f>INDEX(Inp_NoncontrollableCosts!AG$8:AG$29,MATCH(Out_AdjModelledCosts!$M94,Inp_NoncontrollableCosts!$M$8:$M$29,0))</f>
        <v>0</v>
      </c>
      <c r="AH94" s="19">
        <f>INDEX(Inp_NoncontrollableCosts!AH$8:AH$29,MATCH(Out_AdjModelledCosts!$M94,Inp_NoncontrollableCosts!$M$8:$M$29,0))</f>
        <v>0</v>
      </c>
      <c r="AI94" s="19">
        <f>INDEX(Inp_NoncontrollableCosts!AI$8:AI$29,MATCH(Out_AdjModelledCosts!$M94,Inp_NoncontrollableCosts!$M$8:$M$29,0))</f>
        <v>0</v>
      </c>
      <c r="AJ94" s="19">
        <f>INDEX(Inp_NoncontrollableCosts!AJ$8:AJ$29,MATCH(Out_AdjModelledCosts!$M94,Inp_NoncontrollableCosts!$M$8:$M$29,0))</f>
        <v>0</v>
      </c>
      <c r="AK94" s="19">
        <f>INDEX(Inp_NoncontrollableCosts!AK$8:AK$29,MATCH(Out_AdjModelledCosts!$M94,Inp_NoncontrollableCosts!$M$8:$M$29,0))</f>
        <v>0</v>
      </c>
      <c r="AM94" s="19">
        <f t="shared" si="1"/>
        <v>0</v>
      </c>
      <c r="AN94" s="19">
        <f t="shared" si="2"/>
        <v>0</v>
      </c>
      <c r="AO94" s="19">
        <f t="shared" si="3"/>
        <v>0</v>
      </c>
    </row>
    <row r="95" spans="3:61" x14ac:dyDescent="0.2">
      <c r="E95" s="18" t="str">
        <f>Cover!$F$13</f>
        <v>NGN</v>
      </c>
      <c r="F95" s="3" t="s">
        <v>172</v>
      </c>
      <c r="G95" s="3" t="s">
        <v>195</v>
      </c>
      <c r="I95" s="110" t="s">
        <v>205</v>
      </c>
      <c r="L95" s="3" t="s">
        <v>108</v>
      </c>
      <c r="M95" s="18" t="str">
        <f t="shared" si="0"/>
        <v>NGNNTS exit costs</v>
      </c>
      <c r="R95" s="14"/>
      <c r="T95" s="14"/>
      <c r="U95" s="14"/>
      <c r="V95" s="14"/>
      <c r="W95" s="14"/>
      <c r="X95" s="14"/>
      <c r="Y95" s="14"/>
      <c r="Z95" s="14"/>
      <c r="AA95" s="14"/>
      <c r="AB95" s="14"/>
      <c r="AC95" s="14"/>
      <c r="AD95" s="14"/>
      <c r="AE95" s="14"/>
      <c r="AF95" s="14"/>
      <c r="AG95" s="19">
        <f>INDEX(Inp_NoncontrollableCosts!AG$8:AG$29,MATCH(Out_AdjModelledCosts!$M95,Inp_NoncontrollableCosts!$M$8:$M$29,0))</f>
        <v>35.597999999999999</v>
      </c>
      <c r="AH95" s="19">
        <f>INDEX(Inp_NoncontrollableCosts!AH$8:AH$29,MATCH(Out_AdjModelledCosts!$M95,Inp_NoncontrollableCosts!$M$8:$M$29,0))</f>
        <v>36.165999999999997</v>
      </c>
      <c r="AI95" s="19">
        <f>INDEX(Inp_NoncontrollableCosts!AI$8:AI$29,MATCH(Out_AdjModelledCosts!$M95,Inp_NoncontrollableCosts!$M$8:$M$29,0))</f>
        <v>38.503</v>
      </c>
      <c r="AJ95" s="19">
        <f>INDEX(Inp_NoncontrollableCosts!AJ$8:AJ$29,MATCH(Out_AdjModelledCosts!$M95,Inp_NoncontrollableCosts!$M$8:$M$29,0))</f>
        <v>38.442999999999998</v>
      </c>
      <c r="AK95" s="19">
        <f>INDEX(Inp_NoncontrollableCosts!AK$8:AK$29,MATCH(Out_AdjModelledCosts!$M95,Inp_NoncontrollableCosts!$M$8:$M$29,0))</f>
        <v>36.344999999999999</v>
      </c>
      <c r="AM95" s="19">
        <f t="shared" si="1"/>
        <v>0</v>
      </c>
      <c r="AN95" s="19">
        <f t="shared" si="2"/>
        <v>0</v>
      </c>
      <c r="AO95" s="19">
        <f t="shared" si="3"/>
        <v>185.05499999999998</v>
      </c>
    </row>
    <row r="96" spans="3:61" x14ac:dyDescent="0.2">
      <c r="E96" s="18" t="str">
        <f>Cover!$F$13</f>
        <v>NGN</v>
      </c>
      <c r="F96" s="3" t="s">
        <v>172</v>
      </c>
      <c r="G96" s="3" t="s">
        <v>195</v>
      </c>
      <c r="I96" s="110" t="s">
        <v>474</v>
      </c>
      <c r="L96" s="3" t="s">
        <v>108</v>
      </c>
      <c r="M96" s="18" t="str">
        <f t="shared" si="0"/>
        <v>NGNNetwork Innovation (ex IRM)</v>
      </c>
      <c r="R96" s="14"/>
      <c r="T96" s="14"/>
      <c r="U96" s="14"/>
      <c r="V96" s="14"/>
      <c r="W96" s="14"/>
      <c r="X96" s="14"/>
      <c r="Y96" s="14"/>
      <c r="Z96" s="14"/>
      <c r="AA96" s="14"/>
      <c r="AB96" s="14"/>
      <c r="AC96" s="14"/>
      <c r="AD96" s="14"/>
      <c r="AE96" s="14"/>
      <c r="AF96" s="14"/>
      <c r="AG96" s="19">
        <f>INDEX(Inp_NoncontrollableCosts!AG$8:AG$29,MATCH(Out_AdjModelledCosts!$M96,Inp_NoncontrollableCosts!$M$8:$M$29,0))</f>
        <v>0</v>
      </c>
      <c r="AH96" s="19">
        <f>INDEX(Inp_NoncontrollableCosts!AH$8:AH$29,MATCH(Out_AdjModelledCosts!$M96,Inp_NoncontrollableCosts!$M$8:$M$29,0))</f>
        <v>0</v>
      </c>
      <c r="AI96" s="19">
        <f>INDEX(Inp_NoncontrollableCosts!AI$8:AI$29,MATCH(Out_AdjModelledCosts!$M96,Inp_NoncontrollableCosts!$M$8:$M$29,0))</f>
        <v>0</v>
      </c>
      <c r="AJ96" s="19">
        <f>INDEX(Inp_NoncontrollableCosts!AJ$8:AJ$29,MATCH(Out_AdjModelledCosts!$M96,Inp_NoncontrollableCosts!$M$8:$M$29,0))</f>
        <v>0</v>
      </c>
      <c r="AK96" s="19">
        <f>INDEX(Inp_NoncontrollableCosts!AK$8:AK$29,MATCH(Out_AdjModelledCosts!$M96,Inp_NoncontrollableCosts!$M$8:$M$29,0))</f>
        <v>0</v>
      </c>
      <c r="AM96" s="19">
        <f t="shared" si="1"/>
        <v>0</v>
      </c>
      <c r="AN96" s="19">
        <f t="shared" si="2"/>
        <v>0</v>
      </c>
      <c r="AO96" s="19">
        <f t="shared" si="3"/>
        <v>0</v>
      </c>
    </row>
    <row r="97" spans="4:61" x14ac:dyDescent="0.2">
      <c r="E97" s="18" t="str">
        <f>Cover!$F$13</f>
        <v>NGN</v>
      </c>
      <c r="F97" s="3" t="s">
        <v>172</v>
      </c>
      <c r="G97" s="3" t="s">
        <v>195</v>
      </c>
      <c r="I97" s="110" t="s">
        <v>476</v>
      </c>
      <c r="L97" s="3" t="s">
        <v>108</v>
      </c>
      <c r="M97" s="18" t="str">
        <f t="shared" si="0"/>
        <v>NGNInnovation Roll-out expenditure (IRM)</v>
      </c>
      <c r="R97" s="14"/>
      <c r="T97" s="14"/>
      <c r="U97" s="14"/>
      <c r="V97" s="14"/>
      <c r="W97" s="14"/>
      <c r="X97" s="14"/>
      <c r="Y97" s="14"/>
      <c r="Z97" s="14"/>
      <c r="AA97" s="14"/>
      <c r="AB97" s="14"/>
      <c r="AC97" s="14"/>
      <c r="AD97" s="14"/>
      <c r="AE97" s="14"/>
      <c r="AF97" s="14"/>
      <c r="AG97" s="19">
        <f>INDEX(Inp_NoncontrollableCosts!AG$8:AG$29,MATCH(Out_AdjModelledCosts!$M97,Inp_NoncontrollableCosts!$M$8:$M$29,0))</f>
        <v>0</v>
      </c>
      <c r="AH97" s="19">
        <f>INDEX(Inp_NoncontrollableCosts!AH$8:AH$29,MATCH(Out_AdjModelledCosts!$M97,Inp_NoncontrollableCosts!$M$8:$M$29,0))</f>
        <v>0</v>
      </c>
      <c r="AI97" s="19">
        <f>INDEX(Inp_NoncontrollableCosts!AI$8:AI$29,MATCH(Out_AdjModelledCosts!$M97,Inp_NoncontrollableCosts!$M$8:$M$29,0))</f>
        <v>0</v>
      </c>
      <c r="AJ97" s="19">
        <f>INDEX(Inp_NoncontrollableCosts!AJ$8:AJ$29,MATCH(Out_AdjModelledCosts!$M97,Inp_NoncontrollableCosts!$M$8:$M$29,0))</f>
        <v>0</v>
      </c>
      <c r="AK97" s="19">
        <f>INDEX(Inp_NoncontrollableCosts!AK$8:AK$29,MATCH(Out_AdjModelledCosts!$M97,Inp_NoncontrollableCosts!$M$8:$M$29,0))</f>
        <v>0</v>
      </c>
      <c r="AM97" s="19">
        <f t="shared" si="1"/>
        <v>0</v>
      </c>
      <c r="AN97" s="19">
        <f t="shared" si="2"/>
        <v>0</v>
      </c>
      <c r="AO97" s="19">
        <f t="shared" si="3"/>
        <v>0</v>
      </c>
    </row>
    <row r="98" spans="4:61" x14ac:dyDescent="0.2">
      <c r="E98" s="18" t="str">
        <f>Cover!$F$13</f>
        <v>NGN</v>
      </c>
      <c r="F98" s="3" t="s">
        <v>172</v>
      </c>
      <c r="G98" s="3" t="s">
        <v>195</v>
      </c>
      <c r="I98" s="110" t="s">
        <v>478</v>
      </c>
      <c r="L98" s="3" t="s">
        <v>108</v>
      </c>
      <c r="M98" s="18" t="str">
        <f t="shared" ref="M98:M99" si="4">$E98&amp;""&amp;I98</f>
        <v>NGNXoserve</v>
      </c>
      <c r="R98" s="14"/>
      <c r="T98" s="14"/>
      <c r="U98" s="14"/>
      <c r="V98" s="14"/>
      <c r="W98" s="14"/>
      <c r="X98" s="14"/>
      <c r="Y98" s="14"/>
      <c r="Z98" s="14"/>
      <c r="AA98" s="14"/>
      <c r="AB98" s="14"/>
      <c r="AC98" s="14"/>
      <c r="AD98" s="14"/>
      <c r="AE98" s="14"/>
      <c r="AF98" s="14"/>
      <c r="AG98" s="19">
        <f>INDEX(Inp_NoncontrollableCosts!AG$8:AG$29,MATCH(Out_AdjModelledCosts!$M98,Inp_NoncontrollableCosts!$M$8:$M$29,0))</f>
        <v>3.1360000000000001</v>
      </c>
      <c r="AH98" s="19">
        <f>INDEX(Inp_NoncontrollableCosts!AH$8:AH$29,MATCH(Out_AdjModelledCosts!$M98,Inp_NoncontrollableCosts!$M$8:$M$29,0))</f>
        <v>3.3130000000000002</v>
      </c>
      <c r="AI98" s="19">
        <f>INDEX(Inp_NoncontrollableCosts!AI$8:AI$29,MATCH(Out_AdjModelledCosts!$M98,Inp_NoncontrollableCosts!$M$8:$M$29,0))</f>
        <v>2.2559999999999998</v>
      </c>
      <c r="AJ98" s="19">
        <f>INDEX(Inp_NoncontrollableCosts!AJ$8:AJ$29,MATCH(Out_AdjModelledCosts!$M98,Inp_NoncontrollableCosts!$M$8:$M$29,0))</f>
        <v>2.242</v>
      </c>
      <c r="AK98" s="19">
        <f>INDEX(Inp_NoncontrollableCosts!AK$8:AK$29,MATCH(Out_AdjModelledCosts!$M98,Inp_NoncontrollableCosts!$M$8:$M$29,0))</f>
        <v>2.2229999999999999</v>
      </c>
      <c r="AM98" s="19">
        <f t="shared" ref="AM98:AM99" si="5">SUM(T98:X98)</f>
        <v>0</v>
      </c>
      <c r="AN98" s="19">
        <f t="shared" ref="AN98:AN99" si="6">SUM(Y98:AF98)</f>
        <v>0</v>
      </c>
      <c r="AO98" s="19">
        <f t="shared" ref="AO98:AO99" si="7">SUM(AG98:AK98)</f>
        <v>13.169999999999998</v>
      </c>
    </row>
    <row r="99" spans="4:61" x14ac:dyDescent="0.2">
      <c r="E99" s="18" t="str">
        <f>Cover!$F$13</f>
        <v>NGN</v>
      </c>
      <c r="F99" s="3" t="s">
        <v>172</v>
      </c>
      <c r="G99" s="3" t="s">
        <v>195</v>
      </c>
      <c r="I99" s="110" t="s">
        <v>193</v>
      </c>
      <c r="L99" s="3" t="s">
        <v>108</v>
      </c>
      <c r="M99" s="18" t="str">
        <f t="shared" si="4"/>
        <v>NGNOther</v>
      </c>
      <c r="R99" s="14"/>
      <c r="T99" s="14"/>
      <c r="U99" s="14"/>
      <c r="V99" s="14"/>
      <c r="W99" s="14"/>
      <c r="X99" s="14"/>
      <c r="Y99" s="14"/>
      <c r="Z99" s="14"/>
      <c r="AA99" s="14"/>
      <c r="AB99" s="14"/>
      <c r="AC99" s="14"/>
      <c r="AD99" s="14"/>
      <c r="AE99" s="14"/>
      <c r="AF99" s="14"/>
      <c r="AG99" s="19">
        <f>INDEX(Inp_NoncontrollableCosts!AG$8:AG$29,MATCH(Out_AdjModelledCosts!$M99,Inp_NoncontrollableCosts!$M$8:$M$29,0))</f>
        <v>3.0750000000000002</v>
      </c>
      <c r="AH99" s="19">
        <f>INDEX(Inp_NoncontrollableCosts!AH$8:AH$29,MATCH(Out_AdjModelledCosts!$M99,Inp_NoncontrollableCosts!$M$8:$M$29,0))</f>
        <v>2.97</v>
      </c>
      <c r="AI99" s="19">
        <f>INDEX(Inp_NoncontrollableCosts!AI$8:AI$29,MATCH(Out_AdjModelledCosts!$M99,Inp_NoncontrollableCosts!$M$8:$M$29,0))</f>
        <v>2.5975000000000001</v>
      </c>
      <c r="AJ99" s="19">
        <f>INDEX(Inp_NoncontrollableCosts!AJ$8:AJ$29,MATCH(Out_AdjModelledCosts!$M99,Inp_NoncontrollableCosts!$M$8:$M$29,0))</f>
        <v>2.0074999999999998</v>
      </c>
      <c r="AK99" s="19">
        <f>INDEX(Inp_NoncontrollableCosts!AK$8:AK$29,MATCH(Out_AdjModelledCosts!$M99,Inp_NoncontrollableCosts!$M$8:$M$29,0))</f>
        <v>0.85</v>
      </c>
      <c r="AM99" s="19">
        <f t="shared" si="5"/>
        <v>0</v>
      </c>
      <c r="AN99" s="19">
        <f t="shared" si="6"/>
        <v>0</v>
      </c>
      <c r="AO99" s="19">
        <f t="shared" si="7"/>
        <v>11.5</v>
      </c>
    </row>
    <row r="100" spans="4:61" x14ac:dyDescent="0.2">
      <c r="F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row>
    <row r="101" spans="4:61" x14ac:dyDescent="0.2">
      <c r="D101" s="78" t="s">
        <v>292</v>
      </c>
      <c r="E101" s="78"/>
      <c r="F101" s="78"/>
      <c r="G101" s="78"/>
      <c r="H101" s="78"/>
      <c r="I101" s="78"/>
      <c r="J101" s="78"/>
      <c r="K101" s="78"/>
      <c r="L101" s="78"/>
      <c r="M101" s="78"/>
      <c r="N101" s="78"/>
      <c r="O101" s="78"/>
      <c r="P101" s="78"/>
      <c r="Q101" s="78"/>
      <c r="R101" s="78"/>
      <c r="S101" s="78"/>
      <c r="T101" s="78"/>
      <c r="U101" s="78"/>
      <c r="V101" s="78"/>
      <c r="W101" s="78"/>
      <c r="X101" s="78"/>
      <c r="Y101" s="78"/>
      <c r="Z101" s="78"/>
      <c r="AA101" s="78"/>
      <c r="AB101" s="78"/>
      <c r="AC101" s="78"/>
      <c r="AD101" s="78"/>
      <c r="AE101" s="78"/>
      <c r="AF101" s="78"/>
      <c r="AG101" s="78"/>
      <c r="AH101" s="78"/>
      <c r="AI101" s="78"/>
      <c r="AJ101" s="78"/>
      <c r="AK101" s="78"/>
      <c r="AL101" s="78"/>
      <c r="AM101" s="78"/>
      <c r="AN101" s="78"/>
      <c r="AO101" s="78"/>
      <c r="AP101" s="78"/>
      <c r="AQ101" s="78"/>
      <c r="AR101" s="78"/>
      <c r="AS101" s="78"/>
      <c r="AT101" s="78"/>
      <c r="AU101" s="78"/>
      <c r="AV101" s="78"/>
      <c r="AW101" s="78"/>
      <c r="AX101" s="78"/>
      <c r="AY101" s="78"/>
      <c r="AZ101" s="78"/>
      <c r="BA101" s="78"/>
      <c r="BB101" s="78"/>
      <c r="BC101" s="78"/>
      <c r="BD101" s="78"/>
      <c r="BE101" s="78"/>
      <c r="BF101" s="78"/>
      <c r="BG101" s="78"/>
      <c r="BH101" s="78"/>
      <c r="BI101" s="78"/>
    </row>
    <row r="102" spans="4:61" x14ac:dyDescent="0.2">
      <c r="AN102" s="3"/>
    </row>
    <row r="103" spans="4:61" x14ac:dyDescent="0.2">
      <c r="E103" s="18" t="str">
        <f>Cover!$F$13</f>
        <v>NGN</v>
      </c>
      <c r="F103" s="3" t="s">
        <v>293</v>
      </c>
      <c r="L103" s="3" t="s">
        <v>108</v>
      </c>
      <c r="M103" s="18" t="str">
        <f t="shared" ref="M103:M117" si="8">$E103&amp;F103</f>
        <v>NGNPass through_1</v>
      </c>
      <c r="R103" s="14"/>
      <c r="T103" s="14"/>
      <c r="U103" s="14"/>
      <c r="V103" s="14"/>
      <c r="W103" s="14"/>
      <c r="X103" s="14"/>
      <c r="Y103" s="14"/>
      <c r="Z103" s="14"/>
      <c r="AA103" s="14"/>
      <c r="AB103" s="14"/>
      <c r="AC103" s="14"/>
      <c r="AD103" s="14"/>
      <c r="AE103" s="14"/>
      <c r="AF103" s="14"/>
      <c r="AG103" s="19">
        <f>_xlfn.IFNA(ABS(INDEX(Inp_Exclusions!AG$9:AG$241,MATCH(Out_AdjModelledCosts!$M103,Inp_Exclusions!$M$9:$M$241,0))),0)</f>
        <v>0</v>
      </c>
      <c r="AH103" s="19">
        <f>_xlfn.IFNA(ABS(INDEX(Inp_Exclusions!AH$9:AH$241,MATCH(Out_AdjModelledCosts!$M103,Inp_Exclusions!$M$9:$M$241,0))),0)</f>
        <v>0</v>
      </c>
      <c r="AI103" s="19">
        <f>_xlfn.IFNA(ABS(INDEX(Inp_Exclusions!AI$9:AI$241,MATCH(Out_AdjModelledCosts!$M103,Inp_Exclusions!$M$9:$M$241,0))),0)</f>
        <v>0</v>
      </c>
      <c r="AJ103" s="19">
        <f>_xlfn.IFNA(ABS(INDEX(Inp_Exclusions!AJ$9:AJ$241,MATCH(Out_AdjModelledCosts!$M103,Inp_Exclusions!$M$9:$M$241,0))),0)</f>
        <v>0</v>
      </c>
      <c r="AK103" s="19">
        <f>_xlfn.IFNA(ABS(INDEX(Inp_Exclusions!AK$9:AK$241,MATCH(Out_AdjModelledCosts!$M103,Inp_Exclusions!$M$9:$M$241,0))),0)</f>
        <v>0</v>
      </c>
      <c r="AM103" s="19">
        <f t="shared" si="1"/>
        <v>0</v>
      </c>
      <c r="AN103" s="19">
        <f t="shared" si="2"/>
        <v>0</v>
      </c>
      <c r="AO103" s="19">
        <f t="shared" si="3"/>
        <v>0</v>
      </c>
    </row>
    <row r="104" spans="4:61" x14ac:dyDescent="0.2">
      <c r="E104" s="18" t="str">
        <f>Cover!$F$13</f>
        <v>NGN</v>
      </c>
      <c r="F104" s="3" t="s">
        <v>294</v>
      </c>
      <c r="G104" s="3">
        <f>IFERROR(INDEX(Inp_Exclusions!G$9:G$241,MATCH(Out_AdjModelledCosts!$M104,Inp_Exclusions!$M$9:$M$241,0)),"")</f>
        <v>0</v>
      </c>
      <c r="H104" s="3" t="str">
        <f>IFERROR(INDEX(Inp_Exclusions!H$9:H$241,MATCH(Out_AdjModelledCosts!$M104,Inp_Exclusions!$M$9:$M$241,0)),"")</f>
        <v>Other capex</v>
      </c>
      <c r="I104" s="3" t="str">
        <f>IFERROR(INDEX(Inp_Exclusions!I$9:I$241,MATCH(Out_AdjModelledCosts!$M104,Inp_Exclusions!$M$9:$M$241,0)),"")</f>
        <v>Other Capex</v>
      </c>
      <c r="J104" s="3" t="str">
        <f>IFERROR(INDEX(Inp_Exclusions!J$9:J$241,MATCH(Out_AdjModelledCosts!$M104,Inp_Exclusions!$M$9:$M$241,0)),"")</f>
        <v>Xoserve</v>
      </c>
      <c r="L104" s="3" t="s">
        <v>108</v>
      </c>
      <c r="M104" s="18" t="str">
        <f t="shared" si="8"/>
        <v>NGNPass through_2</v>
      </c>
      <c r="R104" s="14"/>
      <c r="T104" s="14"/>
      <c r="U104" s="14"/>
      <c r="V104" s="14"/>
      <c r="W104" s="14"/>
      <c r="X104" s="14"/>
      <c r="Y104" s="14"/>
      <c r="Z104" s="14"/>
      <c r="AA104" s="14"/>
      <c r="AB104" s="14"/>
      <c r="AC104" s="14"/>
      <c r="AD104" s="14"/>
      <c r="AE104" s="14"/>
      <c r="AF104" s="14"/>
      <c r="AG104" s="19">
        <f>_xlfn.IFNA(ABS(INDEX(Inp_Exclusions!AG$9:AG$241,MATCH(Out_AdjModelledCosts!$M104,Inp_Exclusions!$M$9:$M$241,0))),0)</f>
        <v>0</v>
      </c>
      <c r="AH104" s="19">
        <f>_xlfn.IFNA(ABS(INDEX(Inp_Exclusions!AH$9:AH$241,MATCH(Out_AdjModelledCosts!$M104,Inp_Exclusions!$M$9:$M$241,0))),0)</f>
        <v>0</v>
      </c>
      <c r="AI104" s="19">
        <f>_xlfn.IFNA(ABS(INDEX(Inp_Exclusions!AI$9:AI$241,MATCH(Out_AdjModelledCosts!$M104,Inp_Exclusions!$M$9:$M$241,0))),0)</f>
        <v>0</v>
      </c>
      <c r="AJ104" s="19">
        <f>_xlfn.IFNA(ABS(INDEX(Inp_Exclusions!AJ$9:AJ$241,MATCH(Out_AdjModelledCosts!$M104,Inp_Exclusions!$M$9:$M$241,0))),0)</f>
        <v>0</v>
      </c>
      <c r="AK104" s="19">
        <f>_xlfn.IFNA(ABS(INDEX(Inp_Exclusions!AK$9:AK$241,MATCH(Out_AdjModelledCosts!$M104,Inp_Exclusions!$M$9:$M$241,0))),0)</f>
        <v>0</v>
      </c>
      <c r="AM104" s="19">
        <f t="shared" si="1"/>
        <v>0</v>
      </c>
      <c r="AN104" s="19">
        <f t="shared" si="2"/>
        <v>0</v>
      </c>
      <c r="AO104" s="19">
        <f t="shared" si="3"/>
        <v>0</v>
      </c>
    </row>
    <row r="105" spans="4:61" x14ac:dyDescent="0.2">
      <c r="E105" s="18" t="str">
        <f>Cover!$F$13</f>
        <v>NGN</v>
      </c>
      <c r="F105" s="3" t="s">
        <v>295</v>
      </c>
      <c r="G105" s="3" t="str">
        <f>IFERROR(INDEX(Inp_Exclusions!G$9:G$241,MATCH(Out_AdjModelledCosts!$M105,Inp_Exclusions!$M$9:$M$241,0)),"")</f>
        <v/>
      </c>
      <c r="H105" s="3" t="str">
        <f>IFERROR(INDEX(Inp_Exclusions!H$9:H$241,MATCH(Out_AdjModelledCosts!$M105,Inp_Exclusions!$M$9:$M$241,0)),"")</f>
        <v/>
      </c>
      <c r="I105" s="3" t="str">
        <f>IFERROR(INDEX(Inp_Exclusions!I$9:I$241,MATCH(Out_AdjModelledCosts!$M105,Inp_Exclusions!$M$9:$M$241,0)),"")</f>
        <v/>
      </c>
      <c r="J105" s="3" t="str">
        <f>IFERROR(INDEX(Inp_Exclusions!J$9:J$241,MATCH(Out_AdjModelledCosts!$M105,Inp_Exclusions!$M$9:$M$241,0)),"")</f>
        <v/>
      </c>
      <c r="L105" s="3" t="s">
        <v>108</v>
      </c>
      <c r="M105" s="18" t="str">
        <f t="shared" si="8"/>
        <v>NGNPass through_3</v>
      </c>
      <c r="R105" s="14"/>
      <c r="T105" s="14"/>
      <c r="U105" s="14"/>
      <c r="V105" s="14"/>
      <c r="W105" s="14"/>
      <c r="X105" s="14"/>
      <c r="Y105" s="14"/>
      <c r="Z105" s="14"/>
      <c r="AA105" s="14"/>
      <c r="AB105" s="14"/>
      <c r="AC105" s="14"/>
      <c r="AD105" s="14"/>
      <c r="AE105" s="14"/>
      <c r="AF105" s="14"/>
      <c r="AG105" s="19">
        <f>_xlfn.IFNA(ABS(INDEX(Inp_Exclusions!AG$9:AG$241,MATCH(Out_AdjModelledCosts!$M105,Inp_Exclusions!$M$9:$M$241,0))),0)</f>
        <v>0</v>
      </c>
      <c r="AH105" s="19">
        <f>_xlfn.IFNA(ABS(INDEX(Inp_Exclusions!AH$9:AH$241,MATCH(Out_AdjModelledCosts!$M105,Inp_Exclusions!$M$9:$M$241,0))),0)</f>
        <v>0</v>
      </c>
      <c r="AI105" s="19">
        <f>_xlfn.IFNA(ABS(INDEX(Inp_Exclusions!AI$9:AI$241,MATCH(Out_AdjModelledCosts!$M105,Inp_Exclusions!$M$9:$M$241,0))),0)</f>
        <v>0</v>
      </c>
      <c r="AJ105" s="19">
        <f>_xlfn.IFNA(ABS(INDEX(Inp_Exclusions!AJ$9:AJ$241,MATCH(Out_AdjModelledCosts!$M105,Inp_Exclusions!$M$9:$M$241,0))),0)</f>
        <v>0</v>
      </c>
      <c r="AK105" s="19">
        <f>_xlfn.IFNA(ABS(INDEX(Inp_Exclusions!AK$9:AK$241,MATCH(Out_AdjModelledCosts!$M105,Inp_Exclusions!$M$9:$M$241,0))),0)</f>
        <v>0</v>
      </c>
      <c r="AM105" s="19">
        <f t="shared" si="1"/>
        <v>0</v>
      </c>
      <c r="AN105" s="19">
        <f t="shared" si="2"/>
        <v>0</v>
      </c>
      <c r="AO105" s="19">
        <f t="shared" si="3"/>
        <v>0</v>
      </c>
    </row>
    <row r="106" spans="4:61" x14ac:dyDescent="0.2">
      <c r="E106" s="18" t="str">
        <f>Cover!$F$13</f>
        <v>NGN</v>
      </c>
      <c r="F106" s="3" t="s">
        <v>296</v>
      </c>
      <c r="G106" s="3" t="str">
        <f>IFERROR(INDEX(Inp_Exclusions!G$9:G$241,MATCH(Out_AdjModelledCosts!$M106,Inp_Exclusions!$M$9:$M$241,0)),"")</f>
        <v/>
      </c>
      <c r="H106" s="3" t="str">
        <f>IFERROR(INDEX(Inp_Exclusions!H$9:H$241,MATCH(Out_AdjModelledCosts!$M106,Inp_Exclusions!$M$9:$M$241,0)),"")</f>
        <v/>
      </c>
      <c r="I106" s="3" t="str">
        <f>IFERROR(INDEX(Inp_Exclusions!I$9:I$241,MATCH(Out_AdjModelledCosts!$M106,Inp_Exclusions!$M$9:$M$241,0)),"")</f>
        <v/>
      </c>
      <c r="J106" s="3" t="str">
        <f>IFERROR(INDEX(Inp_Exclusions!J$9:J$241,MATCH(Out_AdjModelledCosts!$M106,Inp_Exclusions!$M$9:$M$241,0)),"")</f>
        <v/>
      </c>
      <c r="L106" s="3" t="s">
        <v>108</v>
      </c>
      <c r="M106" s="18" t="str">
        <f t="shared" si="8"/>
        <v>NGNPass through_4</v>
      </c>
      <c r="R106" s="14"/>
      <c r="T106" s="14"/>
      <c r="U106" s="14"/>
      <c r="V106" s="14"/>
      <c r="W106" s="14"/>
      <c r="X106" s="14"/>
      <c r="Y106" s="14"/>
      <c r="Z106" s="14"/>
      <c r="AA106" s="14"/>
      <c r="AB106" s="14"/>
      <c r="AC106" s="14"/>
      <c r="AD106" s="14"/>
      <c r="AE106" s="14"/>
      <c r="AF106" s="14"/>
      <c r="AG106" s="19">
        <f>_xlfn.IFNA(ABS(INDEX(Inp_Exclusions!AG$9:AG$241,MATCH(Out_AdjModelledCosts!$M106,Inp_Exclusions!$M$9:$M$241,0))),0)</f>
        <v>0</v>
      </c>
      <c r="AH106" s="19">
        <f>_xlfn.IFNA(ABS(INDEX(Inp_Exclusions!AH$9:AH$241,MATCH(Out_AdjModelledCosts!$M106,Inp_Exclusions!$M$9:$M$241,0))),0)</f>
        <v>0</v>
      </c>
      <c r="AI106" s="19">
        <f>_xlfn.IFNA(ABS(INDEX(Inp_Exclusions!AI$9:AI$241,MATCH(Out_AdjModelledCosts!$M106,Inp_Exclusions!$M$9:$M$241,0))),0)</f>
        <v>0</v>
      </c>
      <c r="AJ106" s="19">
        <f>_xlfn.IFNA(ABS(INDEX(Inp_Exclusions!AJ$9:AJ$241,MATCH(Out_AdjModelledCosts!$M106,Inp_Exclusions!$M$9:$M$241,0))),0)</f>
        <v>0</v>
      </c>
      <c r="AK106" s="19">
        <f>_xlfn.IFNA(ABS(INDEX(Inp_Exclusions!AK$9:AK$241,MATCH(Out_AdjModelledCosts!$M106,Inp_Exclusions!$M$9:$M$241,0))),0)</f>
        <v>0</v>
      </c>
      <c r="AM106" s="19">
        <f t="shared" si="1"/>
        <v>0</v>
      </c>
      <c r="AN106" s="19">
        <f t="shared" si="2"/>
        <v>0</v>
      </c>
      <c r="AO106" s="19">
        <f t="shared" si="3"/>
        <v>0</v>
      </c>
    </row>
    <row r="107" spans="4:61" x14ac:dyDescent="0.2">
      <c r="E107" s="18" t="str">
        <f>Cover!$F$13</f>
        <v>NGN</v>
      </c>
      <c r="F107" s="3" t="s">
        <v>297</v>
      </c>
      <c r="G107" s="3" t="str">
        <f>IFERROR(INDEX(Inp_Exclusions!G$9:G$241,MATCH(Out_AdjModelledCosts!$M107,Inp_Exclusions!$M$9:$M$241,0)),"")</f>
        <v/>
      </c>
      <c r="H107" s="3" t="str">
        <f>IFERROR(INDEX(Inp_Exclusions!H$9:H$241,MATCH(Out_AdjModelledCosts!$M107,Inp_Exclusions!$M$9:$M$241,0)),"")</f>
        <v/>
      </c>
      <c r="I107" s="3" t="str">
        <f>IFERROR(INDEX(Inp_Exclusions!I$9:I$241,MATCH(Out_AdjModelledCosts!$M107,Inp_Exclusions!$M$9:$M$241,0)),"")</f>
        <v/>
      </c>
      <c r="J107" s="3" t="str">
        <f>IFERROR(INDEX(Inp_Exclusions!J$9:J$241,MATCH(Out_AdjModelledCosts!$M107,Inp_Exclusions!$M$9:$M$241,0)),"")</f>
        <v/>
      </c>
      <c r="L107" s="3" t="s">
        <v>108</v>
      </c>
      <c r="M107" s="18" t="str">
        <f t="shared" si="8"/>
        <v>NGNPass through_5</v>
      </c>
      <c r="R107" s="14"/>
      <c r="T107" s="14"/>
      <c r="U107" s="14"/>
      <c r="V107" s="14"/>
      <c r="W107" s="14"/>
      <c r="X107" s="14"/>
      <c r="Y107" s="14"/>
      <c r="Z107" s="14"/>
      <c r="AA107" s="14"/>
      <c r="AB107" s="14"/>
      <c r="AC107" s="14"/>
      <c r="AD107" s="14"/>
      <c r="AE107" s="14"/>
      <c r="AF107" s="14"/>
      <c r="AG107" s="19">
        <f>_xlfn.IFNA(ABS(INDEX(Inp_Exclusions!AG$9:AG$241,MATCH(Out_AdjModelledCosts!$M107,Inp_Exclusions!$M$9:$M$241,0))),0)</f>
        <v>0</v>
      </c>
      <c r="AH107" s="19">
        <f>_xlfn.IFNA(ABS(INDEX(Inp_Exclusions!AH$9:AH$241,MATCH(Out_AdjModelledCosts!$M107,Inp_Exclusions!$M$9:$M$241,0))),0)</f>
        <v>0</v>
      </c>
      <c r="AI107" s="19">
        <f>_xlfn.IFNA(ABS(INDEX(Inp_Exclusions!AI$9:AI$241,MATCH(Out_AdjModelledCosts!$M107,Inp_Exclusions!$M$9:$M$241,0))),0)</f>
        <v>0</v>
      </c>
      <c r="AJ107" s="19">
        <f>_xlfn.IFNA(ABS(INDEX(Inp_Exclusions!AJ$9:AJ$241,MATCH(Out_AdjModelledCosts!$M107,Inp_Exclusions!$M$9:$M$241,0))),0)</f>
        <v>0</v>
      </c>
      <c r="AK107" s="19">
        <f>_xlfn.IFNA(ABS(INDEX(Inp_Exclusions!AK$9:AK$241,MATCH(Out_AdjModelledCosts!$M107,Inp_Exclusions!$M$9:$M$241,0))),0)</f>
        <v>0</v>
      </c>
      <c r="AM107" s="19">
        <f t="shared" si="1"/>
        <v>0</v>
      </c>
      <c r="AN107" s="19">
        <f t="shared" si="2"/>
        <v>0</v>
      </c>
      <c r="AO107" s="19">
        <f t="shared" si="3"/>
        <v>0</v>
      </c>
    </row>
    <row r="108" spans="4:61" x14ac:dyDescent="0.2">
      <c r="E108" s="18" t="str">
        <f>Cover!$F$13</f>
        <v>NGN</v>
      </c>
      <c r="F108" s="3" t="s">
        <v>298</v>
      </c>
      <c r="G108" s="3" t="str">
        <f>IFERROR(INDEX(Inp_Exclusions!G$9:G$241,MATCH(Out_AdjModelledCosts!$M108,Inp_Exclusions!$M$9:$M$241,0)),"")</f>
        <v/>
      </c>
      <c r="H108" s="3" t="str">
        <f>IFERROR(INDEX(Inp_Exclusions!H$9:H$241,MATCH(Out_AdjModelledCosts!$M108,Inp_Exclusions!$M$9:$M$241,0)),"")</f>
        <v/>
      </c>
      <c r="I108" s="3" t="str">
        <f>IFERROR(INDEX(Inp_Exclusions!I$9:I$241,MATCH(Out_AdjModelledCosts!$M108,Inp_Exclusions!$M$9:$M$241,0)),"")</f>
        <v/>
      </c>
      <c r="J108" s="3" t="str">
        <f>IFERROR(INDEX(Inp_Exclusions!J$9:J$241,MATCH(Out_AdjModelledCosts!$M108,Inp_Exclusions!$M$9:$M$241,0)),"")</f>
        <v/>
      </c>
      <c r="L108" s="3" t="s">
        <v>108</v>
      </c>
      <c r="M108" s="18" t="str">
        <f t="shared" si="8"/>
        <v>NGNPass through_6</v>
      </c>
      <c r="R108" s="14"/>
      <c r="T108" s="14"/>
      <c r="U108" s="14"/>
      <c r="V108" s="14"/>
      <c r="W108" s="14"/>
      <c r="X108" s="14"/>
      <c r="Y108" s="14"/>
      <c r="Z108" s="14"/>
      <c r="AA108" s="14"/>
      <c r="AB108" s="14"/>
      <c r="AC108" s="14"/>
      <c r="AD108" s="14"/>
      <c r="AE108" s="14"/>
      <c r="AF108" s="14"/>
      <c r="AG108" s="19">
        <f>_xlfn.IFNA(ABS(INDEX(Inp_Exclusions!AG$9:AG$241,MATCH(Out_AdjModelledCosts!$M108,Inp_Exclusions!$M$9:$M$241,0))),0)</f>
        <v>0</v>
      </c>
      <c r="AH108" s="19">
        <f>_xlfn.IFNA(ABS(INDEX(Inp_Exclusions!AH$9:AH$241,MATCH(Out_AdjModelledCosts!$M108,Inp_Exclusions!$M$9:$M$241,0))),0)</f>
        <v>0</v>
      </c>
      <c r="AI108" s="19">
        <f>_xlfn.IFNA(ABS(INDEX(Inp_Exclusions!AI$9:AI$241,MATCH(Out_AdjModelledCosts!$M108,Inp_Exclusions!$M$9:$M$241,0))),0)</f>
        <v>0</v>
      </c>
      <c r="AJ108" s="19">
        <f>_xlfn.IFNA(ABS(INDEX(Inp_Exclusions!AJ$9:AJ$241,MATCH(Out_AdjModelledCosts!$M108,Inp_Exclusions!$M$9:$M$241,0))),0)</f>
        <v>0</v>
      </c>
      <c r="AK108" s="19">
        <f>_xlfn.IFNA(ABS(INDEX(Inp_Exclusions!AK$9:AK$241,MATCH(Out_AdjModelledCosts!$M108,Inp_Exclusions!$M$9:$M$241,0))),0)</f>
        <v>0</v>
      </c>
      <c r="AM108" s="19">
        <f t="shared" si="1"/>
        <v>0</v>
      </c>
      <c r="AN108" s="19">
        <f t="shared" si="2"/>
        <v>0</v>
      </c>
      <c r="AO108" s="19">
        <f t="shared" si="3"/>
        <v>0</v>
      </c>
    </row>
    <row r="109" spans="4:61" x14ac:dyDescent="0.2">
      <c r="E109" s="18" t="str">
        <f>Cover!$F$13</f>
        <v>NGN</v>
      </c>
      <c r="F109" s="3" t="s">
        <v>299</v>
      </c>
      <c r="G109" s="3" t="str">
        <f>IFERROR(INDEX(Inp_Exclusions!G$9:G$241,MATCH(Out_AdjModelledCosts!$M109,Inp_Exclusions!$M$9:$M$241,0)),"")</f>
        <v/>
      </c>
      <c r="H109" s="3" t="str">
        <f>IFERROR(INDEX(Inp_Exclusions!H$9:H$241,MATCH(Out_AdjModelledCosts!$M109,Inp_Exclusions!$M$9:$M$241,0)),"")</f>
        <v/>
      </c>
      <c r="I109" s="3" t="str">
        <f>IFERROR(INDEX(Inp_Exclusions!I$9:I$241,MATCH(Out_AdjModelledCosts!$M109,Inp_Exclusions!$M$9:$M$241,0)),"")</f>
        <v/>
      </c>
      <c r="J109" s="3" t="str">
        <f>IFERROR(INDEX(Inp_Exclusions!J$9:J$241,MATCH(Out_AdjModelledCosts!$M109,Inp_Exclusions!$M$9:$M$241,0)),"")</f>
        <v/>
      </c>
      <c r="L109" s="3" t="s">
        <v>108</v>
      </c>
      <c r="M109" s="18" t="str">
        <f t="shared" si="8"/>
        <v>NGNPass through_7</v>
      </c>
      <c r="R109" s="14"/>
      <c r="T109" s="14"/>
      <c r="U109" s="14"/>
      <c r="V109" s="14"/>
      <c r="W109" s="14"/>
      <c r="X109" s="14"/>
      <c r="Y109" s="14"/>
      <c r="Z109" s="14"/>
      <c r="AA109" s="14"/>
      <c r="AB109" s="14"/>
      <c r="AC109" s="14"/>
      <c r="AD109" s="14"/>
      <c r="AE109" s="14"/>
      <c r="AF109" s="14"/>
      <c r="AG109" s="19">
        <f>_xlfn.IFNA(ABS(INDEX(Inp_Exclusions!AG$9:AG$241,MATCH(Out_AdjModelledCosts!$M109,Inp_Exclusions!$M$9:$M$241,0))),0)</f>
        <v>0</v>
      </c>
      <c r="AH109" s="19">
        <f>_xlfn.IFNA(ABS(INDEX(Inp_Exclusions!AH$9:AH$241,MATCH(Out_AdjModelledCosts!$M109,Inp_Exclusions!$M$9:$M$241,0))),0)</f>
        <v>0</v>
      </c>
      <c r="AI109" s="19">
        <f>_xlfn.IFNA(ABS(INDEX(Inp_Exclusions!AI$9:AI$241,MATCH(Out_AdjModelledCosts!$M109,Inp_Exclusions!$M$9:$M$241,0))),0)</f>
        <v>0</v>
      </c>
      <c r="AJ109" s="19">
        <f>_xlfn.IFNA(ABS(INDEX(Inp_Exclusions!AJ$9:AJ$241,MATCH(Out_AdjModelledCosts!$M109,Inp_Exclusions!$M$9:$M$241,0))),0)</f>
        <v>0</v>
      </c>
      <c r="AK109" s="19">
        <f>_xlfn.IFNA(ABS(INDEX(Inp_Exclusions!AK$9:AK$241,MATCH(Out_AdjModelledCosts!$M109,Inp_Exclusions!$M$9:$M$241,0))),0)</f>
        <v>0</v>
      </c>
      <c r="AM109" s="19">
        <f t="shared" si="1"/>
        <v>0</v>
      </c>
      <c r="AN109" s="19">
        <f t="shared" si="2"/>
        <v>0</v>
      </c>
      <c r="AO109" s="19">
        <f t="shared" si="3"/>
        <v>0</v>
      </c>
    </row>
    <row r="110" spans="4:61" x14ac:dyDescent="0.2">
      <c r="E110" s="18" t="str">
        <f>Cover!$F$13</f>
        <v>NGN</v>
      </c>
      <c r="F110" s="3" t="s">
        <v>300</v>
      </c>
      <c r="G110" s="3" t="str">
        <f>IFERROR(INDEX(Inp_Exclusions!G$9:G$241,MATCH(Out_AdjModelledCosts!$M110,Inp_Exclusions!$M$9:$M$241,0)),"")</f>
        <v/>
      </c>
      <c r="H110" s="3" t="str">
        <f>IFERROR(INDEX(Inp_Exclusions!H$9:H$241,MATCH(Out_AdjModelledCosts!$M110,Inp_Exclusions!$M$9:$M$241,0)),"")</f>
        <v/>
      </c>
      <c r="I110" s="3" t="str">
        <f>IFERROR(INDEX(Inp_Exclusions!I$9:I$241,MATCH(Out_AdjModelledCosts!$M110,Inp_Exclusions!$M$9:$M$241,0)),"")</f>
        <v/>
      </c>
      <c r="J110" s="3" t="str">
        <f>IFERROR(INDEX(Inp_Exclusions!J$9:J$241,MATCH(Out_AdjModelledCosts!$M110,Inp_Exclusions!$M$9:$M$241,0)),"")</f>
        <v/>
      </c>
      <c r="L110" s="3" t="s">
        <v>108</v>
      </c>
      <c r="M110" s="18" t="str">
        <f t="shared" si="8"/>
        <v>NGNPass through_8</v>
      </c>
      <c r="R110" s="14"/>
      <c r="T110" s="14"/>
      <c r="U110" s="14"/>
      <c r="V110" s="14"/>
      <c r="W110" s="14"/>
      <c r="X110" s="14"/>
      <c r="Y110" s="14"/>
      <c r="Z110" s="14"/>
      <c r="AA110" s="14"/>
      <c r="AB110" s="14"/>
      <c r="AC110" s="14"/>
      <c r="AD110" s="14"/>
      <c r="AE110" s="14"/>
      <c r="AF110" s="14"/>
      <c r="AG110" s="19">
        <f>_xlfn.IFNA(ABS(INDEX(Inp_Exclusions!AG$9:AG$241,MATCH(Out_AdjModelledCosts!$M110,Inp_Exclusions!$M$9:$M$241,0))),0)</f>
        <v>0</v>
      </c>
      <c r="AH110" s="19">
        <f>_xlfn.IFNA(ABS(INDEX(Inp_Exclusions!AH$9:AH$241,MATCH(Out_AdjModelledCosts!$M110,Inp_Exclusions!$M$9:$M$241,0))),0)</f>
        <v>0</v>
      </c>
      <c r="AI110" s="19">
        <f>_xlfn.IFNA(ABS(INDEX(Inp_Exclusions!AI$9:AI$241,MATCH(Out_AdjModelledCosts!$M110,Inp_Exclusions!$M$9:$M$241,0))),0)</f>
        <v>0</v>
      </c>
      <c r="AJ110" s="19">
        <f>_xlfn.IFNA(ABS(INDEX(Inp_Exclusions!AJ$9:AJ$241,MATCH(Out_AdjModelledCosts!$M110,Inp_Exclusions!$M$9:$M$241,0))),0)</f>
        <v>0</v>
      </c>
      <c r="AK110" s="19">
        <f>_xlfn.IFNA(ABS(INDEX(Inp_Exclusions!AK$9:AK$241,MATCH(Out_AdjModelledCosts!$M110,Inp_Exclusions!$M$9:$M$241,0))),0)</f>
        <v>0</v>
      </c>
      <c r="AM110" s="19">
        <f t="shared" si="1"/>
        <v>0</v>
      </c>
      <c r="AN110" s="19">
        <f t="shared" si="2"/>
        <v>0</v>
      </c>
      <c r="AO110" s="19">
        <f t="shared" si="3"/>
        <v>0</v>
      </c>
    </row>
    <row r="111" spans="4:61" x14ac:dyDescent="0.2">
      <c r="E111" s="18" t="str">
        <f>Cover!$F$13</f>
        <v>NGN</v>
      </c>
      <c r="F111" s="3" t="s">
        <v>301</v>
      </c>
      <c r="G111" s="3" t="str">
        <f>IFERROR(INDEX(Inp_Exclusions!G$9:G$241,MATCH(Out_AdjModelledCosts!$M111,Inp_Exclusions!$M$9:$M$241,0)),"")</f>
        <v/>
      </c>
      <c r="H111" s="3" t="str">
        <f>IFERROR(INDEX(Inp_Exclusions!H$9:H$241,MATCH(Out_AdjModelledCosts!$M111,Inp_Exclusions!$M$9:$M$241,0)),"")</f>
        <v/>
      </c>
      <c r="I111" s="3" t="str">
        <f>IFERROR(INDEX(Inp_Exclusions!I$9:I$241,MATCH(Out_AdjModelledCosts!$M111,Inp_Exclusions!$M$9:$M$241,0)),"")</f>
        <v/>
      </c>
      <c r="J111" s="3" t="str">
        <f>IFERROR(INDEX(Inp_Exclusions!J$9:J$241,MATCH(Out_AdjModelledCosts!$M111,Inp_Exclusions!$M$9:$M$241,0)),"")</f>
        <v/>
      </c>
      <c r="L111" s="3" t="s">
        <v>108</v>
      </c>
      <c r="M111" s="18" t="str">
        <f t="shared" si="8"/>
        <v>NGNPass through_9</v>
      </c>
      <c r="R111" s="14"/>
      <c r="T111" s="14"/>
      <c r="U111" s="14"/>
      <c r="V111" s="14"/>
      <c r="W111" s="14"/>
      <c r="X111" s="14"/>
      <c r="Y111" s="14"/>
      <c r="Z111" s="14"/>
      <c r="AA111" s="14"/>
      <c r="AB111" s="14"/>
      <c r="AC111" s="14"/>
      <c r="AD111" s="14"/>
      <c r="AE111" s="14"/>
      <c r="AF111" s="14"/>
      <c r="AG111" s="19">
        <f>_xlfn.IFNA(ABS(INDEX(Inp_Exclusions!AG$9:AG$241,MATCH(Out_AdjModelledCosts!$M111,Inp_Exclusions!$M$9:$M$241,0))),0)</f>
        <v>0</v>
      </c>
      <c r="AH111" s="19">
        <f>_xlfn.IFNA(ABS(INDEX(Inp_Exclusions!AH$9:AH$241,MATCH(Out_AdjModelledCosts!$M111,Inp_Exclusions!$M$9:$M$241,0))),0)</f>
        <v>0</v>
      </c>
      <c r="AI111" s="19">
        <f>_xlfn.IFNA(ABS(INDEX(Inp_Exclusions!AI$9:AI$241,MATCH(Out_AdjModelledCosts!$M111,Inp_Exclusions!$M$9:$M$241,0))),0)</f>
        <v>0</v>
      </c>
      <c r="AJ111" s="19">
        <f>_xlfn.IFNA(ABS(INDEX(Inp_Exclusions!AJ$9:AJ$241,MATCH(Out_AdjModelledCosts!$M111,Inp_Exclusions!$M$9:$M$241,0))),0)</f>
        <v>0</v>
      </c>
      <c r="AK111" s="19">
        <f>_xlfn.IFNA(ABS(INDEX(Inp_Exclusions!AK$9:AK$241,MATCH(Out_AdjModelledCosts!$M111,Inp_Exclusions!$M$9:$M$241,0))),0)</f>
        <v>0</v>
      </c>
      <c r="AM111" s="19">
        <f t="shared" si="1"/>
        <v>0</v>
      </c>
      <c r="AN111" s="19">
        <f t="shared" si="2"/>
        <v>0</v>
      </c>
      <c r="AO111" s="19">
        <f t="shared" si="3"/>
        <v>0</v>
      </c>
    </row>
    <row r="112" spans="4:61" x14ac:dyDescent="0.2">
      <c r="E112" s="18" t="str">
        <f>Cover!$F$13</f>
        <v>NGN</v>
      </c>
      <c r="F112" s="3" t="s">
        <v>302</v>
      </c>
      <c r="G112" s="3" t="str">
        <f>IFERROR(INDEX(Inp_Exclusions!G$9:G$241,MATCH(Out_AdjModelledCosts!$M112,Inp_Exclusions!$M$9:$M$241,0)),"")</f>
        <v/>
      </c>
      <c r="H112" s="3" t="str">
        <f>IFERROR(INDEX(Inp_Exclusions!H$9:H$241,MATCH(Out_AdjModelledCosts!$M112,Inp_Exclusions!$M$9:$M$241,0)),"")</f>
        <v/>
      </c>
      <c r="I112" s="3" t="str">
        <f>IFERROR(INDEX(Inp_Exclusions!I$9:I$241,MATCH(Out_AdjModelledCosts!$M112,Inp_Exclusions!$M$9:$M$241,0)),"")</f>
        <v/>
      </c>
      <c r="J112" s="3" t="str">
        <f>IFERROR(INDEX(Inp_Exclusions!J$9:J$241,MATCH(Out_AdjModelledCosts!$M112,Inp_Exclusions!$M$9:$M$241,0)),"")</f>
        <v/>
      </c>
      <c r="L112" s="3" t="s">
        <v>108</v>
      </c>
      <c r="M112" s="18" t="str">
        <f t="shared" si="8"/>
        <v>NGNPass through_10</v>
      </c>
      <c r="R112" s="14"/>
      <c r="T112" s="14"/>
      <c r="U112" s="14"/>
      <c r="V112" s="14"/>
      <c r="W112" s="14"/>
      <c r="X112" s="14"/>
      <c r="Y112" s="14"/>
      <c r="Z112" s="14"/>
      <c r="AA112" s="14"/>
      <c r="AB112" s="14"/>
      <c r="AC112" s="14"/>
      <c r="AD112" s="14"/>
      <c r="AE112" s="14"/>
      <c r="AF112" s="14"/>
      <c r="AG112" s="19">
        <f>_xlfn.IFNA(ABS(INDEX(Inp_Exclusions!AG$9:AG$241,MATCH(Out_AdjModelledCosts!$M112,Inp_Exclusions!$M$9:$M$241,0))),0)</f>
        <v>0</v>
      </c>
      <c r="AH112" s="19">
        <f>_xlfn.IFNA(ABS(INDEX(Inp_Exclusions!AH$9:AH$241,MATCH(Out_AdjModelledCosts!$M112,Inp_Exclusions!$M$9:$M$241,0))),0)</f>
        <v>0</v>
      </c>
      <c r="AI112" s="19">
        <f>_xlfn.IFNA(ABS(INDEX(Inp_Exclusions!AI$9:AI$241,MATCH(Out_AdjModelledCosts!$M112,Inp_Exclusions!$M$9:$M$241,0))),0)</f>
        <v>0</v>
      </c>
      <c r="AJ112" s="19">
        <f>_xlfn.IFNA(ABS(INDEX(Inp_Exclusions!AJ$9:AJ$241,MATCH(Out_AdjModelledCosts!$M112,Inp_Exclusions!$M$9:$M$241,0))),0)</f>
        <v>0</v>
      </c>
      <c r="AK112" s="19">
        <f>_xlfn.IFNA(ABS(INDEX(Inp_Exclusions!AK$9:AK$241,MATCH(Out_AdjModelledCosts!$M112,Inp_Exclusions!$M$9:$M$241,0))),0)</f>
        <v>0</v>
      </c>
      <c r="AM112" s="19">
        <f t="shared" si="1"/>
        <v>0</v>
      </c>
      <c r="AN112" s="19">
        <f t="shared" si="2"/>
        <v>0</v>
      </c>
      <c r="AO112" s="19">
        <f t="shared" si="3"/>
        <v>0</v>
      </c>
    </row>
    <row r="113" spans="3:61" x14ac:dyDescent="0.2">
      <c r="E113" s="18" t="str">
        <f>Cover!$F$13</f>
        <v>NGN</v>
      </c>
      <c r="F113" s="3" t="s">
        <v>303</v>
      </c>
      <c r="G113" s="3" t="str">
        <f>IFERROR(INDEX(Inp_Exclusions!G$9:G$241,MATCH(Out_AdjModelledCosts!$M113,Inp_Exclusions!$M$9:$M$241,0)),"")</f>
        <v/>
      </c>
      <c r="H113" s="3" t="str">
        <f>IFERROR(INDEX(Inp_Exclusions!H$9:H$241,MATCH(Out_AdjModelledCosts!$M113,Inp_Exclusions!$M$9:$M$241,0)),"")</f>
        <v/>
      </c>
      <c r="I113" s="3" t="str">
        <f>IFERROR(INDEX(Inp_Exclusions!I$9:I$241,MATCH(Out_AdjModelledCosts!$M113,Inp_Exclusions!$M$9:$M$241,0)),"")</f>
        <v/>
      </c>
      <c r="J113" s="3" t="str">
        <f>IFERROR(INDEX(Inp_Exclusions!J$9:J$241,MATCH(Out_AdjModelledCosts!$M113,Inp_Exclusions!$M$9:$M$241,0)),"")</f>
        <v/>
      </c>
      <c r="L113" s="3" t="s">
        <v>108</v>
      </c>
      <c r="M113" s="18" t="str">
        <f t="shared" si="8"/>
        <v>NGNPass through_11</v>
      </c>
      <c r="R113" s="14"/>
      <c r="T113" s="14"/>
      <c r="U113" s="14"/>
      <c r="V113" s="14"/>
      <c r="W113" s="14"/>
      <c r="X113" s="14"/>
      <c r="Y113" s="14"/>
      <c r="Z113" s="14"/>
      <c r="AA113" s="14"/>
      <c r="AB113" s="14"/>
      <c r="AC113" s="14"/>
      <c r="AD113" s="14"/>
      <c r="AE113" s="14"/>
      <c r="AF113" s="14"/>
      <c r="AG113" s="19">
        <f>_xlfn.IFNA(ABS(INDEX(Inp_Exclusions!AG$9:AG$241,MATCH(Out_AdjModelledCosts!$M113,Inp_Exclusions!$M$9:$M$241,0))),0)</f>
        <v>0</v>
      </c>
      <c r="AH113" s="19">
        <f>_xlfn.IFNA(ABS(INDEX(Inp_Exclusions!AH$9:AH$241,MATCH(Out_AdjModelledCosts!$M113,Inp_Exclusions!$M$9:$M$241,0))),0)</f>
        <v>0</v>
      </c>
      <c r="AI113" s="19">
        <f>_xlfn.IFNA(ABS(INDEX(Inp_Exclusions!AI$9:AI$241,MATCH(Out_AdjModelledCosts!$M113,Inp_Exclusions!$M$9:$M$241,0))),0)</f>
        <v>0</v>
      </c>
      <c r="AJ113" s="19">
        <f>_xlfn.IFNA(ABS(INDEX(Inp_Exclusions!AJ$9:AJ$241,MATCH(Out_AdjModelledCosts!$M113,Inp_Exclusions!$M$9:$M$241,0))),0)</f>
        <v>0</v>
      </c>
      <c r="AK113" s="19">
        <f>_xlfn.IFNA(ABS(INDEX(Inp_Exclusions!AK$9:AK$241,MATCH(Out_AdjModelledCosts!$M113,Inp_Exclusions!$M$9:$M$241,0))),0)</f>
        <v>0</v>
      </c>
      <c r="AM113" s="19">
        <f t="shared" si="1"/>
        <v>0</v>
      </c>
      <c r="AN113" s="19">
        <f t="shared" si="2"/>
        <v>0</v>
      </c>
      <c r="AO113" s="19">
        <f t="shared" si="3"/>
        <v>0</v>
      </c>
    </row>
    <row r="114" spans="3:61" x14ac:dyDescent="0.2">
      <c r="E114" s="18" t="str">
        <f>Cover!$F$13</f>
        <v>NGN</v>
      </c>
      <c r="F114" s="3" t="s">
        <v>304</v>
      </c>
      <c r="G114" s="3" t="str">
        <f>IFERROR(INDEX(Inp_Exclusions!G$9:G$241,MATCH(Out_AdjModelledCosts!$M114,Inp_Exclusions!$M$9:$M$241,0)),"")</f>
        <v/>
      </c>
      <c r="H114" s="3" t="str">
        <f>IFERROR(INDEX(Inp_Exclusions!H$9:H$241,MATCH(Out_AdjModelledCosts!$M114,Inp_Exclusions!$M$9:$M$241,0)),"")</f>
        <v/>
      </c>
      <c r="I114" s="3" t="str">
        <f>IFERROR(INDEX(Inp_Exclusions!I$9:I$241,MATCH(Out_AdjModelledCosts!$M114,Inp_Exclusions!$M$9:$M$241,0)),"")</f>
        <v/>
      </c>
      <c r="J114" s="3" t="str">
        <f>IFERROR(INDEX(Inp_Exclusions!J$9:J$241,MATCH(Out_AdjModelledCosts!$M114,Inp_Exclusions!$M$9:$M$241,0)),"")</f>
        <v/>
      </c>
      <c r="L114" s="3" t="s">
        <v>108</v>
      </c>
      <c r="M114" s="18" t="str">
        <f t="shared" si="8"/>
        <v>NGNPass through_12</v>
      </c>
      <c r="R114" s="14"/>
      <c r="T114" s="14"/>
      <c r="U114" s="14"/>
      <c r="V114" s="14"/>
      <c r="W114" s="14"/>
      <c r="X114" s="14"/>
      <c r="Y114" s="14"/>
      <c r="Z114" s="14"/>
      <c r="AA114" s="14"/>
      <c r="AB114" s="14"/>
      <c r="AC114" s="14"/>
      <c r="AD114" s="14"/>
      <c r="AE114" s="14"/>
      <c r="AF114" s="14"/>
      <c r="AG114" s="19">
        <f>_xlfn.IFNA(ABS(INDEX(Inp_Exclusions!AG$9:AG$241,MATCH(Out_AdjModelledCosts!$M114,Inp_Exclusions!$M$9:$M$241,0))),0)</f>
        <v>0</v>
      </c>
      <c r="AH114" s="19">
        <f>_xlfn.IFNA(ABS(INDEX(Inp_Exclusions!AH$9:AH$241,MATCH(Out_AdjModelledCosts!$M114,Inp_Exclusions!$M$9:$M$241,0))),0)</f>
        <v>0</v>
      </c>
      <c r="AI114" s="19">
        <f>_xlfn.IFNA(ABS(INDEX(Inp_Exclusions!AI$9:AI$241,MATCH(Out_AdjModelledCosts!$M114,Inp_Exclusions!$M$9:$M$241,0))),0)</f>
        <v>0</v>
      </c>
      <c r="AJ114" s="19">
        <f>_xlfn.IFNA(ABS(INDEX(Inp_Exclusions!AJ$9:AJ$241,MATCH(Out_AdjModelledCosts!$M114,Inp_Exclusions!$M$9:$M$241,0))),0)</f>
        <v>0</v>
      </c>
      <c r="AK114" s="19">
        <f>_xlfn.IFNA(ABS(INDEX(Inp_Exclusions!AK$9:AK$241,MATCH(Out_AdjModelledCosts!$M114,Inp_Exclusions!$M$9:$M$241,0))),0)</f>
        <v>0</v>
      </c>
      <c r="AM114" s="19">
        <f t="shared" si="1"/>
        <v>0</v>
      </c>
      <c r="AN114" s="19">
        <f t="shared" si="2"/>
        <v>0</v>
      </c>
      <c r="AO114" s="19">
        <f t="shared" si="3"/>
        <v>0</v>
      </c>
    </row>
    <row r="115" spans="3:61" x14ac:dyDescent="0.2">
      <c r="E115" s="18" t="str">
        <f>Cover!$F$13</f>
        <v>NGN</v>
      </c>
      <c r="F115" s="3" t="s">
        <v>305</v>
      </c>
      <c r="G115" s="3" t="str">
        <f>IFERROR(INDEX(Inp_Exclusions!G$9:G$241,MATCH(Out_AdjModelledCosts!$M115,Inp_Exclusions!$M$9:$M$241,0)),"")</f>
        <v/>
      </c>
      <c r="H115" s="3" t="str">
        <f>IFERROR(INDEX(Inp_Exclusions!H$9:H$241,MATCH(Out_AdjModelledCosts!$M115,Inp_Exclusions!$M$9:$M$241,0)),"")</f>
        <v/>
      </c>
      <c r="I115" s="3" t="str">
        <f>IFERROR(INDEX(Inp_Exclusions!I$9:I$241,MATCH(Out_AdjModelledCosts!$M115,Inp_Exclusions!$M$9:$M$241,0)),"")</f>
        <v/>
      </c>
      <c r="J115" s="3" t="str">
        <f>IFERROR(INDEX(Inp_Exclusions!J$9:J$241,MATCH(Out_AdjModelledCosts!$M115,Inp_Exclusions!$M$9:$M$241,0)),"")</f>
        <v/>
      </c>
      <c r="L115" s="3" t="s">
        <v>108</v>
      </c>
      <c r="M115" s="18" t="str">
        <f t="shared" si="8"/>
        <v>NGNPass through_13</v>
      </c>
      <c r="R115" s="14"/>
      <c r="T115" s="14"/>
      <c r="U115" s="14"/>
      <c r="V115" s="14"/>
      <c r="W115" s="14"/>
      <c r="X115" s="14"/>
      <c r="Y115" s="14"/>
      <c r="Z115" s="14"/>
      <c r="AA115" s="14"/>
      <c r="AB115" s="14"/>
      <c r="AC115" s="14"/>
      <c r="AD115" s="14"/>
      <c r="AE115" s="14"/>
      <c r="AF115" s="14"/>
      <c r="AG115" s="19">
        <f>_xlfn.IFNA(ABS(INDEX(Inp_Exclusions!AG$9:AG$241,MATCH(Out_AdjModelledCosts!$M115,Inp_Exclusions!$M$9:$M$241,0))),0)</f>
        <v>0</v>
      </c>
      <c r="AH115" s="19">
        <f>_xlfn.IFNA(ABS(INDEX(Inp_Exclusions!AH$9:AH$241,MATCH(Out_AdjModelledCosts!$M115,Inp_Exclusions!$M$9:$M$241,0))),0)</f>
        <v>0</v>
      </c>
      <c r="AI115" s="19">
        <f>_xlfn.IFNA(ABS(INDEX(Inp_Exclusions!AI$9:AI$241,MATCH(Out_AdjModelledCosts!$M115,Inp_Exclusions!$M$9:$M$241,0))),0)</f>
        <v>0</v>
      </c>
      <c r="AJ115" s="19">
        <f>_xlfn.IFNA(ABS(INDEX(Inp_Exclusions!AJ$9:AJ$241,MATCH(Out_AdjModelledCosts!$M115,Inp_Exclusions!$M$9:$M$241,0))),0)</f>
        <v>0</v>
      </c>
      <c r="AK115" s="19">
        <f>_xlfn.IFNA(ABS(INDEX(Inp_Exclusions!AK$9:AK$241,MATCH(Out_AdjModelledCosts!$M115,Inp_Exclusions!$M$9:$M$241,0))),0)</f>
        <v>0</v>
      </c>
      <c r="AM115" s="19">
        <f t="shared" si="1"/>
        <v>0</v>
      </c>
      <c r="AN115" s="19">
        <f t="shared" si="2"/>
        <v>0</v>
      </c>
      <c r="AO115" s="19">
        <f t="shared" si="3"/>
        <v>0</v>
      </c>
    </row>
    <row r="116" spans="3:61" x14ac:dyDescent="0.2">
      <c r="E116" s="18" t="str">
        <f>Cover!$F$13</f>
        <v>NGN</v>
      </c>
      <c r="F116" s="3" t="s">
        <v>306</v>
      </c>
      <c r="G116" s="3" t="str">
        <f>IFERROR(INDEX(Inp_Exclusions!G$9:G$241,MATCH(Out_AdjModelledCosts!$M116,Inp_Exclusions!$M$9:$M$241,0)),"")</f>
        <v/>
      </c>
      <c r="H116" s="3" t="str">
        <f>IFERROR(INDEX(Inp_Exclusions!H$9:H$241,MATCH(Out_AdjModelledCosts!$M116,Inp_Exclusions!$M$9:$M$241,0)),"")</f>
        <v/>
      </c>
      <c r="I116" s="3" t="str">
        <f>IFERROR(INDEX(Inp_Exclusions!I$9:I$241,MATCH(Out_AdjModelledCosts!$M116,Inp_Exclusions!$M$9:$M$241,0)),"")</f>
        <v/>
      </c>
      <c r="J116" s="3" t="str">
        <f>IFERROR(INDEX(Inp_Exclusions!J$9:J$241,MATCH(Out_AdjModelledCosts!$M116,Inp_Exclusions!$M$9:$M$241,0)),"")</f>
        <v/>
      </c>
      <c r="L116" s="3" t="s">
        <v>108</v>
      </c>
      <c r="M116" s="18" t="str">
        <f t="shared" si="8"/>
        <v>NGNPass through_14</v>
      </c>
      <c r="R116" s="14"/>
      <c r="T116" s="14"/>
      <c r="U116" s="14"/>
      <c r="V116" s="14"/>
      <c r="W116" s="14"/>
      <c r="X116" s="14"/>
      <c r="Y116" s="14"/>
      <c r="Z116" s="14"/>
      <c r="AA116" s="14"/>
      <c r="AB116" s="14"/>
      <c r="AC116" s="14"/>
      <c r="AD116" s="14"/>
      <c r="AE116" s="14"/>
      <c r="AF116" s="14"/>
      <c r="AG116" s="19">
        <f>_xlfn.IFNA(ABS(INDEX(Inp_Exclusions!AG$9:AG$241,MATCH(Out_AdjModelledCosts!$M116,Inp_Exclusions!$M$9:$M$241,0))),0)</f>
        <v>0</v>
      </c>
      <c r="AH116" s="19">
        <f>_xlfn.IFNA(ABS(INDEX(Inp_Exclusions!AH$9:AH$241,MATCH(Out_AdjModelledCosts!$M116,Inp_Exclusions!$M$9:$M$241,0))),0)</f>
        <v>0</v>
      </c>
      <c r="AI116" s="19">
        <f>_xlfn.IFNA(ABS(INDEX(Inp_Exclusions!AI$9:AI$241,MATCH(Out_AdjModelledCosts!$M116,Inp_Exclusions!$M$9:$M$241,0))),0)</f>
        <v>0</v>
      </c>
      <c r="AJ116" s="19">
        <f>_xlfn.IFNA(ABS(INDEX(Inp_Exclusions!AJ$9:AJ$241,MATCH(Out_AdjModelledCosts!$M116,Inp_Exclusions!$M$9:$M$241,0))),0)</f>
        <v>0</v>
      </c>
      <c r="AK116" s="19">
        <f>_xlfn.IFNA(ABS(INDEX(Inp_Exclusions!AK$9:AK$241,MATCH(Out_AdjModelledCosts!$M116,Inp_Exclusions!$M$9:$M$241,0))),0)</f>
        <v>0</v>
      </c>
      <c r="AM116" s="19">
        <f t="shared" si="1"/>
        <v>0</v>
      </c>
      <c r="AN116" s="19">
        <f t="shared" si="2"/>
        <v>0</v>
      </c>
      <c r="AO116" s="19">
        <f t="shared" si="3"/>
        <v>0</v>
      </c>
    </row>
    <row r="117" spans="3:61" x14ac:dyDescent="0.2">
      <c r="E117" s="18" t="str">
        <f>Cover!$F$13</f>
        <v>NGN</v>
      </c>
      <c r="F117" s="3" t="s">
        <v>307</v>
      </c>
      <c r="G117" s="3" t="str">
        <f>IFERROR(INDEX(Inp_Exclusions!G$9:G$241,MATCH(Out_AdjModelledCosts!$M117,Inp_Exclusions!$M$9:$M$241,0)),"")</f>
        <v/>
      </c>
      <c r="H117" s="3" t="str">
        <f>IFERROR(INDEX(Inp_Exclusions!H$9:H$241,MATCH(Out_AdjModelledCosts!$M117,Inp_Exclusions!$M$9:$M$241,0)),"")</f>
        <v/>
      </c>
      <c r="I117" s="3" t="str">
        <f>IFERROR(INDEX(Inp_Exclusions!I$9:I$241,MATCH(Out_AdjModelledCosts!$M117,Inp_Exclusions!$M$9:$M$241,0)),"")</f>
        <v/>
      </c>
      <c r="J117" s="3" t="str">
        <f>IFERROR(INDEX(Inp_Exclusions!J$9:J$241,MATCH(Out_AdjModelledCosts!$M117,Inp_Exclusions!$M$9:$M$241,0)),"")</f>
        <v/>
      </c>
      <c r="L117" s="3" t="s">
        <v>108</v>
      </c>
      <c r="M117" s="18" t="str">
        <f t="shared" si="8"/>
        <v>NGNPass through_15</v>
      </c>
      <c r="R117" s="14"/>
      <c r="T117" s="14"/>
      <c r="U117" s="14"/>
      <c r="V117" s="14"/>
      <c r="W117" s="14"/>
      <c r="X117" s="14"/>
      <c r="Y117" s="14"/>
      <c r="Z117" s="14"/>
      <c r="AA117" s="14"/>
      <c r="AB117" s="14"/>
      <c r="AC117" s="14"/>
      <c r="AD117" s="14"/>
      <c r="AE117" s="14"/>
      <c r="AF117" s="14"/>
      <c r="AG117" s="19">
        <f>_xlfn.IFNA(ABS(INDEX(Inp_Exclusions!AG$9:AG$241,MATCH(Out_AdjModelledCosts!$M117,Inp_Exclusions!$M$9:$M$241,0))),0)</f>
        <v>0</v>
      </c>
      <c r="AH117" s="19">
        <f>_xlfn.IFNA(ABS(INDEX(Inp_Exclusions!AH$9:AH$241,MATCH(Out_AdjModelledCosts!$M117,Inp_Exclusions!$M$9:$M$241,0))),0)</f>
        <v>0</v>
      </c>
      <c r="AI117" s="19">
        <f>_xlfn.IFNA(ABS(INDEX(Inp_Exclusions!AI$9:AI$241,MATCH(Out_AdjModelledCosts!$M117,Inp_Exclusions!$M$9:$M$241,0))),0)</f>
        <v>0</v>
      </c>
      <c r="AJ117" s="19">
        <f>_xlfn.IFNA(ABS(INDEX(Inp_Exclusions!AJ$9:AJ$241,MATCH(Out_AdjModelledCosts!$M117,Inp_Exclusions!$M$9:$M$241,0))),0)</f>
        <v>0</v>
      </c>
      <c r="AK117" s="19">
        <f>_xlfn.IFNA(ABS(INDEX(Inp_Exclusions!AK$9:AK$241,MATCH(Out_AdjModelledCosts!$M117,Inp_Exclusions!$M$9:$M$241,0))),0)</f>
        <v>0</v>
      </c>
      <c r="AM117" s="19">
        <f t="shared" ref="AM117" si="9">SUM(T117:X117)</f>
        <v>0</v>
      </c>
      <c r="AN117" s="19">
        <f t="shared" ref="AN117" si="10">SUM(Y117:AF117)</f>
        <v>0</v>
      </c>
      <c r="AO117" s="19">
        <f t="shared" ref="AO117" si="11">SUM(AG117:AK117)</f>
        <v>0</v>
      </c>
    </row>
    <row r="118" spans="3:61" x14ac:dyDescent="0.2">
      <c r="AN118" s="3"/>
      <c r="AV118" s="42"/>
    </row>
    <row r="119" spans="3:61" x14ac:dyDescent="0.2">
      <c r="C119" s="11" t="s">
        <v>285</v>
      </c>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c r="AC119" s="11"/>
      <c r="AD119" s="11"/>
      <c r="AE119" s="11"/>
      <c r="AF119" s="11"/>
      <c r="AG119" s="11"/>
      <c r="AH119" s="11"/>
      <c r="AI119" s="11"/>
      <c r="AJ119" s="11"/>
      <c r="AK119" s="11"/>
      <c r="AL119" s="11"/>
      <c r="AM119" s="11"/>
      <c r="AN119" s="11"/>
      <c r="AO119" s="11"/>
      <c r="AP119" s="11"/>
      <c r="AQ119" s="11"/>
      <c r="AR119" s="11"/>
      <c r="AS119" s="11"/>
      <c r="AT119" s="11"/>
      <c r="AU119" s="11"/>
      <c r="AV119" s="44"/>
      <c r="AW119" s="11"/>
      <c r="AX119" s="11"/>
      <c r="AY119" s="11"/>
      <c r="AZ119" s="11"/>
      <c r="BA119" s="11"/>
      <c r="BB119" s="11"/>
      <c r="BC119" s="11"/>
      <c r="BD119" s="11"/>
      <c r="BE119" s="11"/>
      <c r="BF119" s="11"/>
      <c r="BG119" s="11"/>
      <c r="BH119" s="11"/>
      <c r="BI119" s="11"/>
    </row>
    <row r="120" spans="3:61" x14ac:dyDescent="0.2">
      <c r="AN120" s="3"/>
      <c r="AV120" s="42"/>
    </row>
    <row r="121" spans="3:61" x14ac:dyDescent="0.2">
      <c r="E121" s="18" t="str">
        <f>Cover!$F$13</f>
        <v>NGN</v>
      </c>
      <c r="F121" s="3" t="s">
        <v>308</v>
      </c>
      <c r="H121" s="3" t="str">
        <f>IFERROR(INDEX(Inp_Exclusions!H$9:H$241,MATCH(Out_AdjModelledCosts!$M121,Inp_Exclusions!$M$9:$M$241,0)),"")</f>
        <v>Reinforcement</v>
      </c>
      <c r="I121" s="3" t="str">
        <f>IFERROR(INDEX(Inp_Exclusions!I$9:I$241,MATCH(Out_AdjModelledCosts!$M121,Inp_Exclusions!$M$9:$M$241,0)),"")</f>
        <v>Reinforcement</v>
      </c>
      <c r="J121" s="3" t="str">
        <f>IFERROR(INDEX(Inp_Exclusions!J$9:J$241,MATCH(Out_AdjModelledCosts!$M121,Inp_Exclusions!$M$9:$M$241,0)),"")</f>
        <v>Large load connections</v>
      </c>
      <c r="L121" s="3" t="s">
        <v>108</v>
      </c>
      <c r="M121" s="18" t="str">
        <f t="shared" ref="M121:M135" si="12">$E121&amp;F121</f>
        <v>NGNUncertainty mechanisms_1</v>
      </c>
      <c r="R121" s="14"/>
      <c r="T121" s="14"/>
      <c r="U121" s="14"/>
      <c r="V121" s="14"/>
      <c r="W121" s="14"/>
      <c r="X121" s="14"/>
      <c r="Y121" s="14"/>
      <c r="Z121" s="14"/>
      <c r="AA121" s="14"/>
      <c r="AB121" s="14"/>
      <c r="AC121" s="14"/>
      <c r="AD121" s="14"/>
      <c r="AE121" s="14"/>
      <c r="AF121" s="14"/>
      <c r="AG121" s="19">
        <f>_xlfn.IFNA(ABS(INDEX(Inp_Exclusions!AG$9:AG$241,MATCH(Out_AdjModelledCosts!$M121,Inp_Exclusions!$M$9:$M$241,0))),0)</f>
        <v>0.90906795282947395</v>
      </c>
      <c r="AH121" s="19">
        <f>_xlfn.IFNA(ABS(INDEX(Inp_Exclusions!AH$9:AH$241,MATCH(Out_AdjModelledCosts!$M121,Inp_Exclusions!$M$9:$M$241,0))),0)</f>
        <v>1.2181815113292784</v>
      </c>
      <c r="AI121" s="19">
        <f>_xlfn.IFNA(ABS(INDEX(Inp_Exclusions!AI$9:AI$241,MATCH(Out_AdjModelledCosts!$M121,Inp_Exclusions!$M$9:$M$241,0))),0)</f>
        <v>1.5303787830769828</v>
      </c>
      <c r="AJ121" s="19">
        <f>_xlfn.IFNA(ABS(INDEX(Inp_Exclusions!AJ$9:AJ$241,MATCH(Out_AdjModelledCosts!$M121,Inp_Exclusions!$M$9:$M$241,0))),0)</f>
        <v>1.5380691287205857</v>
      </c>
      <c r="AK121" s="19">
        <f>_xlfn.IFNA(ABS(INDEX(Inp_Exclusions!AK$9:AK$241,MATCH(Out_AdjModelledCosts!$M121,Inp_Exclusions!$M$9:$M$241,0))),0)</f>
        <v>1.8549577431806059</v>
      </c>
      <c r="AM121" s="19">
        <f t="shared" ref="AM121:AM134" si="13">SUM(T121:X121)</f>
        <v>0</v>
      </c>
      <c r="AN121" s="19">
        <f t="shared" ref="AN121:AN134" si="14">SUM(Y121:AF121)</f>
        <v>0</v>
      </c>
      <c r="AO121" s="19">
        <f t="shared" ref="AO121:AO134" si="15">SUM(AG121:AK121)</f>
        <v>7.050655119136926</v>
      </c>
      <c r="AP121"/>
      <c r="AQ121"/>
      <c r="AR121"/>
      <c r="AS121"/>
      <c r="AT121"/>
      <c r="AU121"/>
      <c r="AV121"/>
      <c r="AW121"/>
    </row>
    <row r="122" spans="3:61" x14ac:dyDescent="0.2">
      <c r="E122" s="18" t="str">
        <f>Cover!$F$13</f>
        <v>NGN</v>
      </c>
      <c r="F122" s="3" t="s">
        <v>309</v>
      </c>
      <c r="G122" s="3">
        <f>IFERROR(INDEX(Inp_Exclusions!G$9:G$241,MATCH(Out_AdjModelledCosts!$M122,Inp_Exclusions!$M$9:$M$241,0)),"")</f>
        <v>0</v>
      </c>
      <c r="H122" s="3" t="str">
        <f>IFERROR(INDEX(Inp_Exclusions!H$9:H$241,MATCH(Out_AdjModelledCosts!$M122,Inp_Exclusions!$M$9:$M$241,0)),"")</f>
        <v>Other capex</v>
      </c>
      <c r="I122" s="3" t="str">
        <f>IFERROR(INDEX(Inp_Exclusions!I$9:I$241,MATCH(Out_AdjModelledCosts!$M122,Inp_Exclusions!$M$9:$M$241,0)),"")</f>
        <v>Other Capex</v>
      </c>
      <c r="J122" s="3" t="str">
        <f>IFERROR(INDEX(Inp_Exclusions!J$9:J$241,MATCH(Out_AdjModelledCosts!$M122,Inp_Exclusions!$M$9:$M$241,0)),"")</f>
        <v>Loss of Development Clause</v>
      </c>
      <c r="L122" s="3" t="s">
        <v>108</v>
      </c>
      <c r="M122" s="18" t="str">
        <f t="shared" si="12"/>
        <v>NGNUncertainty mechanisms_2</v>
      </c>
      <c r="R122" s="14"/>
      <c r="T122" s="14"/>
      <c r="U122" s="14"/>
      <c r="V122" s="14"/>
      <c r="W122" s="14"/>
      <c r="X122" s="14"/>
      <c r="Y122" s="14"/>
      <c r="Z122" s="14"/>
      <c r="AA122" s="14"/>
      <c r="AB122" s="14"/>
      <c r="AC122" s="14"/>
      <c r="AD122" s="14"/>
      <c r="AE122" s="14"/>
      <c r="AF122" s="14"/>
      <c r="AG122" s="19">
        <f>_xlfn.IFNA(ABS(INDEX(Inp_Exclusions!AG$9:AG$241,MATCH(Out_AdjModelledCosts!$M122,Inp_Exclusions!$M$9:$M$241,0))),0)</f>
        <v>9.2926946289235118E-2</v>
      </c>
      <c r="AH122" s="19">
        <f>_xlfn.IFNA(ABS(INDEX(Inp_Exclusions!AH$9:AH$241,MATCH(Out_AdjModelledCosts!$M122,Inp_Exclusions!$M$9:$M$241,0))),0)</f>
        <v>9.3393915868578009E-2</v>
      </c>
      <c r="AI122" s="19">
        <f>_xlfn.IFNA(ABS(INDEX(Inp_Exclusions!AI$9:AI$241,MATCH(Out_AdjModelledCosts!$M122,Inp_Exclusions!$M$9:$M$241,0))),0)</f>
        <v>9.3863232028721613E-2</v>
      </c>
      <c r="AJ122" s="19">
        <f>_xlfn.IFNA(ABS(INDEX(Inp_Exclusions!AJ$9:AJ$241,MATCH(Out_AdjModelledCosts!$M122,Inp_Exclusions!$M$9:$M$241,0))),0)</f>
        <v>9.433490656152925E-2</v>
      </c>
      <c r="AK122" s="19">
        <f>_xlfn.IFNA(ABS(INDEX(Inp_Exclusions!AK$9:AK$241,MATCH(Out_AdjModelledCosts!$M122,Inp_Exclusions!$M$9:$M$241,0))),0)</f>
        <v>9.4808951318119852E-2</v>
      </c>
      <c r="AM122" s="19">
        <f t="shared" si="13"/>
        <v>0</v>
      </c>
      <c r="AN122" s="19">
        <f t="shared" si="14"/>
        <v>0</v>
      </c>
      <c r="AO122" s="19">
        <f t="shared" si="15"/>
        <v>0.46932795206618383</v>
      </c>
      <c r="AP122"/>
      <c r="AQ122"/>
      <c r="AR122"/>
      <c r="AS122"/>
      <c r="AT122"/>
      <c r="AU122"/>
      <c r="AV122"/>
      <c r="AW122"/>
    </row>
    <row r="123" spans="3:61" x14ac:dyDescent="0.2">
      <c r="E123" s="18" t="str">
        <f>Cover!$F$13</f>
        <v>NGN</v>
      </c>
      <c r="F123" s="3" t="s">
        <v>310</v>
      </c>
      <c r="G123" s="3" t="str">
        <f>IFERROR(INDEX(Inp_Exclusions!G$9:G$241,MATCH(Out_AdjModelledCosts!$M123,Inp_Exclusions!$M$9:$M$241,0)),"")</f>
        <v/>
      </c>
      <c r="H123" s="3" t="str">
        <f>IFERROR(INDEX(Inp_Exclusions!H$9:H$241,MATCH(Out_AdjModelledCosts!$M123,Inp_Exclusions!$M$9:$M$241,0)),"")</f>
        <v/>
      </c>
      <c r="I123" s="3" t="str">
        <f>IFERROR(INDEX(Inp_Exclusions!I$9:I$241,MATCH(Out_AdjModelledCosts!$M123,Inp_Exclusions!$M$9:$M$241,0)),"")</f>
        <v/>
      </c>
      <c r="J123" s="3" t="str">
        <f>IFERROR(INDEX(Inp_Exclusions!J$9:J$241,MATCH(Out_AdjModelledCosts!$M123,Inp_Exclusions!$M$9:$M$241,0)),"")</f>
        <v/>
      </c>
      <c r="L123" s="3" t="s">
        <v>108</v>
      </c>
      <c r="M123" s="18" t="str">
        <f t="shared" si="12"/>
        <v>NGNUncertainty mechanisms_3</v>
      </c>
      <c r="R123" s="14"/>
      <c r="T123" s="14"/>
      <c r="U123" s="14"/>
      <c r="V123" s="14"/>
      <c r="W123" s="14"/>
      <c r="X123" s="14"/>
      <c r="Y123" s="14"/>
      <c r="Z123" s="14"/>
      <c r="AA123" s="14"/>
      <c r="AB123" s="14"/>
      <c r="AC123" s="14"/>
      <c r="AD123" s="14"/>
      <c r="AE123" s="14"/>
      <c r="AF123" s="14"/>
      <c r="AG123" s="19">
        <f>_xlfn.IFNA(ABS(INDEX(Inp_Exclusions!AG$9:AG$241,MATCH(Out_AdjModelledCosts!$M123,Inp_Exclusions!$M$9:$M$241,0))),0)</f>
        <v>0</v>
      </c>
      <c r="AH123" s="19">
        <f>_xlfn.IFNA(ABS(INDEX(Inp_Exclusions!AH$9:AH$241,MATCH(Out_AdjModelledCosts!$M123,Inp_Exclusions!$M$9:$M$241,0))),0)</f>
        <v>0</v>
      </c>
      <c r="AI123" s="19">
        <f>_xlfn.IFNA(ABS(INDEX(Inp_Exclusions!AI$9:AI$241,MATCH(Out_AdjModelledCosts!$M123,Inp_Exclusions!$M$9:$M$241,0))),0)</f>
        <v>0</v>
      </c>
      <c r="AJ123" s="19">
        <f>_xlfn.IFNA(ABS(INDEX(Inp_Exclusions!AJ$9:AJ$241,MATCH(Out_AdjModelledCosts!$M123,Inp_Exclusions!$M$9:$M$241,0))),0)</f>
        <v>0</v>
      </c>
      <c r="AK123" s="19">
        <f>_xlfn.IFNA(ABS(INDEX(Inp_Exclusions!AK$9:AK$241,MATCH(Out_AdjModelledCosts!$M123,Inp_Exclusions!$M$9:$M$241,0))),0)</f>
        <v>0</v>
      </c>
      <c r="AM123" s="19">
        <f t="shared" si="13"/>
        <v>0</v>
      </c>
      <c r="AN123" s="19">
        <f t="shared" si="14"/>
        <v>0</v>
      </c>
      <c r="AO123" s="19">
        <f t="shared" si="15"/>
        <v>0</v>
      </c>
      <c r="AP123"/>
      <c r="AQ123"/>
      <c r="AR123"/>
      <c r="AS123"/>
      <c r="AT123"/>
      <c r="AU123"/>
      <c r="AV123"/>
      <c r="AW123"/>
    </row>
    <row r="124" spans="3:61" x14ac:dyDescent="0.2">
      <c r="E124" s="18" t="str">
        <f>Cover!$F$13</f>
        <v>NGN</v>
      </c>
      <c r="F124" s="3" t="s">
        <v>311</v>
      </c>
      <c r="G124" s="3" t="str">
        <f>IFERROR(INDEX(Inp_Exclusions!G$9:G$241,MATCH(Out_AdjModelledCosts!$M124,Inp_Exclusions!$M$9:$M$241,0)),"")</f>
        <v/>
      </c>
      <c r="H124" s="3" t="str">
        <f>IFERROR(INDEX(Inp_Exclusions!H$9:H$241,MATCH(Out_AdjModelledCosts!$M124,Inp_Exclusions!$M$9:$M$241,0)),"")</f>
        <v/>
      </c>
      <c r="I124" s="3" t="str">
        <f>IFERROR(INDEX(Inp_Exclusions!I$9:I$241,MATCH(Out_AdjModelledCosts!$M124,Inp_Exclusions!$M$9:$M$241,0)),"")</f>
        <v/>
      </c>
      <c r="J124" s="3" t="str">
        <f>IFERROR(INDEX(Inp_Exclusions!J$9:J$241,MATCH(Out_AdjModelledCosts!$M124,Inp_Exclusions!$M$9:$M$241,0)),"")</f>
        <v/>
      </c>
      <c r="L124" s="3" t="s">
        <v>108</v>
      </c>
      <c r="M124" s="18" t="str">
        <f t="shared" si="12"/>
        <v>NGNUncertainty mechanisms_4</v>
      </c>
      <c r="R124" s="14"/>
      <c r="T124" s="14"/>
      <c r="U124" s="14"/>
      <c r="V124" s="14"/>
      <c r="W124" s="14"/>
      <c r="X124" s="14"/>
      <c r="Y124" s="14"/>
      <c r="Z124" s="14"/>
      <c r="AA124" s="14"/>
      <c r="AB124" s="14"/>
      <c r="AC124" s="14"/>
      <c r="AD124" s="14"/>
      <c r="AE124" s="14"/>
      <c r="AF124" s="14"/>
      <c r="AG124" s="19">
        <f>_xlfn.IFNA(ABS(INDEX(Inp_Exclusions!AG$9:AG$241,MATCH(Out_AdjModelledCosts!$M124,Inp_Exclusions!$M$9:$M$241,0))),0)</f>
        <v>0</v>
      </c>
      <c r="AH124" s="19">
        <f>_xlfn.IFNA(ABS(INDEX(Inp_Exclusions!AH$9:AH$241,MATCH(Out_AdjModelledCosts!$M124,Inp_Exclusions!$M$9:$M$241,0))),0)</f>
        <v>0</v>
      </c>
      <c r="AI124" s="19">
        <f>_xlfn.IFNA(ABS(INDEX(Inp_Exclusions!AI$9:AI$241,MATCH(Out_AdjModelledCosts!$M124,Inp_Exclusions!$M$9:$M$241,0))),0)</f>
        <v>0</v>
      </c>
      <c r="AJ124" s="19">
        <f>_xlfn.IFNA(ABS(INDEX(Inp_Exclusions!AJ$9:AJ$241,MATCH(Out_AdjModelledCosts!$M124,Inp_Exclusions!$M$9:$M$241,0))),0)</f>
        <v>0</v>
      </c>
      <c r="AK124" s="19">
        <f>_xlfn.IFNA(ABS(INDEX(Inp_Exclusions!AK$9:AK$241,MATCH(Out_AdjModelledCosts!$M124,Inp_Exclusions!$M$9:$M$241,0))),0)</f>
        <v>0</v>
      </c>
      <c r="AM124" s="19">
        <f t="shared" si="13"/>
        <v>0</v>
      </c>
      <c r="AN124" s="19">
        <f t="shared" si="14"/>
        <v>0</v>
      </c>
      <c r="AO124" s="19">
        <f t="shared" si="15"/>
        <v>0</v>
      </c>
      <c r="AP124"/>
      <c r="AQ124"/>
      <c r="AR124"/>
      <c r="AS124"/>
      <c r="AT124"/>
      <c r="AU124"/>
      <c r="AV124"/>
      <c r="AW124"/>
    </row>
    <row r="125" spans="3:61" x14ac:dyDescent="0.2">
      <c r="E125" s="18" t="str">
        <f>Cover!$F$13</f>
        <v>NGN</v>
      </c>
      <c r="F125" s="3" t="s">
        <v>312</v>
      </c>
      <c r="G125" s="3" t="str">
        <f>IFERROR(INDEX(Inp_Exclusions!G$9:G$241,MATCH(Out_AdjModelledCosts!$M125,Inp_Exclusions!$M$9:$M$241,0)),"")</f>
        <v/>
      </c>
      <c r="H125" s="3" t="str">
        <f>IFERROR(INDEX(Inp_Exclusions!H$9:H$241,MATCH(Out_AdjModelledCosts!$M125,Inp_Exclusions!$M$9:$M$241,0)),"")</f>
        <v/>
      </c>
      <c r="I125" s="3" t="str">
        <f>IFERROR(INDEX(Inp_Exclusions!I$9:I$241,MATCH(Out_AdjModelledCosts!$M125,Inp_Exclusions!$M$9:$M$241,0)),"")</f>
        <v/>
      </c>
      <c r="J125" s="3" t="str">
        <f>IFERROR(INDEX(Inp_Exclusions!J$9:J$241,MATCH(Out_AdjModelledCosts!$M125,Inp_Exclusions!$M$9:$M$241,0)),"")</f>
        <v/>
      </c>
      <c r="L125" s="3" t="s">
        <v>108</v>
      </c>
      <c r="M125" s="18" t="str">
        <f t="shared" si="12"/>
        <v>NGNUncertainty mechanisms_5</v>
      </c>
      <c r="R125" s="14"/>
      <c r="T125" s="14"/>
      <c r="U125" s="14"/>
      <c r="V125" s="14"/>
      <c r="W125" s="14"/>
      <c r="X125" s="14"/>
      <c r="Y125" s="14"/>
      <c r="Z125" s="14"/>
      <c r="AA125" s="14"/>
      <c r="AB125" s="14"/>
      <c r="AC125" s="14"/>
      <c r="AD125" s="14"/>
      <c r="AE125" s="14"/>
      <c r="AF125" s="14"/>
      <c r="AG125" s="19">
        <f>_xlfn.IFNA(ABS(INDEX(Inp_Exclusions!AG$9:AG$241,MATCH(Out_AdjModelledCosts!$M125,Inp_Exclusions!$M$9:$M$241,0))),0)</f>
        <v>0</v>
      </c>
      <c r="AH125" s="19">
        <f>_xlfn.IFNA(ABS(INDEX(Inp_Exclusions!AH$9:AH$241,MATCH(Out_AdjModelledCosts!$M125,Inp_Exclusions!$M$9:$M$241,0))),0)</f>
        <v>0</v>
      </c>
      <c r="AI125" s="19">
        <f>_xlfn.IFNA(ABS(INDEX(Inp_Exclusions!AI$9:AI$241,MATCH(Out_AdjModelledCosts!$M125,Inp_Exclusions!$M$9:$M$241,0))),0)</f>
        <v>0</v>
      </c>
      <c r="AJ125" s="19">
        <f>_xlfn.IFNA(ABS(INDEX(Inp_Exclusions!AJ$9:AJ$241,MATCH(Out_AdjModelledCosts!$M125,Inp_Exclusions!$M$9:$M$241,0))),0)</f>
        <v>0</v>
      </c>
      <c r="AK125" s="19">
        <f>_xlfn.IFNA(ABS(INDEX(Inp_Exclusions!AK$9:AK$241,MATCH(Out_AdjModelledCosts!$M125,Inp_Exclusions!$M$9:$M$241,0))),0)</f>
        <v>0</v>
      </c>
      <c r="AM125" s="19">
        <f t="shared" si="13"/>
        <v>0</v>
      </c>
      <c r="AN125" s="19">
        <f t="shared" si="14"/>
        <v>0</v>
      </c>
      <c r="AO125" s="19">
        <f t="shared" si="15"/>
        <v>0</v>
      </c>
      <c r="AP125"/>
      <c r="AQ125"/>
      <c r="AR125"/>
      <c r="AS125"/>
      <c r="AT125"/>
      <c r="AU125"/>
      <c r="AV125"/>
      <c r="AW125"/>
    </row>
    <row r="126" spans="3:61" x14ac:dyDescent="0.2">
      <c r="E126" s="18" t="str">
        <f>Cover!$F$13</f>
        <v>NGN</v>
      </c>
      <c r="F126" s="3" t="s">
        <v>313</v>
      </c>
      <c r="G126" s="3" t="str">
        <f>IFERROR(INDEX(Inp_Exclusions!G$9:G$241,MATCH(Out_AdjModelledCosts!$M126,Inp_Exclusions!$M$9:$M$241,0)),"")</f>
        <v/>
      </c>
      <c r="H126" s="3" t="str">
        <f>IFERROR(INDEX(Inp_Exclusions!H$9:H$241,MATCH(Out_AdjModelledCosts!$M126,Inp_Exclusions!$M$9:$M$241,0)),"")</f>
        <v/>
      </c>
      <c r="I126" s="3" t="str">
        <f>IFERROR(INDEX(Inp_Exclusions!I$9:I$241,MATCH(Out_AdjModelledCosts!$M126,Inp_Exclusions!$M$9:$M$241,0)),"")</f>
        <v/>
      </c>
      <c r="J126" s="3" t="str">
        <f>IFERROR(INDEX(Inp_Exclusions!J$9:J$241,MATCH(Out_AdjModelledCosts!$M126,Inp_Exclusions!$M$9:$M$241,0)),"")</f>
        <v/>
      </c>
      <c r="L126" s="3" t="s">
        <v>108</v>
      </c>
      <c r="M126" s="18" t="str">
        <f t="shared" si="12"/>
        <v>NGNUncertainty mechanisms_6</v>
      </c>
      <c r="R126" s="14"/>
      <c r="T126" s="14"/>
      <c r="U126" s="14"/>
      <c r="V126" s="14"/>
      <c r="W126" s="14"/>
      <c r="X126" s="14"/>
      <c r="Y126" s="14"/>
      <c r="Z126" s="14"/>
      <c r="AA126" s="14"/>
      <c r="AB126" s="14"/>
      <c r="AC126" s="14"/>
      <c r="AD126" s="14"/>
      <c r="AE126" s="14"/>
      <c r="AF126" s="14"/>
      <c r="AG126" s="19">
        <f>_xlfn.IFNA(ABS(INDEX(Inp_Exclusions!AG$9:AG$241,MATCH(Out_AdjModelledCosts!$M126,Inp_Exclusions!$M$9:$M$241,0))),0)</f>
        <v>0</v>
      </c>
      <c r="AH126" s="19">
        <f>_xlfn.IFNA(ABS(INDEX(Inp_Exclusions!AH$9:AH$241,MATCH(Out_AdjModelledCosts!$M126,Inp_Exclusions!$M$9:$M$241,0))),0)</f>
        <v>0</v>
      </c>
      <c r="AI126" s="19">
        <f>_xlfn.IFNA(ABS(INDEX(Inp_Exclusions!AI$9:AI$241,MATCH(Out_AdjModelledCosts!$M126,Inp_Exclusions!$M$9:$M$241,0))),0)</f>
        <v>0</v>
      </c>
      <c r="AJ126" s="19">
        <f>_xlfn.IFNA(ABS(INDEX(Inp_Exclusions!AJ$9:AJ$241,MATCH(Out_AdjModelledCosts!$M126,Inp_Exclusions!$M$9:$M$241,0))),0)</f>
        <v>0</v>
      </c>
      <c r="AK126" s="19">
        <f>_xlfn.IFNA(ABS(INDEX(Inp_Exclusions!AK$9:AK$241,MATCH(Out_AdjModelledCosts!$M126,Inp_Exclusions!$M$9:$M$241,0))),0)</f>
        <v>0</v>
      </c>
      <c r="AM126" s="19">
        <f t="shared" si="13"/>
        <v>0</v>
      </c>
      <c r="AN126" s="19">
        <f t="shared" si="14"/>
        <v>0</v>
      </c>
      <c r="AO126" s="19">
        <f t="shared" si="15"/>
        <v>0</v>
      </c>
      <c r="AP126"/>
      <c r="AQ126"/>
      <c r="AR126"/>
      <c r="AS126"/>
      <c r="AT126"/>
      <c r="AU126"/>
      <c r="AV126"/>
      <c r="AW126"/>
    </row>
    <row r="127" spans="3:61" x14ac:dyDescent="0.2">
      <c r="E127" s="18" t="str">
        <f>Cover!$F$13</f>
        <v>NGN</v>
      </c>
      <c r="F127" s="3" t="s">
        <v>314</v>
      </c>
      <c r="G127" s="3" t="str">
        <f>IFERROR(INDEX(Inp_Exclusions!G$9:G$241,MATCH(Out_AdjModelledCosts!$M127,Inp_Exclusions!$M$9:$M$241,0)),"")</f>
        <v/>
      </c>
      <c r="H127" s="3" t="str">
        <f>IFERROR(INDEX(Inp_Exclusions!H$9:H$241,MATCH(Out_AdjModelledCosts!$M127,Inp_Exclusions!$M$9:$M$241,0)),"")</f>
        <v/>
      </c>
      <c r="I127" s="3" t="str">
        <f>IFERROR(INDEX(Inp_Exclusions!I$9:I$241,MATCH(Out_AdjModelledCosts!$M127,Inp_Exclusions!$M$9:$M$241,0)),"")</f>
        <v/>
      </c>
      <c r="J127" s="3" t="str">
        <f>IFERROR(INDEX(Inp_Exclusions!J$9:J$241,MATCH(Out_AdjModelledCosts!$M127,Inp_Exclusions!$M$9:$M$241,0)),"")</f>
        <v/>
      </c>
      <c r="L127" s="3" t="s">
        <v>108</v>
      </c>
      <c r="M127" s="18" t="str">
        <f t="shared" si="12"/>
        <v>NGNUncertainty mechanisms_7</v>
      </c>
      <c r="R127" s="14"/>
      <c r="T127" s="14"/>
      <c r="U127" s="14"/>
      <c r="V127" s="14"/>
      <c r="W127" s="14"/>
      <c r="X127" s="14"/>
      <c r="Y127" s="14"/>
      <c r="Z127" s="14"/>
      <c r="AA127" s="14"/>
      <c r="AB127" s="14"/>
      <c r="AC127" s="14"/>
      <c r="AD127" s="14"/>
      <c r="AE127" s="14"/>
      <c r="AF127" s="14"/>
      <c r="AG127" s="19">
        <f>_xlfn.IFNA(ABS(INDEX(Inp_Exclusions!AG$9:AG$241,MATCH(Out_AdjModelledCosts!$M127,Inp_Exclusions!$M$9:$M$241,0))),0)</f>
        <v>0</v>
      </c>
      <c r="AH127" s="19">
        <f>_xlfn.IFNA(ABS(INDEX(Inp_Exclusions!AH$9:AH$241,MATCH(Out_AdjModelledCosts!$M127,Inp_Exclusions!$M$9:$M$241,0))),0)</f>
        <v>0</v>
      </c>
      <c r="AI127" s="19">
        <f>_xlfn.IFNA(ABS(INDEX(Inp_Exclusions!AI$9:AI$241,MATCH(Out_AdjModelledCosts!$M127,Inp_Exclusions!$M$9:$M$241,0))),0)</f>
        <v>0</v>
      </c>
      <c r="AJ127" s="19">
        <f>_xlfn.IFNA(ABS(INDEX(Inp_Exclusions!AJ$9:AJ$241,MATCH(Out_AdjModelledCosts!$M127,Inp_Exclusions!$M$9:$M$241,0))),0)</f>
        <v>0</v>
      </c>
      <c r="AK127" s="19">
        <f>_xlfn.IFNA(ABS(INDEX(Inp_Exclusions!AK$9:AK$241,MATCH(Out_AdjModelledCosts!$M127,Inp_Exclusions!$M$9:$M$241,0))),0)</f>
        <v>0</v>
      </c>
      <c r="AM127" s="19">
        <f t="shared" si="13"/>
        <v>0</v>
      </c>
      <c r="AN127" s="19">
        <f t="shared" si="14"/>
        <v>0</v>
      </c>
      <c r="AO127" s="19">
        <f t="shared" si="15"/>
        <v>0</v>
      </c>
      <c r="AP127"/>
      <c r="AQ127"/>
      <c r="AR127"/>
      <c r="AS127"/>
      <c r="AT127"/>
      <c r="AU127"/>
      <c r="AV127"/>
      <c r="AW127"/>
    </row>
    <row r="128" spans="3:61" x14ac:dyDescent="0.2">
      <c r="E128" s="18" t="str">
        <f>Cover!$F$13</f>
        <v>NGN</v>
      </c>
      <c r="F128" s="3" t="s">
        <v>315</v>
      </c>
      <c r="G128" s="3" t="str">
        <f>IFERROR(INDEX(Inp_Exclusions!G$9:G$241,MATCH(Out_AdjModelledCosts!$M128,Inp_Exclusions!$M$9:$M$241,0)),"")</f>
        <v/>
      </c>
      <c r="H128" s="3" t="str">
        <f>IFERROR(INDEX(Inp_Exclusions!H$9:H$241,MATCH(Out_AdjModelledCosts!$M128,Inp_Exclusions!$M$9:$M$241,0)),"")</f>
        <v/>
      </c>
      <c r="I128" s="3" t="str">
        <f>IFERROR(INDEX(Inp_Exclusions!I$9:I$241,MATCH(Out_AdjModelledCosts!$M128,Inp_Exclusions!$M$9:$M$241,0)),"")</f>
        <v/>
      </c>
      <c r="J128" s="3" t="str">
        <f>IFERROR(INDEX(Inp_Exclusions!J$9:J$241,MATCH(Out_AdjModelledCosts!$M128,Inp_Exclusions!$M$9:$M$241,0)),"")</f>
        <v/>
      </c>
      <c r="L128" s="3" t="s">
        <v>108</v>
      </c>
      <c r="M128" s="18" t="str">
        <f t="shared" si="12"/>
        <v>NGNUncertainty mechanisms_8</v>
      </c>
      <c r="R128" s="14"/>
      <c r="T128" s="14"/>
      <c r="U128" s="14"/>
      <c r="V128" s="14"/>
      <c r="W128" s="14"/>
      <c r="X128" s="14"/>
      <c r="Y128" s="14"/>
      <c r="Z128" s="14"/>
      <c r="AA128" s="14"/>
      <c r="AB128" s="14"/>
      <c r="AC128" s="14"/>
      <c r="AD128" s="14"/>
      <c r="AE128" s="14"/>
      <c r="AF128" s="14"/>
      <c r="AG128" s="19">
        <f>_xlfn.IFNA(ABS(INDEX(Inp_Exclusions!AG$9:AG$241,MATCH(Out_AdjModelledCosts!$M128,Inp_Exclusions!$M$9:$M$241,0))),0)</f>
        <v>0</v>
      </c>
      <c r="AH128" s="19">
        <f>_xlfn.IFNA(ABS(INDEX(Inp_Exclusions!AH$9:AH$241,MATCH(Out_AdjModelledCosts!$M128,Inp_Exclusions!$M$9:$M$241,0))),0)</f>
        <v>0</v>
      </c>
      <c r="AI128" s="19">
        <f>_xlfn.IFNA(ABS(INDEX(Inp_Exclusions!AI$9:AI$241,MATCH(Out_AdjModelledCosts!$M128,Inp_Exclusions!$M$9:$M$241,0))),0)</f>
        <v>0</v>
      </c>
      <c r="AJ128" s="19">
        <f>_xlfn.IFNA(ABS(INDEX(Inp_Exclusions!AJ$9:AJ$241,MATCH(Out_AdjModelledCosts!$M128,Inp_Exclusions!$M$9:$M$241,0))),0)</f>
        <v>0</v>
      </c>
      <c r="AK128" s="19">
        <f>_xlfn.IFNA(ABS(INDEX(Inp_Exclusions!AK$9:AK$241,MATCH(Out_AdjModelledCosts!$M128,Inp_Exclusions!$M$9:$M$241,0))),0)</f>
        <v>0</v>
      </c>
      <c r="AM128" s="19">
        <f t="shared" si="13"/>
        <v>0</v>
      </c>
      <c r="AN128" s="19">
        <f t="shared" si="14"/>
        <v>0</v>
      </c>
      <c r="AO128" s="19">
        <f t="shared" si="15"/>
        <v>0</v>
      </c>
      <c r="AP128"/>
      <c r="AQ128"/>
      <c r="AR128"/>
      <c r="AS128"/>
      <c r="AT128"/>
      <c r="AU128"/>
      <c r="AV128"/>
      <c r="AW128"/>
    </row>
    <row r="129" spans="3:61" x14ac:dyDescent="0.2">
      <c r="E129" s="18" t="str">
        <f>Cover!$F$13</f>
        <v>NGN</v>
      </c>
      <c r="F129" s="3" t="s">
        <v>316</v>
      </c>
      <c r="G129" s="3" t="str">
        <f>IFERROR(INDEX(Inp_Exclusions!G$9:G$241,MATCH(Out_AdjModelledCosts!$M129,Inp_Exclusions!$M$9:$M$241,0)),"")</f>
        <v/>
      </c>
      <c r="H129" s="3" t="str">
        <f>IFERROR(INDEX(Inp_Exclusions!H$9:H$241,MATCH(Out_AdjModelledCosts!$M129,Inp_Exclusions!$M$9:$M$241,0)),"")</f>
        <v/>
      </c>
      <c r="I129" s="3" t="str">
        <f>IFERROR(INDEX(Inp_Exclusions!I$9:I$241,MATCH(Out_AdjModelledCosts!$M129,Inp_Exclusions!$M$9:$M$241,0)),"")</f>
        <v/>
      </c>
      <c r="J129" s="3" t="str">
        <f>IFERROR(INDEX(Inp_Exclusions!J$9:J$241,MATCH(Out_AdjModelledCosts!$M129,Inp_Exclusions!$M$9:$M$241,0)),"")</f>
        <v/>
      </c>
      <c r="L129" s="3" t="s">
        <v>108</v>
      </c>
      <c r="M129" s="18" t="str">
        <f t="shared" si="12"/>
        <v>NGNUncertainty mechanisms_9</v>
      </c>
      <c r="R129" s="14"/>
      <c r="T129" s="14"/>
      <c r="U129" s="14"/>
      <c r="V129" s="14"/>
      <c r="W129" s="14"/>
      <c r="X129" s="14"/>
      <c r="Y129" s="14"/>
      <c r="Z129" s="14"/>
      <c r="AA129" s="14"/>
      <c r="AB129" s="14"/>
      <c r="AC129" s="14"/>
      <c r="AD129" s="14"/>
      <c r="AE129" s="14"/>
      <c r="AF129" s="14"/>
      <c r="AG129" s="19">
        <f>_xlfn.IFNA(ABS(INDEX(Inp_Exclusions!AG$9:AG$241,MATCH(Out_AdjModelledCosts!$M129,Inp_Exclusions!$M$9:$M$241,0))),0)</f>
        <v>0</v>
      </c>
      <c r="AH129" s="19">
        <f>_xlfn.IFNA(ABS(INDEX(Inp_Exclusions!AH$9:AH$241,MATCH(Out_AdjModelledCosts!$M129,Inp_Exclusions!$M$9:$M$241,0))),0)</f>
        <v>0</v>
      </c>
      <c r="AI129" s="19">
        <f>_xlfn.IFNA(ABS(INDEX(Inp_Exclusions!AI$9:AI$241,MATCH(Out_AdjModelledCosts!$M129,Inp_Exclusions!$M$9:$M$241,0))),0)</f>
        <v>0</v>
      </c>
      <c r="AJ129" s="19">
        <f>_xlfn.IFNA(ABS(INDEX(Inp_Exclusions!AJ$9:AJ$241,MATCH(Out_AdjModelledCosts!$M129,Inp_Exclusions!$M$9:$M$241,0))),0)</f>
        <v>0</v>
      </c>
      <c r="AK129" s="19">
        <f>_xlfn.IFNA(ABS(INDEX(Inp_Exclusions!AK$9:AK$241,MATCH(Out_AdjModelledCosts!$M129,Inp_Exclusions!$M$9:$M$241,0))),0)</f>
        <v>0</v>
      </c>
      <c r="AM129" s="19">
        <f t="shared" si="13"/>
        <v>0</v>
      </c>
      <c r="AN129" s="19">
        <f t="shared" si="14"/>
        <v>0</v>
      </c>
      <c r="AO129" s="19">
        <f t="shared" si="15"/>
        <v>0</v>
      </c>
      <c r="AP129"/>
      <c r="AQ129"/>
      <c r="AR129"/>
      <c r="AS129"/>
      <c r="AT129"/>
      <c r="AU129"/>
      <c r="AV129"/>
      <c r="AW129"/>
    </row>
    <row r="130" spans="3:61" x14ac:dyDescent="0.2">
      <c r="E130" s="18" t="str">
        <f>Cover!$F$13</f>
        <v>NGN</v>
      </c>
      <c r="F130" s="3" t="s">
        <v>317</v>
      </c>
      <c r="G130" s="3" t="str">
        <f>IFERROR(INDEX(Inp_Exclusions!G$9:G$241,MATCH(Out_AdjModelledCosts!$M130,Inp_Exclusions!$M$9:$M$241,0)),"")</f>
        <v/>
      </c>
      <c r="H130" s="3" t="str">
        <f>IFERROR(INDEX(Inp_Exclusions!H$9:H$241,MATCH(Out_AdjModelledCosts!$M130,Inp_Exclusions!$M$9:$M$241,0)),"")</f>
        <v/>
      </c>
      <c r="I130" s="3" t="str">
        <f>IFERROR(INDEX(Inp_Exclusions!I$9:I$241,MATCH(Out_AdjModelledCosts!$M130,Inp_Exclusions!$M$9:$M$241,0)),"")</f>
        <v/>
      </c>
      <c r="J130" s="3" t="str">
        <f>IFERROR(INDEX(Inp_Exclusions!J$9:J$241,MATCH(Out_AdjModelledCosts!$M130,Inp_Exclusions!$M$9:$M$241,0)),"")</f>
        <v/>
      </c>
      <c r="L130" s="3" t="s">
        <v>108</v>
      </c>
      <c r="M130" s="18" t="str">
        <f t="shared" si="12"/>
        <v>NGNUncertainty mechanisms_10</v>
      </c>
      <c r="R130" s="14"/>
      <c r="T130" s="14"/>
      <c r="U130" s="14"/>
      <c r="V130" s="14"/>
      <c r="W130" s="14"/>
      <c r="X130" s="14"/>
      <c r="Y130" s="14"/>
      <c r="Z130" s="14"/>
      <c r="AA130" s="14"/>
      <c r="AB130" s="14"/>
      <c r="AC130" s="14"/>
      <c r="AD130" s="14"/>
      <c r="AE130" s="14"/>
      <c r="AF130" s="14"/>
      <c r="AG130" s="19">
        <f>_xlfn.IFNA(ABS(INDEX(Inp_Exclusions!AG$9:AG$241,MATCH(Out_AdjModelledCosts!$M130,Inp_Exclusions!$M$9:$M$241,0))),0)</f>
        <v>0</v>
      </c>
      <c r="AH130" s="19">
        <f>_xlfn.IFNA(ABS(INDEX(Inp_Exclusions!AH$9:AH$241,MATCH(Out_AdjModelledCosts!$M130,Inp_Exclusions!$M$9:$M$241,0))),0)</f>
        <v>0</v>
      </c>
      <c r="AI130" s="19">
        <f>_xlfn.IFNA(ABS(INDEX(Inp_Exclusions!AI$9:AI$241,MATCH(Out_AdjModelledCosts!$M130,Inp_Exclusions!$M$9:$M$241,0))),0)</f>
        <v>0</v>
      </c>
      <c r="AJ130" s="19">
        <f>_xlfn.IFNA(ABS(INDEX(Inp_Exclusions!AJ$9:AJ$241,MATCH(Out_AdjModelledCosts!$M130,Inp_Exclusions!$M$9:$M$241,0))),0)</f>
        <v>0</v>
      </c>
      <c r="AK130" s="19">
        <f>_xlfn.IFNA(ABS(INDEX(Inp_Exclusions!AK$9:AK$241,MATCH(Out_AdjModelledCosts!$M130,Inp_Exclusions!$M$9:$M$241,0))),0)</f>
        <v>0</v>
      </c>
      <c r="AM130" s="19">
        <f t="shared" si="13"/>
        <v>0</v>
      </c>
      <c r="AN130" s="19">
        <f t="shared" si="14"/>
        <v>0</v>
      </c>
      <c r="AO130" s="19">
        <f t="shared" si="15"/>
        <v>0</v>
      </c>
      <c r="AP130"/>
      <c r="AQ130"/>
      <c r="AR130"/>
      <c r="AS130"/>
      <c r="AT130"/>
      <c r="AU130"/>
      <c r="AV130"/>
      <c r="AW130"/>
    </row>
    <row r="131" spans="3:61" x14ac:dyDescent="0.2">
      <c r="E131" s="18" t="str">
        <f>Cover!$F$13</f>
        <v>NGN</v>
      </c>
      <c r="F131" s="3" t="s">
        <v>318</v>
      </c>
      <c r="G131" s="3" t="str">
        <f>IFERROR(INDEX(Inp_Exclusions!G$9:G$241,MATCH(Out_AdjModelledCosts!$M131,Inp_Exclusions!$M$9:$M$241,0)),"")</f>
        <v/>
      </c>
      <c r="H131" s="3" t="str">
        <f>IFERROR(INDEX(Inp_Exclusions!H$9:H$241,MATCH(Out_AdjModelledCosts!$M131,Inp_Exclusions!$M$9:$M$241,0)),"")</f>
        <v/>
      </c>
      <c r="I131" s="3" t="str">
        <f>IFERROR(INDEX(Inp_Exclusions!I$9:I$241,MATCH(Out_AdjModelledCosts!$M131,Inp_Exclusions!$M$9:$M$241,0)),"")</f>
        <v/>
      </c>
      <c r="J131" s="3" t="str">
        <f>IFERROR(INDEX(Inp_Exclusions!J$9:J$241,MATCH(Out_AdjModelledCosts!$M131,Inp_Exclusions!$M$9:$M$241,0)),"")</f>
        <v/>
      </c>
      <c r="L131" s="3" t="s">
        <v>108</v>
      </c>
      <c r="M131" s="18" t="str">
        <f t="shared" si="12"/>
        <v>NGNUncertainty mechanisms_11</v>
      </c>
      <c r="R131" s="14"/>
      <c r="T131" s="14"/>
      <c r="U131" s="14"/>
      <c r="V131" s="14"/>
      <c r="W131" s="14"/>
      <c r="X131" s="14"/>
      <c r="Y131" s="14"/>
      <c r="Z131" s="14"/>
      <c r="AA131" s="14"/>
      <c r="AB131" s="14"/>
      <c r="AC131" s="14"/>
      <c r="AD131" s="14"/>
      <c r="AE131" s="14"/>
      <c r="AF131" s="14"/>
      <c r="AG131" s="19">
        <f>_xlfn.IFNA(ABS(INDEX(Inp_Exclusions!AG$9:AG$241,MATCH(Out_AdjModelledCosts!$M131,Inp_Exclusions!$M$9:$M$241,0))),0)</f>
        <v>0</v>
      </c>
      <c r="AH131" s="19">
        <f>_xlfn.IFNA(ABS(INDEX(Inp_Exclusions!AH$9:AH$241,MATCH(Out_AdjModelledCosts!$M131,Inp_Exclusions!$M$9:$M$241,0))),0)</f>
        <v>0</v>
      </c>
      <c r="AI131" s="19">
        <f>_xlfn.IFNA(ABS(INDEX(Inp_Exclusions!AI$9:AI$241,MATCH(Out_AdjModelledCosts!$M131,Inp_Exclusions!$M$9:$M$241,0))),0)</f>
        <v>0</v>
      </c>
      <c r="AJ131" s="19">
        <f>_xlfn.IFNA(ABS(INDEX(Inp_Exclusions!AJ$9:AJ$241,MATCH(Out_AdjModelledCosts!$M131,Inp_Exclusions!$M$9:$M$241,0))),0)</f>
        <v>0</v>
      </c>
      <c r="AK131" s="19">
        <f>_xlfn.IFNA(ABS(INDEX(Inp_Exclusions!AK$9:AK$241,MATCH(Out_AdjModelledCosts!$M131,Inp_Exclusions!$M$9:$M$241,0))),0)</f>
        <v>0</v>
      </c>
      <c r="AM131" s="19">
        <f t="shared" si="13"/>
        <v>0</v>
      </c>
      <c r="AN131" s="19">
        <f t="shared" si="14"/>
        <v>0</v>
      </c>
      <c r="AO131" s="19">
        <f t="shared" si="15"/>
        <v>0</v>
      </c>
      <c r="AP131"/>
      <c r="AQ131"/>
      <c r="AR131"/>
      <c r="AS131"/>
      <c r="AT131"/>
      <c r="AU131"/>
      <c r="AV131"/>
      <c r="AW131"/>
    </row>
    <row r="132" spans="3:61" x14ac:dyDescent="0.2">
      <c r="E132" s="18" t="str">
        <f>Cover!$F$13</f>
        <v>NGN</v>
      </c>
      <c r="F132" s="3" t="s">
        <v>319</v>
      </c>
      <c r="G132" s="3" t="str">
        <f>IFERROR(INDEX(Inp_Exclusions!G$9:G$241,MATCH(Out_AdjModelledCosts!$M132,Inp_Exclusions!$M$9:$M$241,0)),"")</f>
        <v/>
      </c>
      <c r="H132" s="3" t="str">
        <f>IFERROR(INDEX(Inp_Exclusions!H$9:H$241,MATCH(Out_AdjModelledCosts!$M132,Inp_Exclusions!$M$9:$M$241,0)),"")</f>
        <v/>
      </c>
      <c r="I132" s="3" t="str">
        <f>IFERROR(INDEX(Inp_Exclusions!I$9:I$241,MATCH(Out_AdjModelledCosts!$M132,Inp_Exclusions!$M$9:$M$241,0)),"")</f>
        <v/>
      </c>
      <c r="J132" s="3" t="str">
        <f>IFERROR(INDEX(Inp_Exclusions!J$9:J$241,MATCH(Out_AdjModelledCosts!$M132,Inp_Exclusions!$M$9:$M$241,0)),"")</f>
        <v/>
      </c>
      <c r="L132" s="3" t="s">
        <v>108</v>
      </c>
      <c r="M132" s="18" t="str">
        <f t="shared" si="12"/>
        <v>NGNUncertainty mechanisms_12</v>
      </c>
      <c r="R132" s="14"/>
      <c r="T132" s="14"/>
      <c r="U132" s="14"/>
      <c r="V132" s="14"/>
      <c r="W132" s="14"/>
      <c r="X132" s="14"/>
      <c r="Y132" s="14"/>
      <c r="Z132" s="14"/>
      <c r="AA132" s="14"/>
      <c r="AB132" s="14"/>
      <c r="AC132" s="14"/>
      <c r="AD132" s="14"/>
      <c r="AE132" s="14"/>
      <c r="AF132" s="14"/>
      <c r="AG132" s="19">
        <f>_xlfn.IFNA(ABS(INDEX(Inp_Exclusions!AG$9:AG$241,MATCH(Out_AdjModelledCosts!$M132,Inp_Exclusions!$M$9:$M$241,0))),0)</f>
        <v>0</v>
      </c>
      <c r="AH132" s="19">
        <f>_xlfn.IFNA(ABS(INDEX(Inp_Exclusions!AH$9:AH$241,MATCH(Out_AdjModelledCosts!$M132,Inp_Exclusions!$M$9:$M$241,0))),0)</f>
        <v>0</v>
      </c>
      <c r="AI132" s="19">
        <f>_xlfn.IFNA(ABS(INDEX(Inp_Exclusions!AI$9:AI$241,MATCH(Out_AdjModelledCosts!$M132,Inp_Exclusions!$M$9:$M$241,0))),0)</f>
        <v>0</v>
      </c>
      <c r="AJ132" s="19">
        <f>_xlfn.IFNA(ABS(INDEX(Inp_Exclusions!AJ$9:AJ$241,MATCH(Out_AdjModelledCosts!$M132,Inp_Exclusions!$M$9:$M$241,0))),0)</f>
        <v>0</v>
      </c>
      <c r="AK132" s="19">
        <f>_xlfn.IFNA(ABS(INDEX(Inp_Exclusions!AK$9:AK$241,MATCH(Out_AdjModelledCosts!$M132,Inp_Exclusions!$M$9:$M$241,0))),0)</f>
        <v>0</v>
      </c>
      <c r="AM132" s="19">
        <f t="shared" si="13"/>
        <v>0</v>
      </c>
      <c r="AN132" s="19">
        <f t="shared" si="14"/>
        <v>0</v>
      </c>
      <c r="AO132" s="19">
        <f t="shared" si="15"/>
        <v>0</v>
      </c>
      <c r="AP132"/>
      <c r="AQ132"/>
      <c r="AR132"/>
      <c r="AS132"/>
      <c r="AT132"/>
      <c r="AU132"/>
      <c r="AV132"/>
      <c r="AW132"/>
    </row>
    <row r="133" spans="3:61" x14ac:dyDescent="0.2">
      <c r="E133" s="18" t="str">
        <f>Cover!$F$13</f>
        <v>NGN</v>
      </c>
      <c r="F133" s="3" t="s">
        <v>320</v>
      </c>
      <c r="G133" s="3" t="str">
        <f>IFERROR(INDEX(Inp_Exclusions!G$9:G$241,MATCH(Out_AdjModelledCosts!$M133,Inp_Exclusions!$M$9:$M$241,0)),"")</f>
        <v/>
      </c>
      <c r="H133" s="3" t="str">
        <f>IFERROR(INDEX(Inp_Exclusions!H$9:H$241,MATCH(Out_AdjModelledCosts!$M133,Inp_Exclusions!$M$9:$M$241,0)),"")</f>
        <v/>
      </c>
      <c r="I133" s="3" t="str">
        <f>IFERROR(INDEX(Inp_Exclusions!I$9:I$241,MATCH(Out_AdjModelledCosts!$M133,Inp_Exclusions!$M$9:$M$241,0)),"")</f>
        <v/>
      </c>
      <c r="J133" s="3" t="str">
        <f>IFERROR(INDEX(Inp_Exclusions!J$9:J$241,MATCH(Out_AdjModelledCosts!$M133,Inp_Exclusions!$M$9:$M$241,0)),"")</f>
        <v/>
      </c>
      <c r="L133" s="3" t="s">
        <v>108</v>
      </c>
      <c r="M133" s="18" t="str">
        <f t="shared" si="12"/>
        <v>NGNUncertainty mechanisms_13</v>
      </c>
      <c r="R133" s="14"/>
      <c r="T133" s="14"/>
      <c r="U133" s="14"/>
      <c r="V133" s="14"/>
      <c r="W133" s="14"/>
      <c r="X133" s="14"/>
      <c r="Y133" s="14"/>
      <c r="Z133" s="14"/>
      <c r="AA133" s="14"/>
      <c r="AB133" s="14"/>
      <c r="AC133" s="14"/>
      <c r="AD133" s="14"/>
      <c r="AE133" s="14"/>
      <c r="AF133" s="14"/>
      <c r="AG133" s="19">
        <f>_xlfn.IFNA(ABS(INDEX(Inp_Exclusions!AG$9:AG$241,MATCH(Out_AdjModelledCosts!$M133,Inp_Exclusions!$M$9:$M$241,0))),0)</f>
        <v>0</v>
      </c>
      <c r="AH133" s="19">
        <f>_xlfn.IFNA(ABS(INDEX(Inp_Exclusions!AH$9:AH$241,MATCH(Out_AdjModelledCosts!$M133,Inp_Exclusions!$M$9:$M$241,0))),0)</f>
        <v>0</v>
      </c>
      <c r="AI133" s="19">
        <f>_xlfn.IFNA(ABS(INDEX(Inp_Exclusions!AI$9:AI$241,MATCH(Out_AdjModelledCosts!$M133,Inp_Exclusions!$M$9:$M$241,0))),0)</f>
        <v>0</v>
      </c>
      <c r="AJ133" s="19">
        <f>_xlfn.IFNA(ABS(INDEX(Inp_Exclusions!AJ$9:AJ$241,MATCH(Out_AdjModelledCosts!$M133,Inp_Exclusions!$M$9:$M$241,0))),0)</f>
        <v>0</v>
      </c>
      <c r="AK133" s="19">
        <f>_xlfn.IFNA(ABS(INDEX(Inp_Exclusions!AK$9:AK$241,MATCH(Out_AdjModelledCosts!$M133,Inp_Exclusions!$M$9:$M$241,0))),0)</f>
        <v>0</v>
      </c>
      <c r="AM133" s="19">
        <f t="shared" si="13"/>
        <v>0</v>
      </c>
      <c r="AN133" s="19">
        <f t="shared" si="14"/>
        <v>0</v>
      </c>
      <c r="AO133" s="19">
        <f t="shared" si="15"/>
        <v>0</v>
      </c>
      <c r="AP133"/>
      <c r="AQ133"/>
      <c r="AR133"/>
      <c r="AS133"/>
      <c r="AT133"/>
      <c r="AU133"/>
      <c r="AV133"/>
      <c r="AW133"/>
    </row>
    <row r="134" spans="3:61" x14ac:dyDescent="0.2">
      <c r="E134" s="18" t="str">
        <f>Cover!$F$13</f>
        <v>NGN</v>
      </c>
      <c r="F134" s="3" t="s">
        <v>321</v>
      </c>
      <c r="G134" s="3" t="str">
        <f>IFERROR(INDEX(Inp_Exclusions!G$9:G$241,MATCH(Out_AdjModelledCosts!$M134,Inp_Exclusions!$M$9:$M$241,0)),"")</f>
        <v/>
      </c>
      <c r="H134" s="3" t="str">
        <f>IFERROR(INDEX(Inp_Exclusions!H$9:H$241,MATCH(Out_AdjModelledCosts!$M134,Inp_Exclusions!$M$9:$M$241,0)),"")</f>
        <v/>
      </c>
      <c r="I134" s="3" t="str">
        <f>IFERROR(INDEX(Inp_Exclusions!I$9:I$241,MATCH(Out_AdjModelledCosts!$M134,Inp_Exclusions!$M$9:$M$241,0)),"")</f>
        <v/>
      </c>
      <c r="J134" s="3" t="str">
        <f>IFERROR(INDEX(Inp_Exclusions!J$9:J$241,MATCH(Out_AdjModelledCosts!$M134,Inp_Exclusions!$M$9:$M$241,0)),"")</f>
        <v/>
      </c>
      <c r="L134" s="3" t="s">
        <v>108</v>
      </c>
      <c r="M134" s="18" t="str">
        <f t="shared" si="12"/>
        <v>NGNUncertainty mechanisms_14</v>
      </c>
      <c r="R134" s="14"/>
      <c r="T134" s="14"/>
      <c r="U134" s="14"/>
      <c r="V134" s="14"/>
      <c r="W134" s="14"/>
      <c r="X134" s="14"/>
      <c r="Y134" s="14"/>
      <c r="Z134" s="14"/>
      <c r="AA134" s="14"/>
      <c r="AB134" s="14"/>
      <c r="AC134" s="14"/>
      <c r="AD134" s="14"/>
      <c r="AE134" s="14"/>
      <c r="AF134" s="14"/>
      <c r="AG134" s="19">
        <f>_xlfn.IFNA(ABS(INDEX(Inp_Exclusions!AG$9:AG$241,MATCH(Out_AdjModelledCosts!$M134,Inp_Exclusions!$M$9:$M$241,0))),0)</f>
        <v>0</v>
      </c>
      <c r="AH134" s="19">
        <f>_xlfn.IFNA(ABS(INDEX(Inp_Exclusions!AH$9:AH$241,MATCH(Out_AdjModelledCosts!$M134,Inp_Exclusions!$M$9:$M$241,0))),0)</f>
        <v>0</v>
      </c>
      <c r="AI134" s="19">
        <f>_xlfn.IFNA(ABS(INDEX(Inp_Exclusions!AI$9:AI$241,MATCH(Out_AdjModelledCosts!$M134,Inp_Exclusions!$M$9:$M$241,0))),0)</f>
        <v>0</v>
      </c>
      <c r="AJ134" s="19">
        <f>_xlfn.IFNA(ABS(INDEX(Inp_Exclusions!AJ$9:AJ$241,MATCH(Out_AdjModelledCosts!$M134,Inp_Exclusions!$M$9:$M$241,0))),0)</f>
        <v>0</v>
      </c>
      <c r="AK134" s="19">
        <f>_xlfn.IFNA(ABS(INDEX(Inp_Exclusions!AK$9:AK$241,MATCH(Out_AdjModelledCosts!$M134,Inp_Exclusions!$M$9:$M$241,0))),0)</f>
        <v>0</v>
      </c>
      <c r="AM134" s="19">
        <f t="shared" si="13"/>
        <v>0</v>
      </c>
      <c r="AN134" s="19">
        <f t="shared" si="14"/>
        <v>0</v>
      </c>
      <c r="AO134" s="19">
        <f t="shared" si="15"/>
        <v>0</v>
      </c>
      <c r="AP134"/>
      <c r="AQ134"/>
      <c r="AR134"/>
      <c r="AS134"/>
      <c r="AT134"/>
      <c r="AU134"/>
      <c r="AV134"/>
      <c r="AW134"/>
    </row>
    <row r="135" spans="3:61" x14ac:dyDescent="0.2">
      <c r="E135" s="18" t="str">
        <f>Cover!$F$13</f>
        <v>NGN</v>
      </c>
      <c r="F135" s="3" t="s">
        <v>322</v>
      </c>
      <c r="G135" s="3" t="str">
        <f>IFERROR(INDEX(Inp_Exclusions!G$9:G$241,MATCH(Out_AdjModelledCosts!$M135,Inp_Exclusions!$M$9:$M$241,0)),"")</f>
        <v/>
      </c>
      <c r="H135" s="3" t="str">
        <f>IFERROR(INDEX(Inp_Exclusions!H$9:H$241,MATCH(Out_AdjModelledCosts!$M135,Inp_Exclusions!$M$9:$M$241,0)),"")</f>
        <v/>
      </c>
      <c r="I135" s="3" t="str">
        <f>IFERROR(INDEX(Inp_Exclusions!I$9:I$241,MATCH(Out_AdjModelledCosts!$M135,Inp_Exclusions!$M$9:$M$241,0)),"")</f>
        <v/>
      </c>
      <c r="J135" s="3" t="str">
        <f>IFERROR(INDEX(Inp_Exclusions!J$9:J$241,MATCH(Out_AdjModelledCosts!$M135,Inp_Exclusions!$M$9:$M$241,0)),"")</f>
        <v/>
      </c>
      <c r="L135" s="3" t="s">
        <v>108</v>
      </c>
      <c r="M135" s="18" t="str">
        <f t="shared" si="12"/>
        <v>NGNUncertainty mechanisms_15</v>
      </c>
      <c r="R135" s="14"/>
      <c r="T135" s="14"/>
      <c r="U135" s="14"/>
      <c r="V135" s="14"/>
      <c r="W135" s="14"/>
      <c r="X135" s="14"/>
      <c r="Y135" s="14"/>
      <c r="Z135" s="14"/>
      <c r="AA135" s="14"/>
      <c r="AB135" s="14"/>
      <c r="AC135" s="14"/>
      <c r="AD135" s="14"/>
      <c r="AE135" s="14"/>
      <c r="AF135" s="14"/>
      <c r="AG135" s="19">
        <f>_xlfn.IFNA(ABS(INDEX(Inp_Exclusions!AG$9:AG$241,MATCH(Out_AdjModelledCosts!$M135,Inp_Exclusions!$M$9:$M$241,0))),0)</f>
        <v>0</v>
      </c>
      <c r="AH135" s="19">
        <f>_xlfn.IFNA(ABS(INDEX(Inp_Exclusions!AH$9:AH$241,MATCH(Out_AdjModelledCosts!$M135,Inp_Exclusions!$M$9:$M$241,0))),0)</f>
        <v>0</v>
      </c>
      <c r="AI135" s="19">
        <f>_xlfn.IFNA(ABS(INDEX(Inp_Exclusions!AI$9:AI$241,MATCH(Out_AdjModelledCosts!$M135,Inp_Exclusions!$M$9:$M$241,0))),0)</f>
        <v>0</v>
      </c>
      <c r="AJ135" s="19">
        <f>_xlfn.IFNA(ABS(INDEX(Inp_Exclusions!AJ$9:AJ$241,MATCH(Out_AdjModelledCosts!$M135,Inp_Exclusions!$M$9:$M$241,0))),0)</f>
        <v>0</v>
      </c>
      <c r="AK135" s="19">
        <f>_xlfn.IFNA(ABS(INDEX(Inp_Exclusions!AK$9:AK$241,MATCH(Out_AdjModelledCosts!$M135,Inp_Exclusions!$M$9:$M$241,0))),0)</f>
        <v>0</v>
      </c>
      <c r="AM135" s="19">
        <f t="shared" ref="AM135:AM140" si="16">SUM(T135:X135)</f>
        <v>0</v>
      </c>
      <c r="AN135" s="19">
        <f t="shared" ref="AN135:AN140" si="17">SUM(Y135:AF135)</f>
        <v>0</v>
      </c>
      <c r="AO135" s="19">
        <f t="shared" ref="AO135:AO140" si="18">SUM(AG135:AK135)</f>
        <v>0</v>
      </c>
      <c r="AP135"/>
      <c r="AQ135"/>
      <c r="AR135"/>
      <c r="AS135"/>
      <c r="AT135"/>
      <c r="AU135"/>
      <c r="AV135"/>
      <c r="AW135"/>
    </row>
    <row r="136" spans="3:61" x14ac:dyDescent="0.2">
      <c r="E136" s="18" t="str">
        <f>Cover!$F$13</f>
        <v>NGN</v>
      </c>
      <c r="F136" s="3" t="s">
        <v>323</v>
      </c>
      <c r="G136" s="3" t="str">
        <f>IFERROR(INDEX(Inp_Exclusions!G$9:G$241,MATCH(Out_AdjModelledCosts!$M136,Inp_Exclusions!$M$9:$M$241,0)),"")</f>
        <v/>
      </c>
      <c r="H136" s="3" t="str">
        <f>IFERROR(INDEX(Inp_Exclusions!H$9:H$241,MATCH(Out_AdjModelledCosts!$M136,Inp_Exclusions!$M$9:$M$241,0)),"")</f>
        <v/>
      </c>
      <c r="I136" s="3" t="str">
        <f>IFERROR(INDEX(Inp_Exclusions!I$9:I$241,MATCH(Out_AdjModelledCosts!$M136,Inp_Exclusions!$M$9:$M$241,0)),"")</f>
        <v/>
      </c>
      <c r="J136" s="3" t="str">
        <f>IFERROR(INDEX(Inp_Exclusions!J$9:J$241,MATCH(Out_AdjModelledCosts!$M136,Inp_Exclusions!$M$9:$M$241,0)),"")</f>
        <v/>
      </c>
      <c r="L136" s="3" t="s">
        <v>108</v>
      </c>
      <c r="M136" s="18" t="str">
        <f t="shared" ref="M136:M140" si="19">$E136&amp;F136</f>
        <v>NGNUncertainty mechanisms_16</v>
      </c>
      <c r="R136" s="14"/>
      <c r="T136" s="14"/>
      <c r="U136" s="14"/>
      <c r="V136" s="14"/>
      <c r="W136" s="14"/>
      <c r="X136" s="14"/>
      <c r="Y136" s="14"/>
      <c r="Z136" s="14"/>
      <c r="AA136" s="14"/>
      <c r="AB136" s="14"/>
      <c r="AC136" s="14"/>
      <c r="AD136" s="14"/>
      <c r="AE136" s="14"/>
      <c r="AF136" s="14"/>
      <c r="AG136" s="19">
        <f>_xlfn.IFNA(ABS(INDEX(Inp_Exclusions!AG$9:AG$241,MATCH(Out_AdjModelledCosts!$M136,Inp_Exclusions!$M$9:$M$241,0))),0)</f>
        <v>0</v>
      </c>
      <c r="AH136" s="19">
        <f>_xlfn.IFNA(ABS(INDEX(Inp_Exclusions!AH$9:AH$241,MATCH(Out_AdjModelledCosts!$M136,Inp_Exclusions!$M$9:$M$241,0))),0)</f>
        <v>0</v>
      </c>
      <c r="AI136" s="19">
        <f>_xlfn.IFNA(ABS(INDEX(Inp_Exclusions!AI$9:AI$241,MATCH(Out_AdjModelledCosts!$M136,Inp_Exclusions!$M$9:$M$241,0))),0)</f>
        <v>0</v>
      </c>
      <c r="AJ136" s="19">
        <f>_xlfn.IFNA(ABS(INDEX(Inp_Exclusions!AJ$9:AJ$241,MATCH(Out_AdjModelledCosts!$M136,Inp_Exclusions!$M$9:$M$241,0))),0)</f>
        <v>0</v>
      </c>
      <c r="AK136" s="19">
        <f>_xlfn.IFNA(ABS(INDEX(Inp_Exclusions!AK$9:AK$241,MATCH(Out_AdjModelledCosts!$M136,Inp_Exclusions!$M$9:$M$241,0))),0)</f>
        <v>0</v>
      </c>
      <c r="AM136" s="19">
        <f t="shared" si="16"/>
        <v>0</v>
      </c>
      <c r="AN136" s="19">
        <f t="shared" si="17"/>
        <v>0</v>
      </c>
      <c r="AO136" s="19">
        <f t="shared" si="18"/>
        <v>0</v>
      </c>
      <c r="AP136"/>
      <c r="AQ136"/>
      <c r="AR136"/>
      <c r="AS136"/>
      <c r="AT136"/>
      <c r="AU136"/>
      <c r="AV136"/>
      <c r="AW136"/>
    </row>
    <row r="137" spans="3:61" x14ac:dyDescent="0.2">
      <c r="E137" s="18" t="str">
        <f>Cover!$F$13</f>
        <v>NGN</v>
      </c>
      <c r="F137" s="3" t="s">
        <v>324</v>
      </c>
      <c r="G137" s="3" t="str">
        <f>IFERROR(INDEX(Inp_Exclusions!G$9:G$241,MATCH(Out_AdjModelledCosts!$M137,Inp_Exclusions!$M$9:$M$241,0)),"")</f>
        <v/>
      </c>
      <c r="H137" s="3" t="str">
        <f>IFERROR(INDEX(Inp_Exclusions!H$9:H$241,MATCH(Out_AdjModelledCosts!$M137,Inp_Exclusions!$M$9:$M$241,0)),"")</f>
        <v/>
      </c>
      <c r="I137" s="3" t="str">
        <f>IFERROR(INDEX(Inp_Exclusions!I$9:I$241,MATCH(Out_AdjModelledCosts!$M137,Inp_Exclusions!$M$9:$M$241,0)),"")</f>
        <v/>
      </c>
      <c r="J137" s="3" t="str">
        <f>IFERROR(INDEX(Inp_Exclusions!J$9:J$241,MATCH(Out_AdjModelledCosts!$M137,Inp_Exclusions!$M$9:$M$241,0)),"")</f>
        <v/>
      </c>
      <c r="L137" s="3" t="s">
        <v>108</v>
      </c>
      <c r="M137" s="18" t="str">
        <f t="shared" si="19"/>
        <v>NGNUncertainty mechanisms_17</v>
      </c>
      <c r="R137" s="14"/>
      <c r="T137" s="14"/>
      <c r="U137" s="14"/>
      <c r="V137" s="14"/>
      <c r="W137" s="14"/>
      <c r="X137" s="14"/>
      <c r="Y137" s="14"/>
      <c r="Z137" s="14"/>
      <c r="AA137" s="14"/>
      <c r="AB137" s="14"/>
      <c r="AC137" s="14"/>
      <c r="AD137" s="14"/>
      <c r="AE137" s="14"/>
      <c r="AF137" s="14"/>
      <c r="AG137" s="19">
        <f>_xlfn.IFNA(ABS(INDEX(Inp_Exclusions!AG$9:AG$241,MATCH(Out_AdjModelledCosts!$M137,Inp_Exclusions!$M$9:$M$241,0))),0)</f>
        <v>0</v>
      </c>
      <c r="AH137" s="19">
        <f>_xlfn.IFNA(ABS(INDEX(Inp_Exclusions!AH$9:AH$241,MATCH(Out_AdjModelledCosts!$M137,Inp_Exclusions!$M$9:$M$241,0))),0)</f>
        <v>0</v>
      </c>
      <c r="AI137" s="19">
        <f>_xlfn.IFNA(ABS(INDEX(Inp_Exclusions!AI$9:AI$241,MATCH(Out_AdjModelledCosts!$M137,Inp_Exclusions!$M$9:$M$241,0))),0)</f>
        <v>0</v>
      </c>
      <c r="AJ137" s="19">
        <f>_xlfn.IFNA(ABS(INDEX(Inp_Exclusions!AJ$9:AJ$241,MATCH(Out_AdjModelledCosts!$M137,Inp_Exclusions!$M$9:$M$241,0))),0)</f>
        <v>0</v>
      </c>
      <c r="AK137" s="19">
        <f>_xlfn.IFNA(ABS(INDEX(Inp_Exclusions!AK$9:AK$241,MATCH(Out_AdjModelledCosts!$M137,Inp_Exclusions!$M$9:$M$241,0))),0)</f>
        <v>0</v>
      </c>
      <c r="AM137" s="19">
        <f t="shared" si="16"/>
        <v>0</v>
      </c>
      <c r="AN137" s="19">
        <f t="shared" si="17"/>
        <v>0</v>
      </c>
      <c r="AO137" s="19">
        <f t="shared" si="18"/>
        <v>0</v>
      </c>
      <c r="AP137"/>
      <c r="AQ137"/>
      <c r="AR137"/>
      <c r="AS137"/>
      <c r="AT137"/>
      <c r="AU137"/>
      <c r="AV137"/>
      <c r="AW137"/>
    </row>
    <row r="138" spans="3:61" x14ac:dyDescent="0.2">
      <c r="E138" s="18" t="str">
        <f>Cover!$F$13</f>
        <v>NGN</v>
      </c>
      <c r="F138" s="3" t="s">
        <v>325</v>
      </c>
      <c r="G138" s="3" t="str">
        <f>IFERROR(INDEX(Inp_Exclusions!G$9:G$241,MATCH(Out_AdjModelledCosts!$M138,Inp_Exclusions!$M$9:$M$241,0)),"")</f>
        <v/>
      </c>
      <c r="H138" s="3" t="str">
        <f>IFERROR(INDEX(Inp_Exclusions!H$9:H$241,MATCH(Out_AdjModelledCosts!$M138,Inp_Exclusions!$M$9:$M$241,0)),"")</f>
        <v/>
      </c>
      <c r="I138" s="3" t="str">
        <f>IFERROR(INDEX(Inp_Exclusions!I$9:I$241,MATCH(Out_AdjModelledCosts!$M138,Inp_Exclusions!$M$9:$M$241,0)),"")</f>
        <v/>
      </c>
      <c r="J138" s="3" t="str">
        <f>IFERROR(INDEX(Inp_Exclusions!J$9:J$241,MATCH(Out_AdjModelledCosts!$M138,Inp_Exclusions!$M$9:$M$241,0)),"")</f>
        <v/>
      </c>
      <c r="L138" s="3" t="s">
        <v>108</v>
      </c>
      <c r="M138" s="18" t="str">
        <f t="shared" si="19"/>
        <v>NGNUncertainty mechanisms_18</v>
      </c>
      <c r="R138" s="14"/>
      <c r="T138" s="14"/>
      <c r="U138" s="14"/>
      <c r="V138" s="14"/>
      <c r="W138" s="14"/>
      <c r="X138" s="14"/>
      <c r="Y138" s="14"/>
      <c r="Z138" s="14"/>
      <c r="AA138" s="14"/>
      <c r="AB138" s="14"/>
      <c r="AC138" s="14"/>
      <c r="AD138" s="14"/>
      <c r="AE138" s="14"/>
      <c r="AF138" s="14"/>
      <c r="AG138" s="19">
        <f>_xlfn.IFNA(ABS(INDEX(Inp_Exclusions!AG$9:AG$241,MATCH(Out_AdjModelledCosts!$M138,Inp_Exclusions!$M$9:$M$241,0))),0)</f>
        <v>0</v>
      </c>
      <c r="AH138" s="19">
        <f>_xlfn.IFNA(ABS(INDEX(Inp_Exclusions!AH$9:AH$241,MATCH(Out_AdjModelledCosts!$M138,Inp_Exclusions!$M$9:$M$241,0))),0)</f>
        <v>0</v>
      </c>
      <c r="AI138" s="19">
        <f>_xlfn.IFNA(ABS(INDEX(Inp_Exclusions!AI$9:AI$241,MATCH(Out_AdjModelledCosts!$M138,Inp_Exclusions!$M$9:$M$241,0))),0)</f>
        <v>0</v>
      </c>
      <c r="AJ138" s="19">
        <f>_xlfn.IFNA(ABS(INDEX(Inp_Exclusions!AJ$9:AJ$241,MATCH(Out_AdjModelledCosts!$M138,Inp_Exclusions!$M$9:$M$241,0))),0)</f>
        <v>0</v>
      </c>
      <c r="AK138" s="19">
        <f>_xlfn.IFNA(ABS(INDEX(Inp_Exclusions!AK$9:AK$241,MATCH(Out_AdjModelledCosts!$M138,Inp_Exclusions!$M$9:$M$241,0))),0)</f>
        <v>0</v>
      </c>
      <c r="AM138" s="19">
        <f t="shared" si="16"/>
        <v>0</v>
      </c>
      <c r="AN138" s="19">
        <f t="shared" si="17"/>
        <v>0</v>
      </c>
      <c r="AO138" s="19">
        <f t="shared" si="18"/>
        <v>0</v>
      </c>
      <c r="AP138"/>
      <c r="AQ138"/>
      <c r="AR138"/>
      <c r="AS138"/>
      <c r="AT138"/>
      <c r="AU138"/>
      <c r="AV138"/>
      <c r="AW138"/>
    </row>
    <row r="139" spans="3:61" x14ac:dyDescent="0.2">
      <c r="E139" s="18" t="str">
        <f>Cover!$F$13</f>
        <v>NGN</v>
      </c>
      <c r="F139" s="3" t="s">
        <v>326</v>
      </c>
      <c r="G139" s="3" t="str">
        <f>IFERROR(INDEX(Inp_Exclusions!G$9:G$241,MATCH(Out_AdjModelledCosts!$M139,Inp_Exclusions!$M$9:$M$241,0)),"")</f>
        <v/>
      </c>
      <c r="H139" s="3" t="str">
        <f>IFERROR(INDEX(Inp_Exclusions!H$9:H$241,MATCH(Out_AdjModelledCosts!$M139,Inp_Exclusions!$M$9:$M$241,0)),"")</f>
        <v/>
      </c>
      <c r="I139" s="3" t="str">
        <f>IFERROR(INDEX(Inp_Exclusions!I$9:I$241,MATCH(Out_AdjModelledCosts!$M139,Inp_Exclusions!$M$9:$M$241,0)),"")</f>
        <v/>
      </c>
      <c r="J139" s="3" t="str">
        <f>IFERROR(INDEX(Inp_Exclusions!J$9:J$241,MATCH(Out_AdjModelledCosts!$M139,Inp_Exclusions!$M$9:$M$241,0)),"")</f>
        <v/>
      </c>
      <c r="L139" s="3" t="s">
        <v>108</v>
      </c>
      <c r="M139" s="18" t="str">
        <f t="shared" si="19"/>
        <v>NGNUncertainty mechanisms_19</v>
      </c>
      <c r="R139" s="14"/>
      <c r="T139" s="14"/>
      <c r="U139" s="14"/>
      <c r="V139" s="14"/>
      <c r="W139" s="14"/>
      <c r="X139" s="14"/>
      <c r="Y139" s="14"/>
      <c r="Z139" s="14"/>
      <c r="AA139" s="14"/>
      <c r="AB139" s="14"/>
      <c r="AC139" s="14"/>
      <c r="AD139" s="14"/>
      <c r="AE139" s="14"/>
      <c r="AF139" s="14"/>
      <c r="AG139" s="19">
        <f>_xlfn.IFNA(ABS(INDEX(Inp_Exclusions!AG$9:AG$241,MATCH(Out_AdjModelledCosts!$M139,Inp_Exclusions!$M$9:$M$241,0))),0)</f>
        <v>0</v>
      </c>
      <c r="AH139" s="19">
        <f>_xlfn.IFNA(ABS(INDEX(Inp_Exclusions!AH$9:AH$241,MATCH(Out_AdjModelledCosts!$M139,Inp_Exclusions!$M$9:$M$241,0))),0)</f>
        <v>0</v>
      </c>
      <c r="AI139" s="19">
        <f>_xlfn.IFNA(ABS(INDEX(Inp_Exclusions!AI$9:AI$241,MATCH(Out_AdjModelledCosts!$M139,Inp_Exclusions!$M$9:$M$241,0))),0)</f>
        <v>0</v>
      </c>
      <c r="AJ139" s="19">
        <f>_xlfn.IFNA(ABS(INDEX(Inp_Exclusions!AJ$9:AJ$241,MATCH(Out_AdjModelledCosts!$M139,Inp_Exclusions!$M$9:$M$241,0))),0)</f>
        <v>0</v>
      </c>
      <c r="AK139" s="19">
        <f>_xlfn.IFNA(ABS(INDEX(Inp_Exclusions!AK$9:AK$241,MATCH(Out_AdjModelledCosts!$M139,Inp_Exclusions!$M$9:$M$241,0))),0)</f>
        <v>0</v>
      </c>
      <c r="AM139" s="19">
        <f t="shared" si="16"/>
        <v>0</v>
      </c>
      <c r="AN139" s="19">
        <f t="shared" si="17"/>
        <v>0</v>
      </c>
      <c r="AO139" s="19">
        <f t="shared" si="18"/>
        <v>0</v>
      </c>
      <c r="AP139"/>
      <c r="AQ139"/>
      <c r="AR139"/>
      <c r="AS139"/>
      <c r="AT139"/>
      <c r="AU139"/>
      <c r="AV139"/>
      <c r="AW139"/>
    </row>
    <row r="140" spans="3:61" x14ac:dyDescent="0.2">
      <c r="E140" s="18" t="str">
        <f>Cover!$F$13</f>
        <v>NGN</v>
      </c>
      <c r="F140" s="3" t="s">
        <v>327</v>
      </c>
      <c r="G140" s="3" t="str">
        <f>IFERROR(INDEX(Inp_Exclusions!G$9:G$241,MATCH(Out_AdjModelledCosts!$M140,Inp_Exclusions!$M$9:$M$241,0)),"")</f>
        <v/>
      </c>
      <c r="H140" s="3" t="str">
        <f>IFERROR(INDEX(Inp_Exclusions!H$9:H$241,MATCH(Out_AdjModelledCosts!$M140,Inp_Exclusions!$M$9:$M$241,0)),"")</f>
        <v/>
      </c>
      <c r="I140" s="3" t="str">
        <f>IFERROR(INDEX(Inp_Exclusions!I$9:I$241,MATCH(Out_AdjModelledCosts!$M140,Inp_Exclusions!$M$9:$M$241,0)),"")</f>
        <v/>
      </c>
      <c r="J140" s="3" t="str">
        <f>IFERROR(INDEX(Inp_Exclusions!J$9:J$241,MATCH(Out_AdjModelledCosts!$M140,Inp_Exclusions!$M$9:$M$241,0)),"")</f>
        <v/>
      </c>
      <c r="L140" s="3" t="s">
        <v>108</v>
      </c>
      <c r="M140" s="18" t="str">
        <f t="shared" si="19"/>
        <v>NGNUncertainty mechanisms_20</v>
      </c>
      <c r="R140" s="14"/>
      <c r="T140" s="14"/>
      <c r="U140" s="14"/>
      <c r="V140" s="14"/>
      <c r="W140" s="14"/>
      <c r="X140" s="14"/>
      <c r="Y140" s="14"/>
      <c r="Z140" s="14"/>
      <c r="AA140" s="14"/>
      <c r="AB140" s="14"/>
      <c r="AC140" s="14"/>
      <c r="AD140" s="14"/>
      <c r="AE140" s="14"/>
      <c r="AF140" s="14"/>
      <c r="AG140" s="19">
        <f>_xlfn.IFNA(ABS(INDEX(Inp_Exclusions!AG$9:AG$241,MATCH(Out_AdjModelledCosts!$M140,Inp_Exclusions!$M$9:$M$241,0))),0)</f>
        <v>0</v>
      </c>
      <c r="AH140" s="19">
        <f>_xlfn.IFNA(ABS(INDEX(Inp_Exclusions!AH$9:AH$241,MATCH(Out_AdjModelledCosts!$M140,Inp_Exclusions!$M$9:$M$241,0))),0)</f>
        <v>0</v>
      </c>
      <c r="AI140" s="19">
        <f>_xlfn.IFNA(ABS(INDEX(Inp_Exclusions!AI$9:AI$241,MATCH(Out_AdjModelledCosts!$M140,Inp_Exclusions!$M$9:$M$241,0))),0)</f>
        <v>0</v>
      </c>
      <c r="AJ140" s="19">
        <f>_xlfn.IFNA(ABS(INDEX(Inp_Exclusions!AJ$9:AJ$241,MATCH(Out_AdjModelledCosts!$M140,Inp_Exclusions!$M$9:$M$241,0))),0)</f>
        <v>0</v>
      </c>
      <c r="AK140" s="19">
        <f>_xlfn.IFNA(ABS(INDEX(Inp_Exclusions!AK$9:AK$241,MATCH(Out_AdjModelledCosts!$M140,Inp_Exclusions!$M$9:$M$241,0))),0)</f>
        <v>0</v>
      </c>
      <c r="AM140" s="19">
        <f t="shared" si="16"/>
        <v>0</v>
      </c>
      <c r="AN140" s="19">
        <f t="shared" si="17"/>
        <v>0</v>
      </c>
      <c r="AO140" s="19">
        <f t="shared" si="18"/>
        <v>0</v>
      </c>
      <c r="AP140"/>
      <c r="AQ140"/>
      <c r="AR140"/>
      <c r="AS140"/>
      <c r="AT140"/>
      <c r="AU140"/>
      <c r="AV140"/>
      <c r="AW140"/>
    </row>
    <row r="141" spans="3:61" x14ac:dyDescent="0.2">
      <c r="AN141" s="3"/>
      <c r="AV141" s="42"/>
    </row>
    <row r="142" spans="3:61" x14ac:dyDescent="0.2">
      <c r="C142" s="11" t="s">
        <v>632</v>
      </c>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c r="AG142" s="11"/>
      <c r="AH142" s="11"/>
      <c r="AI142" s="11"/>
      <c r="AJ142" s="11"/>
      <c r="AK142" s="11"/>
      <c r="AL142" s="11"/>
      <c r="AM142" s="11"/>
      <c r="AN142" s="11"/>
      <c r="AO142" s="11"/>
      <c r="AP142" s="11"/>
      <c r="AQ142" s="11"/>
      <c r="AR142" s="11"/>
      <c r="AS142" s="11"/>
      <c r="AT142" s="11"/>
      <c r="AU142" s="11"/>
      <c r="AV142" s="44"/>
      <c r="AW142" s="11"/>
      <c r="AX142" s="11"/>
      <c r="AY142" s="11"/>
      <c r="AZ142" s="11"/>
      <c r="BA142" s="11"/>
      <c r="BB142" s="11"/>
      <c r="BC142" s="11"/>
      <c r="BD142" s="11"/>
      <c r="BE142" s="11"/>
      <c r="BF142" s="11"/>
      <c r="BG142" s="11"/>
      <c r="BH142" s="11"/>
      <c r="BI142" s="11"/>
    </row>
    <row r="143" spans="3:61" x14ac:dyDescent="0.2">
      <c r="AN143" s="3"/>
      <c r="AV143" s="42"/>
    </row>
    <row r="144" spans="3:61" x14ac:dyDescent="0.2">
      <c r="E144" s="18" t="str">
        <f>Cover!$F$13</f>
        <v>NGN</v>
      </c>
      <c r="F144" s="4" t="s">
        <v>228</v>
      </c>
      <c r="I144" s="4" t="s">
        <v>228</v>
      </c>
      <c r="L144" s="3" t="s">
        <v>108</v>
      </c>
      <c r="M144" s="18" t="str">
        <f>E144&amp;""&amp;I144</f>
        <v>NGNTotex</v>
      </c>
      <c r="R144" s="14"/>
      <c r="T144" s="14"/>
      <c r="U144" s="14"/>
      <c r="V144" s="14"/>
      <c r="W144" s="14"/>
      <c r="X144" s="14"/>
      <c r="Y144" s="14"/>
      <c r="Z144" s="14"/>
      <c r="AA144" s="14"/>
      <c r="AB144" s="14"/>
      <c r="AC144" s="14"/>
      <c r="AD144" s="14"/>
      <c r="AE144" s="14"/>
      <c r="AF144" s="14"/>
      <c r="AG144" s="73">
        <f>AG145+AG182+AG189</f>
        <v>17.126220979443715</v>
      </c>
      <c r="AH144" s="73">
        <f>AH145+AH182+AH189</f>
        <v>17.012750184994282</v>
      </c>
      <c r="AI144" s="73">
        <f>AI145+AI182+AI189</f>
        <v>12.373267619688278</v>
      </c>
      <c r="AJ144" s="73">
        <f>AJ145+AJ182+AJ189</f>
        <v>9.1369431482243471</v>
      </c>
      <c r="AK144" s="73">
        <f>AK145+AK182+AK189</f>
        <v>5.5314212732633834</v>
      </c>
      <c r="AM144" s="19">
        <f t="shared" ref="AM144:AM197" si="20">SUM(T144:X144)</f>
        <v>0</v>
      </c>
      <c r="AN144" s="19">
        <f t="shared" ref="AN144:AN197" si="21">SUM(Y144:AF144)</f>
        <v>0</v>
      </c>
      <c r="AO144" s="19">
        <f t="shared" ref="AO144:AO197" si="22">SUM(AG144:AK144)</f>
        <v>61.180603205614005</v>
      </c>
    </row>
    <row r="145" spans="5:41" x14ac:dyDescent="0.2">
      <c r="E145" s="18" t="str">
        <f>Cover!$F$13</f>
        <v>NGN</v>
      </c>
      <c r="F145" s="4" t="s">
        <v>172</v>
      </c>
      <c r="I145" s="4" t="s">
        <v>172</v>
      </c>
      <c r="L145" s="3" t="s">
        <v>108</v>
      </c>
      <c r="M145" s="18" t="str">
        <f t="shared" ref="M145:M197" si="23">E145&amp;""&amp;I145</f>
        <v>NGNOpex</v>
      </c>
      <c r="R145" s="14"/>
      <c r="T145" s="14"/>
      <c r="U145" s="14"/>
      <c r="V145" s="14"/>
      <c r="W145" s="14"/>
      <c r="X145" s="14"/>
      <c r="Y145" s="14"/>
      <c r="Z145" s="14"/>
      <c r="AA145" s="14"/>
      <c r="AB145" s="14"/>
      <c r="AC145" s="14"/>
      <c r="AD145" s="14"/>
      <c r="AE145" s="14"/>
      <c r="AF145" s="14"/>
      <c r="AG145" s="73">
        <f>AG146</f>
        <v>3.6222772897754489</v>
      </c>
      <c r="AH145" s="73">
        <f t="shared" ref="AH145:AK145" si="24">AH146</f>
        <v>3.6656691604949554</v>
      </c>
      <c r="AI145" s="73">
        <f t="shared" si="24"/>
        <v>3.7005610887208698</v>
      </c>
      <c r="AJ145" s="73">
        <f t="shared" si="24"/>
        <v>3.4593761742794742</v>
      </c>
      <c r="AK145" s="73">
        <f t="shared" si="24"/>
        <v>2.822194387270291</v>
      </c>
      <c r="AM145" s="19">
        <f t="shared" si="20"/>
        <v>0</v>
      </c>
      <c r="AN145" s="19">
        <f t="shared" si="21"/>
        <v>0</v>
      </c>
      <c r="AO145" s="19">
        <f t="shared" si="22"/>
        <v>17.270078100541038</v>
      </c>
    </row>
    <row r="146" spans="5:41" x14ac:dyDescent="0.2">
      <c r="E146" s="18" t="str">
        <f>Cover!$F$13</f>
        <v>NGN</v>
      </c>
      <c r="F146" s="4" t="s">
        <v>172</v>
      </c>
      <c r="G146" s="4" t="s">
        <v>173</v>
      </c>
      <c r="I146" s="4" t="s">
        <v>174</v>
      </c>
      <c r="L146" s="3" t="s">
        <v>108</v>
      </c>
      <c r="M146" s="18" t="str">
        <f t="shared" si="23"/>
        <v>NGNTotal Controllable Opex</v>
      </c>
      <c r="R146" s="14"/>
      <c r="T146" s="14"/>
      <c r="U146" s="14"/>
      <c r="V146" s="14"/>
      <c r="W146" s="14"/>
      <c r="X146" s="14"/>
      <c r="Y146" s="14"/>
      <c r="Z146" s="14"/>
      <c r="AA146" s="14"/>
      <c r="AB146" s="14"/>
      <c r="AC146" s="14"/>
      <c r="AD146" s="14"/>
      <c r="AE146" s="14"/>
      <c r="AF146" s="14"/>
      <c r="AG146" s="73">
        <f>SUM(AG147,AG152,AG158,AG167)</f>
        <v>3.6222772897754489</v>
      </c>
      <c r="AH146" s="73">
        <f t="shared" ref="AH146" si="25">SUM(AH147,AH152,AH158,AH167)</f>
        <v>3.6656691604949554</v>
      </c>
      <c r="AI146" s="73">
        <f t="shared" ref="AI146" si="26">SUM(AI147,AI152,AI158,AI167)</f>
        <v>3.7005610887208698</v>
      </c>
      <c r="AJ146" s="73">
        <f t="shared" ref="AJ146" si="27">SUM(AJ147,AJ152,AJ158,AJ167)</f>
        <v>3.4593761742794742</v>
      </c>
      <c r="AK146" s="73">
        <f t="shared" ref="AK146" si="28">SUM(AK147,AK152,AK158,AK167)</f>
        <v>2.822194387270291</v>
      </c>
      <c r="AM146" s="19">
        <f t="shared" si="20"/>
        <v>0</v>
      </c>
      <c r="AN146" s="19">
        <f t="shared" si="21"/>
        <v>0</v>
      </c>
      <c r="AO146" s="19">
        <f t="shared" si="22"/>
        <v>17.270078100541038</v>
      </c>
    </row>
    <row r="147" spans="5:41" x14ac:dyDescent="0.2">
      <c r="E147" s="18" t="str">
        <f>Cover!$F$13</f>
        <v>NGN</v>
      </c>
      <c r="F147" s="4" t="s">
        <v>172</v>
      </c>
      <c r="G147" s="4" t="s">
        <v>173</v>
      </c>
      <c r="H147" s="4" t="s">
        <v>175</v>
      </c>
      <c r="I147" s="4" t="s">
        <v>176</v>
      </c>
      <c r="L147" s="3" t="s">
        <v>108</v>
      </c>
      <c r="M147" s="18" t="str">
        <f t="shared" si="23"/>
        <v>NGNTotal Work Management</v>
      </c>
      <c r="R147" s="14"/>
      <c r="T147" s="14"/>
      <c r="U147" s="14"/>
      <c r="V147" s="14"/>
      <c r="W147" s="14"/>
      <c r="X147" s="14"/>
      <c r="Y147" s="14"/>
      <c r="Z147" s="14"/>
      <c r="AA147" s="14"/>
      <c r="AB147" s="14"/>
      <c r="AC147" s="14"/>
      <c r="AD147" s="14"/>
      <c r="AE147" s="14"/>
      <c r="AF147" s="14"/>
      <c r="AG147" s="19">
        <f>SUMIF(Inp_OtherCosts!$K$11:$K$490,Out_AdjModelledCosts!$M147,Inp_OtherCosts!AG$11:AG$490)</f>
        <v>3.3341510252710997</v>
      </c>
      <c r="AH147" s="19">
        <f>SUMIF(Inp_OtherCosts!$K$11:$K$490,Out_AdjModelledCosts!$M147,Inp_OtherCosts!AH$11:AH$490)</f>
        <v>3.3516389473980408</v>
      </c>
      <c r="AI147" s="19">
        <f>SUMIF(Inp_OtherCosts!$K$11:$K$490,Out_AdjModelledCosts!$M147,Inp_OtherCosts!AI$11:AI$490)</f>
        <v>3.3717063865663555</v>
      </c>
      <c r="AJ147" s="19">
        <f>SUMIF(Inp_OtherCosts!$K$11:$K$490,Out_AdjModelledCosts!$M147,Inp_OtherCosts!AJ$11:AJ$490)</f>
        <v>3.3992004773911484</v>
      </c>
      <c r="AK147" s="19">
        <f>SUMIF(Inp_OtherCosts!$K$11:$K$490,Out_AdjModelledCosts!$M147,Inp_OtherCosts!AK$11:AK$490)</f>
        <v>2.7334668478945838</v>
      </c>
      <c r="AM147" s="19">
        <f t="shared" si="20"/>
        <v>0</v>
      </c>
      <c r="AN147" s="19">
        <f t="shared" si="21"/>
        <v>0</v>
      </c>
      <c r="AO147" s="19">
        <f t="shared" si="22"/>
        <v>16.190163684521227</v>
      </c>
    </row>
    <row r="148" spans="5:41" x14ac:dyDescent="0.2">
      <c r="E148" s="18" t="str">
        <f>Cover!$F$13</f>
        <v>NGN</v>
      </c>
      <c r="F148" s="3" t="s">
        <v>172</v>
      </c>
      <c r="G148" s="3" t="s">
        <v>173</v>
      </c>
      <c r="H148" s="3" t="s">
        <v>175</v>
      </c>
      <c r="I148" s="77" t="s">
        <v>177</v>
      </c>
      <c r="L148" s="3" t="s">
        <v>108</v>
      </c>
      <c r="M148" s="18" t="str">
        <f t="shared" si="23"/>
        <v>NGNAsset Management</v>
      </c>
      <c r="R148" s="14"/>
      <c r="T148" s="14"/>
      <c r="U148" s="14"/>
      <c r="V148" s="14"/>
      <c r="W148" s="14"/>
      <c r="X148" s="14"/>
      <c r="Y148" s="14"/>
      <c r="Z148" s="14"/>
      <c r="AA148" s="14"/>
      <c r="AB148" s="14"/>
      <c r="AC148" s="14"/>
      <c r="AD148" s="14"/>
      <c r="AE148" s="14"/>
      <c r="AF148" s="14"/>
      <c r="AG148" s="14"/>
      <c r="AH148" s="14"/>
      <c r="AI148" s="14"/>
      <c r="AJ148" s="14"/>
      <c r="AK148" s="14"/>
      <c r="AM148" s="19">
        <f t="shared" si="20"/>
        <v>0</v>
      </c>
      <c r="AN148" s="19">
        <f t="shared" si="21"/>
        <v>0</v>
      </c>
      <c r="AO148" s="19">
        <f t="shared" si="22"/>
        <v>0</v>
      </c>
    </row>
    <row r="149" spans="5:41" x14ac:dyDescent="0.2">
      <c r="E149" s="18" t="str">
        <f>Cover!$F$13</f>
        <v>NGN</v>
      </c>
      <c r="F149" s="3" t="s">
        <v>172</v>
      </c>
      <c r="G149" s="3" t="s">
        <v>173</v>
      </c>
      <c r="H149" s="3" t="s">
        <v>175</v>
      </c>
      <c r="I149" s="77" t="s">
        <v>178</v>
      </c>
      <c r="L149" s="3" t="s">
        <v>108</v>
      </c>
      <c r="M149" s="18" t="str">
        <f t="shared" si="23"/>
        <v>NGNOperations Management</v>
      </c>
      <c r="R149" s="14"/>
      <c r="T149" s="14"/>
      <c r="U149" s="14"/>
      <c r="V149" s="14"/>
      <c r="W149" s="14"/>
      <c r="X149" s="14"/>
      <c r="Y149" s="14"/>
      <c r="Z149" s="14"/>
      <c r="AA149" s="14"/>
      <c r="AB149" s="14"/>
      <c r="AC149" s="14"/>
      <c r="AD149" s="14"/>
      <c r="AE149" s="14"/>
      <c r="AF149" s="14"/>
      <c r="AG149" s="14"/>
      <c r="AH149" s="14"/>
      <c r="AI149" s="14"/>
      <c r="AJ149" s="14"/>
      <c r="AK149" s="14"/>
      <c r="AM149" s="19">
        <f t="shared" si="20"/>
        <v>0</v>
      </c>
      <c r="AN149" s="19">
        <f t="shared" si="21"/>
        <v>0</v>
      </c>
      <c r="AO149" s="19">
        <f t="shared" si="22"/>
        <v>0</v>
      </c>
    </row>
    <row r="150" spans="5:41" x14ac:dyDescent="0.2">
      <c r="E150" s="18" t="str">
        <f>Cover!$F$13</f>
        <v>NGN</v>
      </c>
      <c r="F150" s="3" t="s">
        <v>172</v>
      </c>
      <c r="G150" s="3" t="s">
        <v>173</v>
      </c>
      <c r="H150" s="3" t="s">
        <v>175</v>
      </c>
      <c r="I150" s="77" t="s">
        <v>179</v>
      </c>
      <c r="L150" s="3" t="s">
        <v>108</v>
      </c>
      <c r="M150" s="18" t="str">
        <f t="shared" si="23"/>
        <v>NGNCustomer Management</v>
      </c>
      <c r="R150" s="14"/>
      <c r="T150" s="14"/>
      <c r="U150" s="14"/>
      <c r="V150" s="14"/>
      <c r="W150" s="14"/>
      <c r="X150" s="14"/>
      <c r="Y150" s="14"/>
      <c r="Z150" s="14"/>
      <c r="AA150" s="14"/>
      <c r="AB150" s="14"/>
      <c r="AC150" s="14"/>
      <c r="AD150" s="14"/>
      <c r="AE150" s="14"/>
      <c r="AF150" s="14"/>
      <c r="AG150" s="14"/>
      <c r="AH150" s="14"/>
      <c r="AI150" s="14"/>
      <c r="AJ150" s="14"/>
      <c r="AK150" s="14"/>
      <c r="AM150" s="19">
        <f t="shared" si="20"/>
        <v>0</v>
      </c>
      <c r="AN150" s="19">
        <f t="shared" si="21"/>
        <v>0</v>
      </c>
      <c r="AO150" s="19">
        <f t="shared" si="22"/>
        <v>0</v>
      </c>
    </row>
    <row r="151" spans="5:41" x14ac:dyDescent="0.2">
      <c r="E151" s="18" t="str">
        <f>Cover!$F$13</f>
        <v>NGN</v>
      </c>
      <c r="F151" s="3" t="s">
        <v>172</v>
      </c>
      <c r="G151" s="3" t="s">
        <v>173</v>
      </c>
      <c r="H151" s="3" t="s">
        <v>175</v>
      </c>
      <c r="I151" s="77" t="s">
        <v>180</v>
      </c>
      <c r="L151" s="3" t="s">
        <v>108</v>
      </c>
      <c r="M151" s="18" t="str">
        <f t="shared" si="23"/>
        <v>NGNSystem Control</v>
      </c>
      <c r="R151" s="14"/>
      <c r="T151" s="14"/>
      <c r="U151" s="14"/>
      <c r="V151" s="14"/>
      <c r="W151" s="14"/>
      <c r="X151" s="14"/>
      <c r="Y151" s="14"/>
      <c r="Z151" s="14"/>
      <c r="AA151" s="14"/>
      <c r="AB151" s="14"/>
      <c r="AC151" s="14"/>
      <c r="AD151" s="14"/>
      <c r="AE151" s="14"/>
      <c r="AF151" s="14"/>
      <c r="AG151" s="14"/>
      <c r="AH151" s="14"/>
      <c r="AI151" s="14"/>
      <c r="AJ151" s="14"/>
      <c r="AK151" s="14"/>
      <c r="AM151" s="19">
        <f t="shared" si="20"/>
        <v>0</v>
      </c>
      <c r="AN151" s="19">
        <f t="shared" si="21"/>
        <v>0</v>
      </c>
      <c r="AO151" s="19">
        <f t="shared" si="22"/>
        <v>0</v>
      </c>
    </row>
    <row r="152" spans="5:41" x14ac:dyDescent="0.2">
      <c r="E152" s="18" t="str">
        <f>Cover!$F$13</f>
        <v>NGN</v>
      </c>
      <c r="F152" s="4" t="s">
        <v>172</v>
      </c>
      <c r="G152" s="4" t="s">
        <v>173</v>
      </c>
      <c r="H152" s="4" t="s">
        <v>181</v>
      </c>
      <c r="I152" s="4" t="s">
        <v>182</v>
      </c>
      <c r="L152" s="3" t="s">
        <v>108</v>
      </c>
      <c r="M152" s="18" t="str">
        <f t="shared" si="23"/>
        <v>NGNTotal Work Execution</v>
      </c>
      <c r="R152" s="14"/>
      <c r="T152" s="14"/>
      <c r="U152" s="14"/>
      <c r="V152" s="14"/>
      <c r="W152" s="14"/>
      <c r="X152" s="14"/>
      <c r="Y152" s="14"/>
      <c r="Z152" s="14"/>
      <c r="AA152" s="14"/>
      <c r="AB152" s="14"/>
      <c r="AC152" s="14"/>
      <c r="AD152" s="14"/>
      <c r="AE152" s="14"/>
      <c r="AF152" s="14"/>
      <c r="AG152" s="73">
        <f>SUMIF($H$36:$H$80,$H152,AG$153:AG$197)</f>
        <v>0</v>
      </c>
      <c r="AH152" s="73">
        <f>SUMIF($H$36:$H$80,$H152,AH$153:AH$197)</f>
        <v>0</v>
      </c>
      <c r="AI152" s="73">
        <f>SUMIF($H$36:$H$80,$H152,AI$153:AI$197)</f>
        <v>0</v>
      </c>
      <c r="AJ152" s="73">
        <f>SUMIF($H$36:$H$80,$H152,AJ$153:AJ$197)</f>
        <v>0</v>
      </c>
      <c r="AK152" s="73">
        <f>SUMIF($H$36:$H$80,$H152,AK$153:AK$197)</f>
        <v>0</v>
      </c>
      <c r="AM152" s="19">
        <f t="shared" si="20"/>
        <v>0</v>
      </c>
      <c r="AN152" s="19">
        <f t="shared" si="21"/>
        <v>0</v>
      </c>
      <c r="AO152" s="19">
        <f t="shared" si="22"/>
        <v>0</v>
      </c>
    </row>
    <row r="153" spans="5:41" x14ac:dyDescent="0.2">
      <c r="E153" s="18" t="str">
        <f>Cover!$F$13</f>
        <v>NGN</v>
      </c>
      <c r="F153" s="3" t="s">
        <v>172</v>
      </c>
      <c r="G153" s="3" t="s">
        <v>173</v>
      </c>
      <c r="H153" s="3" t="s">
        <v>181</v>
      </c>
      <c r="I153" s="77" t="s">
        <v>167</v>
      </c>
      <c r="L153" s="3" t="s">
        <v>108</v>
      </c>
      <c r="M153" s="18" t="str">
        <f t="shared" si="23"/>
        <v>NGNEmergency</v>
      </c>
      <c r="R153" s="14"/>
      <c r="T153" s="14"/>
      <c r="U153" s="14"/>
      <c r="V153" s="14"/>
      <c r="W153" s="14"/>
      <c r="X153" s="14"/>
      <c r="Y153" s="14"/>
      <c r="Z153" s="14"/>
      <c r="AA153" s="14"/>
      <c r="AB153" s="14"/>
      <c r="AC153" s="14"/>
      <c r="AD153" s="14"/>
      <c r="AE153" s="14"/>
      <c r="AF153" s="14"/>
      <c r="AG153" s="19">
        <f>SUMIF(Inp_OtherCosts!$K$11:$K$490,Out_AdjModelledCosts!$M153,Inp_OtherCosts!AG$11:AG$490)</f>
        <v>0</v>
      </c>
      <c r="AH153" s="19">
        <f>SUMIF(Inp_OtherCosts!$K$11:$K$490,Out_AdjModelledCosts!$M153,Inp_OtherCosts!AH$11:AH$490)</f>
        <v>0</v>
      </c>
      <c r="AI153" s="19">
        <f>SUMIF(Inp_OtherCosts!$K$11:$K$490,Out_AdjModelledCosts!$M153,Inp_OtherCosts!AI$11:AI$490)</f>
        <v>0</v>
      </c>
      <c r="AJ153" s="19">
        <f>SUMIF(Inp_OtherCosts!$K$11:$K$490,Out_AdjModelledCosts!$M153,Inp_OtherCosts!AJ$11:AJ$490)</f>
        <v>0</v>
      </c>
      <c r="AK153" s="19">
        <f>SUMIF(Inp_OtherCosts!$K$11:$K$490,Out_AdjModelledCosts!$M153,Inp_OtherCosts!AK$11:AK$490)</f>
        <v>0</v>
      </c>
      <c r="AM153" s="19">
        <f t="shared" si="20"/>
        <v>0</v>
      </c>
      <c r="AN153" s="19">
        <f t="shared" si="21"/>
        <v>0</v>
      </c>
      <c r="AO153" s="19">
        <f t="shared" si="22"/>
        <v>0</v>
      </c>
    </row>
    <row r="154" spans="5:41" x14ac:dyDescent="0.2">
      <c r="E154" s="18" t="str">
        <f>Cover!$F$13</f>
        <v>NGN</v>
      </c>
      <c r="F154" s="3" t="s">
        <v>172</v>
      </c>
      <c r="G154" s="3" t="s">
        <v>173</v>
      </c>
      <c r="H154" s="3" t="s">
        <v>181</v>
      </c>
      <c r="I154" s="77" t="s">
        <v>250</v>
      </c>
      <c r="L154" s="3" t="s">
        <v>108</v>
      </c>
      <c r="M154" s="18" t="str">
        <f t="shared" si="23"/>
        <v>NGNRepairs</v>
      </c>
      <c r="R154" s="14"/>
      <c r="T154" s="14"/>
      <c r="U154" s="14"/>
      <c r="V154" s="14"/>
      <c r="W154" s="14"/>
      <c r="X154" s="14"/>
      <c r="Y154" s="14"/>
      <c r="Z154" s="14"/>
      <c r="AA154" s="14"/>
      <c r="AB154" s="14"/>
      <c r="AC154" s="14"/>
      <c r="AD154" s="14"/>
      <c r="AE154" s="14"/>
      <c r="AF154" s="14"/>
      <c r="AG154" s="19">
        <f>SUMIF(Inp_OtherCosts!$K$11:$K$490,Out_AdjModelledCosts!$M154,Inp_OtherCosts!AG$11:AG$490)</f>
        <v>0</v>
      </c>
      <c r="AH154" s="19">
        <f>SUMIF(Inp_OtherCosts!$K$11:$K$490,Out_AdjModelledCosts!$M154,Inp_OtherCosts!AH$11:AH$490)</f>
        <v>0</v>
      </c>
      <c r="AI154" s="19">
        <f>SUMIF(Inp_OtherCosts!$K$11:$K$490,Out_AdjModelledCosts!$M154,Inp_OtherCosts!AI$11:AI$490)</f>
        <v>0</v>
      </c>
      <c r="AJ154" s="19">
        <f>SUMIF(Inp_OtherCosts!$K$11:$K$490,Out_AdjModelledCosts!$M154,Inp_OtherCosts!AJ$11:AJ$490)</f>
        <v>0</v>
      </c>
      <c r="AK154" s="19">
        <f>SUMIF(Inp_OtherCosts!$K$11:$K$490,Out_AdjModelledCosts!$M154,Inp_OtherCosts!AK$11:AK$490)</f>
        <v>0</v>
      </c>
      <c r="AM154" s="19">
        <f t="shared" si="20"/>
        <v>0</v>
      </c>
      <c r="AN154" s="19">
        <f t="shared" si="21"/>
        <v>0</v>
      </c>
      <c r="AO154" s="19">
        <f t="shared" si="22"/>
        <v>0</v>
      </c>
    </row>
    <row r="155" spans="5:41" x14ac:dyDescent="0.2">
      <c r="E155" s="18" t="str">
        <f>Cover!$F$13</f>
        <v>NGN</v>
      </c>
      <c r="F155" s="3" t="s">
        <v>172</v>
      </c>
      <c r="G155" s="3" t="s">
        <v>173</v>
      </c>
      <c r="H155" s="3" t="s">
        <v>181</v>
      </c>
      <c r="I155" s="77" t="s">
        <v>183</v>
      </c>
      <c r="L155" s="3" t="s">
        <v>108</v>
      </c>
      <c r="M155" s="18" t="str">
        <f t="shared" si="23"/>
        <v>NGNMaintenance</v>
      </c>
      <c r="R155" s="14"/>
      <c r="T155" s="14"/>
      <c r="U155" s="14"/>
      <c r="V155" s="14"/>
      <c r="W155" s="14"/>
      <c r="X155" s="14"/>
      <c r="Y155" s="14"/>
      <c r="Z155" s="14"/>
      <c r="AA155" s="14"/>
      <c r="AB155" s="14"/>
      <c r="AC155" s="14"/>
      <c r="AD155" s="14"/>
      <c r="AE155" s="14"/>
      <c r="AF155" s="14"/>
      <c r="AG155" s="19">
        <f>SUMIF(Inp_OtherCosts!$K$11:$K$490,Out_AdjModelledCosts!$M155,Inp_OtherCosts!AG$11:AG$490)</f>
        <v>0</v>
      </c>
      <c r="AH155" s="19">
        <f>SUMIF(Inp_OtherCosts!$K$11:$K$490,Out_AdjModelledCosts!$M155,Inp_OtherCosts!AH$11:AH$490)</f>
        <v>0</v>
      </c>
      <c r="AI155" s="19">
        <f>SUMIF(Inp_OtherCosts!$K$11:$K$490,Out_AdjModelledCosts!$M155,Inp_OtherCosts!AI$11:AI$490)</f>
        <v>0</v>
      </c>
      <c r="AJ155" s="19">
        <f>SUMIF(Inp_OtherCosts!$K$11:$K$490,Out_AdjModelledCosts!$M155,Inp_OtherCosts!AJ$11:AJ$490)</f>
        <v>0</v>
      </c>
      <c r="AK155" s="19">
        <f>SUMIF(Inp_OtherCosts!$K$11:$K$490,Out_AdjModelledCosts!$M155,Inp_OtherCosts!AK$11:AK$490)</f>
        <v>0</v>
      </c>
      <c r="AM155" s="19">
        <f t="shared" si="20"/>
        <v>0</v>
      </c>
      <c r="AN155" s="19">
        <f t="shared" si="21"/>
        <v>0</v>
      </c>
      <c r="AO155" s="19">
        <f t="shared" si="22"/>
        <v>0</v>
      </c>
    </row>
    <row r="156" spans="5:41" x14ac:dyDescent="0.2">
      <c r="E156" s="18" t="str">
        <f>Cover!$F$13</f>
        <v>NGN</v>
      </c>
      <c r="F156" s="3" t="s">
        <v>172</v>
      </c>
      <c r="G156" s="3" t="s">
        <v>173</v>
      </c>
      <c r="H156" s="3" t="s">
        <v>181</v>
      </c>
      <c r="I156" s="77" t="s">
        <v>251</v>
      </c>
      <c r="L156" s="3" t="s">
        <v>108</v>
      </c>
      <c r="M156" s="18" t="str">
        <f t="shared" si="23"/>
        <v>NGNStatutory Independent Undertakings (SIU)</v>
      </c>
      <c r="R156" s="14"/>
      <c r="T156" s="14"/>
      <c r="U156" s="14"/>
      <c r="V156" s="14"/>
      <c r="W156" s="14"/>
      <c r="X156" s="14"/>
      <c r="Y156" s="14"/>
      <c r="Z156" s="14"/>
      <c r="AA156" s="14"/>
      <c r="AB156" s="14"/>
      <c r="AC156" s="14"/>
      <c r="AD156" s="14"/>
      <c r="AE156" s="14"/>
      <c r="AF156" s="14"/>
      <c r="AG156" s="19">
        <f>SUMIF(Inp_OtherCosts!$K$11:$K$490,Out_AdjModelledCosts!$M156,Inp_OtherCosts!AG$11:AG$490)</f>
        <v>0</v>
      </c>
      <c r="AH156" s="19">
        <f>SUMIF(Inp_OtherCosts!$K$11:$K$490,Out_AdjModelledCosts!$M156,Inp_OtherCosts!AH$11:AH$490)</f>
        <v>0</v>
      </c>
      <c r="AI156" s="19">
        <f>SUMIF(Inp_OtherCosts!$K$11:$K$490,Out_AdjModelledCosts!$M156,Inp_OtherCosts!AI$11:AI$490)</f>
        <v>0</v>
      </c>
      <c r="AJ156" s="19">
        <f>SUMIF(Inp_OtherCosts!$K$11:$K$490,Out_AdjModelledCosts!$M156,Inp_OtherCosts!AJ$11:AJ$490)</f>
        <v>0</v>
      </c>
      <c r="AK156" s="19">
        <f>SUMIF(Inp_OtherCosts!$K$11:$K$490,Out_AdjModelledCosts!$M156,Inp_OtherCosts!AK$11:AK$490)</f>
        <v>0</v>
      </c>
      <c r="AM156" s="19">
        <f t="shared" si="20"/>
        <v>0</v>
      </c>
      <c r="AN156" s="19">
        <f t="shared" si="21"/>
        <v>0</v>
      </c>
      <c r="AO156" s="19">
        <f t="shared" si="22"/>
        <v>0</v>
      </c>
    </row>
    <row r="157" spans="5:41" x14ac:dyDescent="0.2">
      <c r="E157" s="18" t="str">
        <f>Cover!$F$13</f>
        <v>NGN</v>
      </c>
      <c r="F157" s="3" t="s">
        <v>172</v>
      </c>
      <c r="G157" s="3" t="s">
        <v>173</v>
      </c>
      <c r="H157" s="3" t="s">
        <v>181</v>
      </c>
      <c r="I157" s="77" t="s">
        <v>252</v>
      </c>
      <c r="L157" s="3" t="s">
        <v>108</v>
      </c>
      <c r="M157" s="18" t="str">
        <f t="shared" si="23"/>
        <v>NGNOther Direct Activities (ODA)</v>
      </c>
      <c r="R157" s="14"/>
      <c r="T157" s="14"/>
      <c r="U157" s="14"/>
      <c r="V157" s="14"/>
      <c r="W157" s="14"/>
      <c r="X157" s="14"/>
      <c r="Y157" s="14"/>
      <c r="Z157" s="14"/>
      <c r="AA157" s="14"/>
      <c r="AB157" s="14"/>
      <c r="AC157" s="14"/>
      <c r="AD157" s="14"/>
      <c r="AE157" s="14"/>
      <c r="AF157" s="14"/>
      <c r="AG157" s="19">
        <f>SUMIF(Inp_OtherCosts!$K$11:$K$490,Out_AdjModelledCosts!$M157,Inp_OtherCosts!AG$11:AG$490)</f>
        <v>0</v>
      </c>
      <c r="AH157" s="19">
        <f>SUMIF(Inp_OtherCosts!$K$11:$K$490,Out_AdjModelledCosts!$M157,Inp_OtherCosts!AH$11:AH$490)</f>
        <v>0</v>
      </c>
      <c r="AI157" s="19">
        <f>SUMIF(Inp_OtherCosts!$K$11:$K$490,Out_AdjModelledCosts!$M157,Inp_OtherCosts!AI$11:AI$490)</f>
        <v>0</v>
      </c>
      <c r="AJ157" s="19">
        <f>SUMIF(Inp_OtherCosts!$K$11:$K$490,Out_AdjModelledCosts!$M157,Inp_OtherCosts!AJ$11:AJ$490)</f>
        <v>0</v>
      </c>
      <c r="AK157" s="19">
        <f>SUMIF(Inp_OtherCosts!$K$11:$K$490,Out_AdjModelledCosts!$M157,Inp_OtherCosts!AK$11:AK$490)</f>
        <v>0</v>
      </c>
      <c r="AM157" s="19">
        <f t="shared" si="20"/>
        <v>0</v>
      </c>
      <c r="AN157" s="19">
        <f t="shared" si="21"/>
        <v>0</v>
      </c>
      <c r="AO157" s="19">
        <f t="shared" si="22"/>
        <v>0</v>
      </c>
    </row>
    <row r="158" spans="5:41" x14ac:dyDescent="0.2">
      <c r="E158" s="18" t="str">
        <f>Cover!$F$13</f>
        <v>NGN</v>
      </c>
      <c r="F158" s="4" t="s">
        <v>172</v>
      </c>
      <c r="G158" s="4" t="s">
        <v>173</v>
      </c>
      <c r="H158" s="4" t="s">
        <v>184</v>
      </c>
      <c r="I158" s="4" t="s">
        <v>185</v>
      </c>
      <c r="L158" s="3" t="s">
        <v>108</v>
      </c>
      <c r="M158" s="18" t="str">
        <f t="shared" si="23"/>
        <v>NGNTotal Business Support</v>
      </c>
      <c r="R158" s="14"/>
      <c r="T158" s="14"/>
      <c r="U158" s="14"/>
      <c r="V158" s="14"/>
      <c r="W158" s="14"/>
      <c r="X158" s="14"/>
      <c r="Y158" s="14"/>
      <c r="Z158" s="14"/>
      <c r="AA158" s="14"/>
      <c r="AB158" s="14"/>
      <c r="AC158" s="14"/>
      <c r="AD158" s="14"/>
      <c r="AE158" s="14"/>
      <c r="AF158" s="14"/>
      <c r="AG158" s="73">
        <f>SUMIF($H$159:$H$197,$H158,AG$159:AG$197)</f>
        <v>0.28812626450434931</v>
      </c>
      <c r="AH158" s="73">
        <f>SUMIF($H$159:$H$197,$H158,AH$159:AH$197)</f>
        <v>0.31403021309691465</v>
      </c>
      <c r="AI158" s="73">
        <f>SUMIF($H$159:$H$197,$H158,AI$159:AI$197)</f>
        <v>0.32885470215451423</v>
      </c>
      <c r="AJ158" s="73">
        <f>SUMIF($H$159:$H$197,$H158,AJ$159:AJ$197)</f>
        <v>6.0175696888325678E-2</v>
      </c>
      <c r="AK158" s="73">
        <f>SUMIF($H$159:$H$197,$H158,AK$159:AK$197)</f>
        <v>8.8727539375707418E-2</v>
      </c>
      <c r="AM158" s="19">
        <f t="shared" si="20"/>
        <v>0</v>
      </c>
      <c r="AN158" s="19">
        <f t="shared" si="21"/>
        <v>0</v>
      </c>
      <c r="AO158" s="19">
        <f t="shared" si="22"/>
        <v>1.0799144160198113</v>
      </c>
    </row>
    <row r="159" spans="5:41" x14ac:dyDescent="0.2">
      <c r="E159" s="18" t="str">
        <f>Cover!$F$13</f>
        <v>NGN</v>
      </c>
      <c r="F159" s="3" t="s">
        <v>172</v>
      </c>
      <c r="G159" s="3" t="s">
        <v>173</v>
      </c>
      <c r="H159" s="3" t="s">
        <v>184</v>
      </c>
      <c r="I159" s="77" t="s">
        <v>417</v>
      </c>
      <c r="L159" s="3" t="s">
        <v>108</v>
      </c>
      <c r="M159" s="18" t="str">
        <f t="shared" si="23"/>
        <v>NGNIT &amp; Telecoms</v>
      </c>
      <c r="R159" s="14"/>
      <c r="T159" s="14"/>
      <c r="U159" s="14"/>
      <c r="V159" s="14"/>
      <c r="W159" s="14"/>
      <c r="X159" s="14"/>
      <c r="Y159" s="14"/>
      <c r="Z159" s="14"/>
      <c r="AA159" s="14"/>
      <c r="AB159" s="14"/>
      <c r="AC159" s="14"/>
      <c r="AD159" s="14"/>
      <c r="AE159" s="14"/>
      <c r="AF159" s="14"/>
      <c r="AG159" s="19">
        <f>SUMIF(Inp_OtherCosts!$K$11:$K$490,Out_AdjModelledCosts!$M159,Inp_OtherCosts!AG$11:AG$490)</f>
        <v>0.28783407491317736</v>
      </c>
      <c r="AH159" s="19">
        <f>SUMIF(Inp_OtherCosts!$K$11:$K$490,Out_AdjModelledCosts!$M159,Inp_OtherCosts!AH$11:AH$490)</f>
        <v>0.31359082657312376</v>
      </c>
      <c r="AI159" s="19">
        <f>SUMIF(Inp_OtherCosts!$K$11:$K$490,Out_AdjModelledCosts!$M159,Inp_OtherCosts!AI$11:AI$490)</f>
        <v>0.3282673790150259</v>
      </c>
      <c r="AJ159" s="19">
        <f>SUMIF(Inp_OtherCosts!$K$11:$K$490,Out_AdjModelledCosts!$M159,Inp_OtherCosts!AJ$11:AJ$490)</f>
        <v>5.9439693733061016E-2</v>
      </c>
      <c r="AK159" s="19">
        <f>SUMIF(Inp_OtherCosts!$K$11:$K$490,Out_AdjModelledCosts!$M159,Inp_OtherCosts!AK$11:AK$490)</f>
        <v>8.7842109068908769E-2</v>
      </c>
      <c r="AM159" s="19">
        <f t="shared" si="20"/>
        <v>0</v>
      </c>
      <c r="AN159" s="19">
        <f t="shared" si="21"/>
        <v>0</v>
      </c>
      <c r="AO159" s="19">
        <f t="shared" si="22"/>
        <v>1.0769740833032968</v>
      </c>
    </row>
    <row r="160" spans="5:41" x14ac:dyDescent="0.2">
      <c r="E160" s="18" t="str">
        <f>Cover!$F$13</f>
        <v>NGN</v>
      </c>
      <c r="F160" s="3" t="s">
        <v>172</v>
      </c>
      <c r="G160" s="3" t="s">
        <v>173</v>
      </c>
      <c r="H160" s="3" t="s">
        <v>184</v>
      </c>
      <c r="I160" s="77" t="s">
        <v>186</v>
      </c>
      <c r="L160" s="3" t="s">
        <v>108</v>
      </c>
      <c r="M160" s="18" t="str">
        <f t="shared" si="23"/>
        <v>NGNProperty Management</v>
      </c>
      <c r="R160" s="14"/>
      <c r="T160" s="14"/>
      <c r="U160" s="14"/>
      <c r="V160" s="14"/>
      <c r="W160" s="14"/>
      <c r="X160" s="14"/>
      <c r="Y160" s="14"/>
      <c r="Z160" s="14"/>
      <c r="AA160" s="14"/>
      <c r="AB160" s="14"/>
      <c r="AC160" s="14"/>
      <c r="AD160" s="14"/>
      <c r="AE160" s="14"/>
      <c r="AF160" s="14"/>
      <c r="AG160" s="19">
        <f>SUMIF(Inp_OtherCosts!$K$11:$K$490,Out_AdjModelledCosts!$M160,Inp_OtherCosts!AG$11:AG$490)</f>
        <v>0</v>
      </c>
      <c r="AH160" s="19">
        <f>SUMIF(Inp_OtherCosts!$K$11:$K$490,Out_AdjModelledCosts!$M160,Inp_OtherCosts!AH$11:AH$490)</f>
        <v>0</v>
      </c>
      <c r="AI160" s="19">
        <f>SUMIF(Inp_OtherCosts!$K$11:$K$490,Out_AdjModelledCosts!$M160,Inp_OtherCosts!AI$11:AI$490)</f>
        <v>0</v>
      </c>
      <c r="AJ160" s="19">
        <f>SUMIF(Inp_OtherCosts!$K$11:$K$490,Out_AdjModelledCosts!$M160,Inp_OtherCosts!AJ$11:AJ$490)</f>
        <v>0</v>
      </c>
      <c r="AK160" s="19">
        <f>SUMIF(Inp_OtherCosts!$K$11:$K$490,Out_AdjModelledCosts!$M160,Inp_OtherCosts!AK$11:AK$490)</f>
        <v>0</v>
      </c>
      <c r="AM160" s="19">
        <f t="shared" si="20"/>
        <v>0</v>
      </c>
      <c r="AN160" s="19">
        <f t="shared" si="21"/>
        <v>0</v>
      </c>
      <c r="AO160" s="19">
        <f t="shared" si="22"/>
        <v>0</v>
      </c>
    </row>
    <row r="161" spans="5:41" x14ac:dyDescent="0.2">
      <c r="E161" s="18" t="str">
        <f>Cover!$F$13</f>
        <v>NGN</v>
      </c>
      <c r="F161" s="3" t="s">
        <v>172</v>
      </c>
      <c r="G161" s="3" t="s">
        <v>173</v>
      </c>
      <c r="H161" s="3" t="s">
        <v>184</v>
      </c>
      <c r="I161" s="77" t="s">
        <v>187</v>
      </c>
      <c r="L161" s="3" t="s">
        <v>108</v>
      </c>
      <c r="M161" s="18" t="str">
        <f t="shared" si="23"/>
        <v>NGNHR &amp; Non-Operational Training</v>
      </c>
      <c r="R161" s="14"/>
      <c r="T161" s="14"/>
      <c r="U161" s="14"/>
      <c r="V161" s="14"/>
      <c r="W161" s="14"/>
      <c r="X161" s="14"/>
      <c r="Y161" s="14"/>
      <c r="Z161" s="14"/>
      <c r="AA161" s="14"/>
      <c r="AB161" s="14"/>
      <c r="AC161" s="14"/>
      <c r="AD161" s="14"/>
      <c r="AE161" s="14"/>
      <c r="AF161" s="14"/>
      <c r="AG161" s="19">
        <f>SUMIF(Inp_OtherCosts!$K$11:$K$490,Out_AdjModelledCosts!$M161,Inp_OtherCosts!AG$11:AG$490)</f>
        <v>0</v>
      </c>
      <c r="AH161" s="19">
        <f>SUMIF(Inp_OtherCosts!$K$11:$K$490,Out_AdjModelledCosts!$M161,Inp_OtherCosts!AH$11:AH$490)</f>
        <v>0</v>
      </c>
      <c r="AI161" s="19">
        <f>SUMIF(Inp_OtherCosts!$K$11:$K$490,Out_AdjModelledCosts!$M161,Inp_OtherCosts!AI$11:AI$490)</f>
        <v>0</v>
      </c>
      <c r="AJ161" s="19">
        <f>SUMIF(Inp_OtherCosts!$K$11:$K$490,Out_AdjModelledCosts!$M161,Inp_OtherCosts!AJ$11:AJ$490)</f>
        <v>0</v>
      </c>
      <c r="AK161" s="19">
        <f>SUMIF(Inp_OtherCosts!$K$11:$K$490,Out_AdjModelledCosts!$M161,Inp_OtherCosts!AK$11:AK$490)</f>
        <v>0</v>
      </c>
      <c r="AM161" s="19">
        <f t="shared" si="20"/>
        <v>0</v>
      </c>
      <c r="AN161" s="19">
        <f t="shared" si="21"/>
        <v>0</v>
      </c>
      <c r="AO161" s="19">
        <f t="shared" si="22"/>
        <v>0</v>
      </c>
    </row>
    <row r="162" spans="5:41" x14ac:dyDescent="0.2">
      <c r="E162" s="18" t="str">
        <f>Cover!$F$13</f>
        <v>NGN</v>
      </c>
      <c r="F162" s="3" t="s">
        <v>172</v>
      </c>
      <c r="G162" s="3" t="s">
        <v>173</v>
      </c>
      <c r="H162" s="3" t="s">
        <v>184</v>
      </c>
      <c r="I162" s="77" t="s">
        <v>188</v>
      </c>
      <c r="L162" s="3" t="s">
        <v>108</v>
      </c>
      <c r="M162" s="18" t="str">
        <f t="shared" si="23"/>
        <v>NGNAudit, Finance &amp; Regulation</v>
      </c>
      <c r="R162" s="14"/>
      <c r="T162" s="14"/>
      <c r="U162" s="14"/>
      <c r="V162" s="14"/>
      <c r="W162" s="14"/>
      <c r="X162" s="14"/>
      <c r="Y162" s="14"/>
      <c r="Z162" s="14"/>
      <c r="AA162" s="14"/>
      <c r="AB162" s="14"/>
      <c r="AC162" s="14"/>
      <c r="AD162" s="14"/>
      <c r="AE162" s="14"/>
      <c r="AF162" s="14"/>
      <c r="AG162" s="19">
        <f>SUMIF(Inp_OtherCosts!$K$11:$K$490,Out_AdjModelledCosts!$M162,Inp_OtherCosts!AG$11:AG$490)</f>
        <v>0</v>
      </c>
      <c r="AH162" s="19">
        <f>SUMIF(Inp_OtherCosts!$K$11:$K$490,Out_AdjModelledCosts!$M162,Inp_OtherCosts!AH$11:AH$490)</f>
        <v>0</v>
      </c>
      <c r="AI162" s="19">
        <f>SUMIF(Inp_OtherCosts!$K$11:$K$490,Out_AdjModelledCosts!$M162,Inp_OtherCosts!AI$11:AI$490)</f>
        <v>0</v>
      </c>
      <c r="AJ162" s="19">
        <f>SUMIF(Inp_OtherCosts!$K$11:$K$490,Out_AdjModelledCosts!$M162,Inp_OtherCosts!AJ$11:AJ$490)</f>
        <v>0</v>
      </c>
      <c r="AK162" s="19">
        <f>SUMIF(Inp_OtherCosts!$K$11:$K$490,Out_AdjModelledCosts!$M162,Inp_OtherCosts!AK$11:AK$490)</f>
        <v>0</v>
      </c>
      <c r="AM162" s="19">
        <f t="shared" si="20"/>
        <v>0</v>
      </c>
      <c r="AN162" s="19">
        <f t="shared" si="21"/>
        <v>0</v>
      </c>
      <c r="AO162" s="19">
        <f t="shared" si="22"/>
        <v>0</v>
      </c>
    </row>
    <row r="163" spans="5:41" x14ac:dyDescent="0.2">
      <c r="E163" s="18" t="str">
        <f>Cover!$F$13</f>
        <v>NGN</v>
      </c>
      <c r="F163" s="3" t="s">
        <v>172</v>
      </c>
      <c r="G163" s="3" t="s">
        <v>173</v>
      </c>
      <c r="H163" s="3" t="s">
        <v>184</v>
      </c>
      <c r="I163" s="77" t="s">
        <v>189</v>
      </c>
      <c r="L163" s="3" t="s">
        <v>108</v>
      </c>
      <c r="M163" s="18" t="str">
        <f t="shared" si="23"/>
        <v>NGNInsurance</v>
      </c>
      <c r="R163" s="14"/>
      <c r="T163" s="14"/>
      <c r="U163" s="14"/>
      <c r="V163" s="14"/>
      <c r="W163" s="14"/>
      <c r="X163" s="14"/>
      <c r="Y163" s="14"/>
      <c r="Z163" s="14"/>
      <c r="AA163" s="14"/>
      <c r="AB163" s="14"/>
      <c r="AC163" s="14"/>
      <c r="AD163" s="14"/>
      <c r="AE163" s="14"/>
      <c r="AF163" s="14"/>
      <c r="AG163" s="19">
        <f>SUMIF(Inp_OtherCosts!$K$11:$K$490,Out_AdjModelledCosts!$M163,Inp_OtherCosts!AG$11:AG$490)</f>
        <v>0</v>
      </c>
      <c r="AH163" s="19">
        <f>SUMIF(Inp_OtherCosts!$K$11:$K$490,Out_AdjModelledCosts!$M163,Inp_OtherCosts!AH$11:AH$490)</f>
        <v>0</v>
      </c>
      <c r="AI163" s="19">
        <f>SUMIF(Inp_OtherCosts!$K$11:$K$490,Out_AdjModelledCosts!$M163,Inp_OtherCosts!AI$11:AI$490)</f>
        <v>0</v>
      </c>
      <c r="AJ163" s="19">
        <f>SUMIF(Inp_OtherCosts!$K$11:$K$490,Out_AdjModelledCosts!$M163,Inp_OtherCosts!AJ$11:AJ$490)</f>
        <v>0</v>
      </c>
      <c r="AK163" s="19">
        <f>SUMIF(Inp_OtherCosts!$K$11:$K$490,Out_AdjModelledCosts!$M163,Inp_OtherCosts!AK$11:AK$490)</f>
        <v>0</v>
      </c>
      <c r="AM163" s="19">
        <f t="shared" si="20"/>
        <v>0</v>
      </c>
      <c r="AN163" s="19">
        <f t="shared" si="21"/>
        <v>0</v>
      </c>
      <c r="AO163" s="19">
        <f t="shared" si="22"/>
        <v>0</v>
      </c>
    </row>
    <row r="164" spans="5:41" x14ac:dyDescent="0.2">
      <c r="E164" s="18" t="str">
        <f>Cover!$F$13</f>
        <v>NGN</v>
      </c>
      <c r="F164" s="3" t="s">
        <v>172</v>
      </c>
      <c r="G164" s="3" t="s">
        <v>173</v>
      </c>
      <c r="H164" s="3" t="s">
        <v>184</v>
      </c>
      <c r="I164" s="77" t="s">
        <v>190</v>
      </c>
      <c r="L164" s="3" t="s">
        <v>108</v>
      </c>
      <c r="M164" s="18" t="str">
        <f t="shared" si="23"/>
        <v>NGNProcurement</v>
      </c>
      <c r="R164" s="14"/>
      <c r="T164" s="14"/>
      <c r="U164" s="14"/>
      <c r="V164" s="14"/>
      <c r="W164" s="14"/>
      <c r="X164" s="14"/>
      <c r="Y164" s="14"/>
      <c r="Z164" s="14"/>
      <c r="AA164" s="14"/>
      <c r="AB164" s="14"/>
      <c r="AC164" s="14"/>
      <c r="AD164" s="14"/>
      <c r="AE164" s="14"/>
      <c r="AF164" s="14"/>
      <c r="AG164" s="19">
        <f>SUMIF(Inp_OtherCosts!$K$11:$K$490,Out_AdjModelledCosts!$M164,Inp_OtherCosts!AG$11:AG$490)</f>
        <v>0</v>
      </c>
      <c r="AH164" s="19">
        <f>SUMIF(Inp_OtherCosts!$K$11:$K$490,Out_AdjModelledCosts!$M164,Inp_OtherCosts!AH$11:AH$490)</f>
        <v>0</v>
      </c>
      <c r="AI164" s="19">
        <f>SUMIF(Inp_OtherCosts!$K$11:$K$490,Out_AdjModelledCosts!$M164,Inp_OtherCosts!AI$11:AI$490)</f>
        <v>0</v>
      </c>
      <c r="AJ164" s="19">
        <f>SUMIF(Inp_OtherCosts!$K$11:$K$490,Out_AdjModelledCosts!$M164,Inp_OtherCosts!AJ$11:AJ$490)</f>
        <v>0</v>
      </c>
      <c r="AK164" s="19">
        <f>SUMIF(Inp_OtherCosts!$K$11:$K$490,Out_AdjModelledCosts!$M164,Inp_OtherCosts!AK$11:AK$490)</f>
        <v>0</v>
      </c>
      <c r="AM164" s="19">
        <f t="shared" si="20"/>
        <v>0</v>
      </c>
      <c r="AN164" s="19">
        <f t="shared" si="21"/>
        <v>0</v>
      </c>
      <c r="AO164" s="19">
        <f t="shared" si="22"/>
        <v>0</v>
      </c>
    </row>
    <row r="165" spans="5:41" x14ac:dyDescent="0.2">
      <c r="E165" s="18" t="str">
        <f>Cover!$F$13</f>
        <v>NGN</v>
      </c>
      <c r="F165" s="3" t="s">
        <v>172</v>
      </c>
      <c r="G165" s="3" t="s">
        <v>173</v>
      </c>
      <c r="H165" s="3" t="s">
        <v>184</v>
      </c>
      <c r="I165" s="77" t="s">
        <v>191</v>
      </c>
      <c r="L165" s="3" t="s">
        <v>108</v>
      </c>
      <c r="M165" s="18" t="str">
        <f t="shared" si="23"/>
        <v>NGNCEO &amp; Group Management</v>
      </c>
      <c r="R165" s="14"/>
      <c r="T165" s="14"/>
      <c r="U165" s="14"/>
      <c r="V165" s="14"/>
      <c r="W165" s="14"/>
      <c r="X165" s="14"/>
      <c r="Y165" s="14"/>
      <c r="Z165" s="14"/>
      <c r="AA165" s="14"/>
      <c r="AB165" s="14"/>
      <c r="AC165" s="14"/>
      <c r="AD165" s="14"/>
      <c r="AE165" s="14"/>
      <c r="AF165" s="14"/>
      <c r="AG165" s="19">
        <f>SUMIF(Inp_OtherCosts!$K$11:$K$490,Out_AdjModelledCosts!$M165,Inp_OtherCosts!AG$11:AG$490)</f>
        <v>2.9218959117193778E-4</v>
      </c>
      <c r="AH165" s="19">
        <f>SUMIF(Inp_OtherCosts!$K$11:$K$490,Out_AdjModelledCosts!$M165,Inp_OtherCosts!AH$11:AH$490)</f>
        <v>4.3938652379089602E-4</v>
      </c>
      <c r="AI165" s="19">
        <f>SUMIF(Inp_OtherCosts!$K$11:$K$490,Out_AdjModelledCosts!$M165,Inp_OtherCosts!AI$11:AI$490)</f>
        <v>5.8732313948833478E-4</v>
      </c>
      <c r="AJ165" s="19">
        <f>SUMIF(Inp_OtherCosts!$K$11:$K$490,Out_AdjModelledCosts!$M165,Inp_OtherCosts!AJ$11:AJ$490)</f>
        <v>7.3600315526465773E-4</v>
      </c>
      <c r="AK165" s="19">
        <f>SUMIF(Inp_OtherCosts!$K$11:$K$490,Out_AdjModelledCosts!$M165,Inp_OtherCosts!AK$11:AK$490)</f>
        <v>8.8543030679864854E-4</v>
      </c>
      <c r="AM165" s="19">
        <f t="shared" si="20"/>
        <v>0</v>
      </c>
      <c r="AN165" s="19">
        <f t="shared" si="21"/>
        <v>0</v>
      </c>
      <c r="AO165" s="19">
        <f t="shared" si="22"/>
        <v>2.9403327165144749E-3</v>
      </c>
    </row>
    <row r="166" spans="5:41" x14ac:dyDescent="0.2">
      <c r="E166" s="18" t="str">
        <f>Cover!$F$13</f>
        <v>NGN</v>
      </c>
      <c r="F166" s="3" t="s">
        <v>172</v>
      </c>
      <c r="G166" s="3" t="s">
        <v>173</v>
      </c>
      <c r="H166" s="3" t="s">
        <v>184</v>
      </c>
      <c r="I166" s="77" t="s">
        <v>192</v>
      </c>
      <c r="L166" s="3" t="s">
        <v>108</v>
      </c>
      <c r="M166" s="18" t="str">
        <f t="shared" si="23"/>
        <v>NGNStores &amp; Logistics</v>
      </c>
      <c r="R166" s="14"/>
      <c r="T166" s="14"/>
      <c r="U166" s="14"/>
      <c r="V166" s="14"/>
      <c r="W166" s="14"/>
      <c r="X166" s="14"/>
      <c r="Y166" s="14"/>
      <c r="Z166" s="14"/>
      <c r="AA166" s="14"/>
      <c r="AB166" s="14"/>
      <c r="AC166" s="14"/>
      <c r="AD166" s="14"/>
      <c r="AE166" s="14"/>
      <c r="AF166" s="14"/>
      <c r="AG166" s="19">
        <f>SUMIF(Inp_OtherCosts!$K$11:$K$490,Out_AdjModelledCosts!$M166,Inp_OtherCosts!AG$11:AG$490)</f>
        <v>0</v>
      </c>
      <c r="AH166" s="19">
        <f>SUMIF(Inp_OtherCosts!$K$11:$K$490,Out_AdjModelledCosts!$M166,Inp_OtherCosts!AH$11:AH$490)</f>
        <v>0</v>
      </c>
      <c r="AI166" s="19">
        <f>SUMIF(Inp_OtherCosts!$K$11:$K$490,Out_AdjModelledCosts!$M166,Inp_OtherCosts!AI$11:AI$490)</f>
        <v>0</v>
      </c>
      <c r="AJ166" s="19">
        <f>SUMIF(Inp_OtherCosts!$K$11:$K$490,Out_AdjModelledCosts!$M166,Inp_OtherCosts!AJ$11:AJ$490)</f>
        <v>0</v>
      </c>
      <c r="AK166" s="19">
        <f>SUMIF(Inp_OtherCosts!$K$11:$K$490,Out_AdjModelledCosts!$M166,Inp_OtherCosts!AK$11:AK$490)</f>
        <v>0</v>
      </c>
      <c r="AM166" s="19">
        <f t="shared" si="20"/>
        <v>0</v>
      </c>
      <c r="AN166" s="19">
        <f t="shared" si="21"/>
        <v>0</v>
      </c>
      <c r="AO166" s="19">
        <f t="shared" si="22"/>
        <v>0</v>
      </c>
    </row>
    <row r="167" spans="5:41" x14ac:dyDescent="0.2">
      <c r="E167" s="18" t="str">
        <f>Cover!$F$13</f>
        <v>NGN</v>
      </c>
      <c r="F167" s="4" t="s">
        <v>172</v>
      </c>
      <c r="G167" s="4" t="s">
        <v>173</v>
      </c>
      <c r="H167" s="4" t="s">
        <v>193</v>
      </c>
      <c r="I167" s="4" t="s">
        <v>194</v>
      </c>
      <c r="L167" s="3" t="s">
        <v>108</v>
      </c>
      <c r="M167" s="18" t="str">
        <f t="shared" si="23"/>
        <v>NGNTraining &amp; Apprentices</v>
      </c>
      <c r="R167" s="14"/>
      <c r="T167" s="14"/>
      <c r="U167" s="14"/>
      <c r="V167" s="14"/>
      <c r="W167" s="14"/>
      <c r="X167" s="14"/>
      <c r="Y167" s="14"/>
      <c r="Z167" s="14"/>
      <c r="AA167" s="14"/>
      <c r="AB167" s="14"/>
      <c r="AC167" s="14"/>
      <c r="AD167" s="14"/>
      <c r="AE167" s="14"/>
      <c r="AF167" s="14"/>
      <c r="AG167" s="19">
        <f>SUMIF(Inp_OtherCosts!$K$11:$K$490,Out_AdjModelledCosts!$M167,Inp_OtherCosts!AG$11:AG$490)</f>
        <v>0</v>
      </c>
      <c r="AH167" s="19">
        <f>SUMIF(Inp_OtherCosts!$K$11:$K$490,Out_AdjModelledCosts!$M167,Inp_OtherCosts!AH$11:AH$490)</f>
        <v>0</v>
      </c>
      <c r="AI167" s="19">
        <f>SUMIF(Inp_OtherCosts!$K$11:$K$490,Out_AdjModelledCosts!$M167,Inp_OtherCosts!AI$11:AI$490)</f>
        <v>0</v>
      </c>
      <c r="AJ167" s="19">
        <f>SUMIF(Inp_OtherCosts!$K$11:$K$490,Out_AdjModelledCosts!$M167,Inp_OtherCosts!AJ$11:AJ$490)</f>
        <v>0</v>
      </c>
      <c r="AK167" s="19">
        <f>SUMIF(Inp_OtherCosts!$K$11:$K$490,Out_AdjModelledCosts!$M167,Inp_OtherCosts!AK$11:AK$490)</f>
        <v>0</v>
      </c>
      <c r="AM167" s="19">
        <f t="shared" si="20"/>
        <v>0</v>
      </c>
      <c r="AN167" s="19">
        <f t="shared" si="21"/>
        <v>0</v>
      </c>
      <c r="AO167" s="19">
        <f t="shared" si="22"/>
        <v>0</v>
      </c>
    </row>
    <row r="168" spans="5:41" x14ac:dyDescent="0.2">
      <c r="E168" s="18" t="str">
        <f>Cover!$F$13</f>
        <v>NGN</v>
      </c>
      <c r="F168" s="4" t="s">
        <v>172</v>
      </c>
      <c r="G168" s="4" t="s">
        <v>195</v>
      </c>
      <c r="I168" s="4" t="s">
        <v>196</v>
      </c>
      <c r="L168" s="3" t="s">
        <v>108</v>
      </c>
      <c r="M168" s="18" t="str">
        <f t="shared" si="23"/>
        <v>NGNTotal Non-Controllable Costs</v>
      </c>
      <c r="R168" s="14"/>
      <c r="T168" s="14"/>
      <c r="U168" s="14"/>
      <c r="V168" s="14"/>
      <c r="W168" s="14"/>
      <c r="X168" s="14"/>
      <c r="Y168" s="14"/>
      <c r="Z168" s="14"/>
      <c r="AA168" s="14"/>
      <c r="AB168" s="14"/>
      <c r="AC168" s="14"/>
      <c r="AD168" s="14"/>
      <c r="AE168" s="14"/>
      <c r="AF168" s="14"/>
      <c r="AG168" s="14"/>
      <c r="AH168" s="14"/>
      <c r="AI168" s="14"/>
      <c r="AJ168" s="14"/>
      <c r="AK168" s="14"/>
      <c r="AM168" s="19">
        <f t="shared" si="20"/>
        <v>0</v>
      </c>
      <c r="AN168" s="19">
        <f t="shared" si="21"/>
        <v>0</v>
      </c>
      <c r="AO168" s="19">
        <f t="shared" si="22"/>
        <v>0</v>
      </c>
    </row>
    <row r="169" spans="5:41" x14ac:dyDescent="0.2">
      <c r="E169" s="18" t="str">
        <f>Cover!$F$13</f>
        <v>NGN</v>
      </c>
      <c r="F169" s="3" t="s">
        <v>172</v>
      </c>
      <c r="G169" s="3" t="s">
        <v>195</v>
      </c>
      <c r="I169" s="109" t="s">
        <v>197</v>
      </c>
      <c r="L169" s="3" t="s">
        <v>108</v>
      </c>
      <c r="M169" s="18" t="str">
        <f t="shared" si="23"/>
        <v>NGNShrinkage</v>
      </c>
      <c r="R169" s="14"/>
      <c r="T169" s="14"/>
      <c r="U169" s="14"/>
      <c r="V169" s="14"/>
      <c r="W169" s="14"/>
      <c r="X169" s="14"/>
      <c r="Y169" s="14"/>
      <c r="Z169" s="14"/>
      <c r="AA169" s="14"/>
      <c r="AB169" s="14"/>
      <c r="AC169" s="14"/>
      <c r="AD169" s="14"/>
      <c r="AE169" s="14"/>
      <c r="AF169" s="14"/>
      <c r="AG169" s="14"/>
      <c r="AH169" s="14"/>
      <c r="AI169" s="14"/>
      <c r="AJ169" s="14"/>
      <c r="AK169" s="14"/>
      <c r="AM169" s="19">
        <f t="shared" si="20"/>
        <v>0</v>
      </c>
      <c r="AN169" s="19">
        <f t="shared" si="21"/>
        <v>0</v>
      </c>
      <c r="AO169" s="19">
        <f t="shared" si="22"/>
        <v>0</v>
      </c>
    </row>
    <row r="170" spans="5:41" x14ac:dyDescent="0.2">
      <c r="E170" s="18" t="str">
        <f>Cover!$F$13</f>
        <v>NGN</v>
      </c>
      <c r="F170" s="3" t="s">
        <v>172</v>
      </c>
      <c r="G170" s="3" t="s">
        <v>195</v>
      </c>
      <c r="I170" s="110" t="s">
        <v>198</v>
      </c>
      <c r="L170" s="3" t="s">
        <v>108</v>
      </c>
      <c r="M170" s="18" t="str">
        <f t="shared" si="23"/>
        <v>NGNOfgem Licence</v>
      </c>
      <c r="R170" s="14"/>
      <c r="T170" s="14"/>
      <c r="U170" s="14"/>
      <c r="V170" s="14"/>
      <c r="W170" s="14"/>
      <c r="X170" s="14"/>
      <c r="Y170" s="14"/>
      <c r="Z170" s="14"/>
      <c r="AA170" s="14"/>
      <c r="AB170" s="14"/>
      <c r="AC170" s="14"/>
      <c r="AD170" s="14"/>
      <c r="AE170" s="14"/>
      <c r="AF170" s="14"/>
      <c r="AG170" s="14"/>
      <c r="AH170" s="14"/>
      <c r="AI170" s="14"/>
      <c r="AJ170" s="14"/>
      <c r="AK170" s="14"/>
      <c r="AM170" s="19">
        <f t="shared" si="20"/>
        <v>0</v>
      </c>
      <c r="AN170" s="19">
        <f t="shared" si="21"/>
        <v>0</v>
      </c>
      <c r="AO170" s="19">
        <f t="shared" si="22"/>
        <v>0</v>
      </c>
    </row>
    <row r="171" spans="5:41" x14ac:dyDescent="0.2">
      <c r="E171" s="18" t="str">
        <f>Cover!$F$13</f>
        <v>NGN</v>
      </c>
      <c r="F171" s="3" t="s">
        <v>172</v>
      </c>
      <c r="G171" s="3" t="s">
        <v>195</v>
      </c>
      <c r="I171" s="110" t="s">
        <v>199</v>
      </c>
      <c r="L171" s="3" t="s">
        <v>108</v>
      </c>
      <c r="M171" s="18" t="str">
        <f t="shared" si="23"/>
        <v>NGNNetwork Rates</v>
      </c>
      <c r="R171" s="14"/>
      <c r="T171" s="14"/>
      <c r="U171" s="14"/>
      <c r="V171" s="14"/>
      <c r="W171" s="14"/>
      <c r="X171" s="14"/>
      <c r="Y171" s="14"/>
      <c r="Z171" s="14"/>
      <c r="AA171" s="14"/>
      <c r="AB171" s="14"/>
      <c r="AC171" s="14"/>
      <c r="AD171" s="14"/>
      <c r="AE171" s="14"/>
      <c r="AF171" s="14"/>
      <c r="AG171" s="14"/>
      <c r="AH171" s="14"/>
      <c r="AI171" s="14"/>
      <c r="AJ171" s="14"/>
      <c r="AK171" s="14"/>
      <c r="AM171" s="19">
        <f t="shared" si="20"/>
        <v>0</v>
      </c>
      <c r="AN171" s="19">
        <f t="shared" si="21"/>
        <v>0</v>
      </c>
      <c r="AO171" s="19">
        <f t="shared" si="22"/>
        <v>0</v>
      </c>
    </row>
    <row r="172" spans="5:41" x14ac:dyDescent="0.2">
      <c r="E172" s="18" t="str">
        <f>Cover!$F$13</f>
        <v>NGN</v>
      </c>
      <c r="F172" s="3" t="s">
        <v>172</v>
      </c>
      <c r="G172" s="3" t="s">
        <v>195</v>
      </c>
      <c r="I172" s="110" t="s">
        <v>200</v>
      </c>
      <c r="L172" s="3" t="s">
        <v>108</v>
      </c>
      <c r="M172" s="18" t="str">
        <f t="shared" si="23"/>
        <v>NGNEstablished pension deficit recovery plan payment</v>
      </c>
      <c r="R172" s="14"/>
      <c r="T172" s="14"/>
      <c r="U172" s="14"/>
      <c r="V172" s="14"/>
      <c r="W172" s="14"/>
      <c r="X172" s="14"/>
      <c r="Y172" s="14"/>
      <c r="Z172" s="14"/>
      <c r="AA172" s="14"/>
      <c r="AB172" s="14"/>
      <c r="AC172" s="14"/>
      <c r="AD172" s="14"/>
      <c r="AE172" s="14"/>
      <c r="AF172" s="14"/>
      <c r="AG172" s="14"/>
      <c r="AH172" s="14"/>
      <c r="AI172" s="14"/>
      <c r="AJ172" s="14"/>
      <c r="AK172" s="14"/>
      <c r="AM172" s="19">
        <f t="shared" si="20"/>
        <v>0</v>
      </c>
      <c r="AN172" s="19">
        <f t="shared" si="21"/>
        <v>0</v>
      </c>
      <c r="AO172" s="19">
        <f t="shared" si="22"/>
        <v>0</v>
      </c>
    </row>
    <row r="173" spans="5:41" x14ac:dyDescent="0.2">
      <c r="E173" s="18" t="str">
        <f>Cover!$F$13</f>
        <v>NGN</v>
      </c>
      <c r="F173" s="3" t="s">
        <v>172</v>
      </c>
      <c r="G173" s="3" t="s">
        <v>195</v>
      </c>
      <c r="I173" s="110" t="s">
        <v>201</v>
      </c>
      <c r="L173" s="3" t="s">
        <v>108</v>
      </c>
      <c r="M173" s="18" t="str">
        <f t="shared" si="23"/>
        <v>NGNPPF levy costs</v>
      </c>
      <c r="R173" s="14"/>
      <c r="T173" s="14"/>
      <c r="U173" s="14"/>
      <c r="V173" s="14"/>
      <c r="W173" s="14"/>
      <c r="X173" s="14"/>
      <c r="Y173" s="14"/>
      <c r="Z173" s="14"/>
      <c r="AA173" s="14"/>
      <c r="AB173" s="14"/>
      <c r="AC173" s="14"/>
      <c r="AD173" s="14"/>
      <c r="AE173" s="14"/>
      <c r="AF173" s="14"/>
      <c r="AG173" s="14"/>
      <c r="AH173" s="14"/>
      <c r="AI173" s="14"/>
      <c r="AJ173" s="14"/>
      <c r="AK173" s="14"/>
      <c r="AM173" s="19">
        <f t="shared" si="20"/>
        <v>0</v>
      </c>
      <c r="AN173" s="19">
        <f t="shared" si="21"/>
        <v>0</v>
      </c>
      <c r="AO173" s="19">
        <f t="shared" si="22"/>
        <v>0</v>
      </c>
    </row>
    <row r="174" spans="5:41" x14ac:dyDescent="0.2">
      <c r="E174" s="18" t="str">
        <f>Cover!$F$13</f>
        <v>NGN</v>
      </c>
      <c r="F174" s="3" t="s">
        <v>172</v>
      </c>
      <c r="G174" s="3" t="s">
        <v>195</v>
      </c>
      <c r="I174" s="110" t="s">
        <v>202</v>
      </c>
      <c r="L174" s="3" t="s">
        <v>108</v>
      </c>
      <c r="M174" s="18" t="str">
        <f t="shared" si="23"/>
        <v>NGNPension scheme administration costs</v>
      </c>
      <c r="R174" s="14"/>
      <c r="T174" s="14"/>
      <c r="U174" s="14"/>
      <c r="V174" s="14"/>
      <c r="W174" s="14"/>
      <c r="X174" s="14"/>
      <c r="Y174" s="14"/>
      <c r="Z174" s="14"/>
      <c r="AA174" s="14"/>
      <c r="AB174" s="14"/>
      <c r="AC174" s="14"/>
      <c r="AD174" s="14"/>
      <c r="AE174" s="14"/>
      <c r="AF174" s="14"/>
      <c r="AG174" s="14"/>
      <c r="AH174" s="14"/>
      <c r="AI174" s="14"/>
      <c r="AJ174" s="14"/>
      <c r="AK174" s="14"/>
      <c r="AM174" s="19">
        <f t="shared" si="20"/>
        <v>0</v>
      </c>
      <c r="AN174" s="19">
        <f t="shared" si="21"/>
        <v>0</v>
      </c>
      <c r="AO174" s="19">
        <f t="shared" si="22"/>
        <v>0</v>
      </c>
    </row>
    <row r="175" spans="5:41" x14ac:dyDescent="0.2">
      <c r="E175" s="18" t="str">
        <f>Cover!$F$13</f>
        <v>NGN</v>
      </c>
      <c r="F175" s="3" t="s">
        <v>172</v>
      </c>
      <c r="G175" s="3" t="s">
        <v>195</v>
      </c>
      <c r="I175" s="110" t="s">
        <v>472</v>
      </c>
      <c r="L175" s="3" t="s">
        <v>108</v>
      </c>
      <c r="M175" s="18" t="str">
        <f t="shared" si="23"/>
        <v>NGNPension Deficit Charge Adjustment (NTS Pension Recharge)</v>
      </c>
      <c r="R175" s="14"/>
      <c r="T175" s="14"/>
      <c r="U175" s="14"/>
      <c r="V175" s="14"/>
      <c r="W175" s="14"/>
      <c r="X175" s="14"/>
      <c r="Y175" s="14"/>
      <c r="Z175" s="14"/>
      <c r="AA175" s="14"/>
      <c r="AB175" s="14"/>
      <c r="AC175" s="14"/>
      <c r="AD175" s="14"/>
      <c r="AE175" s="14"/>
      <c r="AF175" s="14"/>
      <c r="AG175" s="14"/>
      <c r="AH175" s="14"/>
      <c r="AI175" s="14"/>
      <c r="AJ175" s="14"/>
      <c r="AK175" s="14"/>
      <c r="AM175" s="19">
        <f t="shared" si="20"/>
        <v>0</v>
      </c>
      <c r="AN175" s="19">
        <f t="shared" si="21"/>
        <v>0</v>
      </c>
      <c r="AO175" s="19">
        <f t="shared" si="22"/>
        <v>0</v>
      </c>
    </row>
    <row r="176" spans="5:41" x14ac:dyDescent="0.2">
      <c r="E176" s="18" t="str">
        <f>Cover!$F$13</f>
        <v>NGN</v>
      </c>
      <c r="F176" s="3" t="s">
        <v>172</v>
      </c>
      <c r="G176" s="3" t="s">
        <v>195</v>
      </c>
      <c r="I176" s="110" t="s">
        <v>204</v>
      </c>
      <c r="L176" s="3" t="s">
        <v>108</v>
      </c>
      <c r="M176" s="18" t="str">
        <f t="shared" si="23"/>
        <v>NGNBad debt</v>
      </c>
      <c r="R176" s="14"/>
      <c r="T176" s="14"/>
      <c r="U176" s="14"/>
      <c r="V176" s="14"/>
      <c r="W176" s="14"/>
      <c r="X176" s="14"/>
      <c r="Y176" s="14"/>
      <c r="Z176" s="14"/>
      <c r="AA176" s="14"/>
      <c r="AB176" s="14"/>
      <c r="AC176" s="14"/>
      <c r="AD176" s="14"/>
      <c r="AE176" s="14"/>
      <c r="AF176" s="14"/>
      <c r="AG176" s="14"/>
      <c r="AH176" s="14"/>
      <c r="AI176" s="14"/>
      <c r="AJ176" s="14"/>
      <c r="AK176" s="14"/>
      <c r="AM176" s="19">
        <f t="shared" si="20"/>
        <v>0</v>
      </c>
      <c r="AN176" s="19">
        <f t="shared" si="21"/>
        <v>0</v>
      </c>
      <c r="AO176" s="19">
        <f t="shared" si="22"/>
        <v>0</v>
      </c>
    </row>
    <row r="177" spans="5:41" x14ac:dyDescent="0.2">
      <c r="E177" s="18" t="str">
        <f>Cover!$F$13</f>
        <v>NGN</v>
      </c>
      <c r="F177" s="3" t="s">
        <v>172</v>
      </c>
      <c r="G177" s="3" t="s">
        <v>195</v>
      </c>
      <c r="I177" s="110" t="s">
        <v>205</v>
      </c>
      <c r="L177" s="3" t="s">
        <v>108</v>
      </c>
      <c r="M177" s="18" t="str">
        <f t="shared" si="23"/>
        <v>NGNNTS exit costs</v>
      </c>
      <c r="R177" s="14"/>
      <c r="T177" s="14"/>
      <c r="U177" s="14"/>
      <c r="V177" s="14"/>
      <c r="W177" s="14"/>
      <c r="X177" s="14"/>
      <c r="Y177" s="14"/>
      <c r="Z177" s="14"/>
      <c r="AA177" s="14"/>
      <c r="AB177" s="14"/>
      <c r="AC177" s="14"/>
      <c r="AD177" s="14"/>
      <c r="AE177" s="14"/>
      <c r="AF177" s="14"/>
      <c r="AG177" s="14"/>
      <c r="AH177" s="14"/>
      <c r="AI177" s="14"/>
      <c r="AJ177" s="14"/>
      <c r="AK177" s="14"/>
      <c r="AM177" s="19">
        <f t="shared" si="20"/>
        <v>0</v>
      </c>
      <c r="AN177" s="19">
        <f t="shared" si="21"/>
        <v>0</v>
      </c>
      <c r="AO177" s="19">
        <f t="shared" si="22"/>
        <v>0</v>
      </c>
    </row>
    <row r="178" spans="5:41" x14ac:dyDescent="0.2">
      <c r="E178" s="18" t="str">
        <f>Cover!$F$13</f>
        <v>NGN</v>
      </c>
      <c r="F178" s="3" t="s">
        <v>172</v>
      </c>
      <c r="G178" s="3" t="s">
        <v>195</v>
      </c>
      <c r="I178" s="110" t="s">
        <v>474</v>
      </c>
      <c r="L178" s="3" t="s">
        <v>108</v>
      </c>
      <c r="M178" s="18" t="str">
        <f t="shared" si="23"/>
        <v>NGNNetwork Innovation (ex IRM)</v>
      </c>
      <c r="R178" s="14"/>
      <c r="T178" s="14"/>
      <c r="U178" s="14"/>
      <c r="V178" s="14"/>
      <c r="W178" s="14"/>
      <c r="X178" s="14"/>
      <c r="Y178" s="14"/>
      <c r="Z178" s="14"/>
      <c r="AA178" s="14"/>
      <c r="AB178" s="14"/>
      <c r="AC178" s="14"/>
      <c r="AD178" s="14"/>
      <c r="AE178" s="14"/>
      <c r="AF178" s="14"/>
      <c r="AG178" s="14"/>
      <c r="AH178" s="14"/>
      <c r="AI178" s="14"/>
      <c r="AJ178" s="14"/>
      <c r="AK178" s="14"/>
      <c r="AM178" s="19">
        <f t="shared" si="20"/>
        <v>0</v>
      </c>
      <c r="AN178" s="19">
        <f t="shared" si="21"/>
        <v>0</v>
      </c>
      <c r="AO178" s="19">
        <f t="shared" si="22"/>
        <v>0</v>
      </c>
    </row>
    <row r="179" spans="5:41" x14ac:dyDescent="0.2">
      <c r="E179" s="18" t="str">
        <f>Cover!$F$13</f>
        <v>NGN</v>
      </c>
      <c r="F179" s="3" t="s">
        <v>172</v>
      </c>
      <c r="G179" s="3" t="s">
        <v>195</v>
      </c>
      <c r="I179" s="110" t="s">
        <v>476</v>
      </c>
      <c r="L179" s="3" t="s">
        <v>108</v>
      </c>
      <c r="M179" s="18" t="str">
        <f t="shared" si="23"/>
        <v>NGNInnovation Roll-out expenditure (IRM)</v>
      </c>
      <c r="R179" s="14"/>
      <c r="T179" s="14"/>
      <c r="U179" s="14"/>
      <c r="V179" s="14"/>
      <c r="W179" s="14"/>
      <c r="X179" s="14"/>
      <c r="Y179" s="14"/>
      <c r="Z179" s="14"/>
      <c r="AA179" s="14"/>
      <c r="AB179" s="14"/>
      <c r="AC179" s="14"/>
      <c r="AD179" s="14"/>
      <c r="AE179" s="14"/>
      <c r="AF179" s="14"/>
      <c r="AG179" s="14"/>
      <c r="AH179" s="14"/>
      <c r="AI179" s="14"/>
      <c r="AJ179" s="14"/>
      <c r="AK179" s="14"/>
      <c r="AM179" s="19">
        <f t="shared" si="20"/>
        <v>0</v>
      </c>
      <c r="AN179" s="19">
        <f t="shared" si="21"/>
        <v>0</v>
      </c>
      <c r="AO179" s="19">
        <f t="shared" si="22"/>
        <v>0</v>
      </c>
    </row>
    <row r="180" spans="5:41" x14ac:dyDescent="0.2">
      <c r="E180" s="18" t="str">
        <f>Cover!$F$13</f>
        <v>NGN</v>
      </c>
      <c r="F180" s="3" t="s">
        <v>172</v>
      </c>
      <c r="G180" s="3" t="s">
        <v>195</v>
      </c>
      <c r="I180" s="110" t="s">
        <v>478</v>
      </c>
      <c r="L180" s="3" t="s">
        <v>108</v>
      </c>
      <c r="M180" s="18" t="str">
        <f t="shared" ref="M180:M181" si="29">E180&amp;""&amp;I180</f>
        <v>NGNXoserve</v>
      </c>
      <c r="R180" s="14"/>
      <c r="T180" s="14"/>
      <c r="U180" s="14"/>
      <c r="V180" s="14"/>
      <c r="W180" s="14"/>
      <c r="X180" s="14"/>
      <c r="Y180" s="14"/>
      <c r="Z180" s="14"/>
      <c r="AA180" s="14"/>
      <c r="AB180" s="14"/>
      <c r="AC180" s="14"/>
      <c r="AD180" s="14"/>
      <c r="AE180" s="14"/>
      <c r="AF180" s="14"/>
      <c r="AG180" s="14"/>
      <c r="AH180" s="14"/>
      <c r="AI180" s="14"/>
      <c r="AJ180" s="14"/>
      <c r="AK180" s="14"/>
      <c r="AM180" s="19">
        <f t="shared" ref="AM180:AM181" si="30">SUM(T180:X180)</f>
        <v>0</v>
      </c>
      <c r="AN180" s="19">
        <f t="shared" ref="AN180:AN181" si="31">SUM(Y180:AF180)</f>
        <v>0</v>
      </c>
      <c r="AO180" s="19">
        <f t="shared" ref="AO180:AO181" si="32">SUM(AG180:AK180)</f>
        <v>0</v>
      </c>
    </row>
    <row r="181" spans="5:41" x14ac:dyDescent="0.2">
      <c r="E181" s="18" t="str">
        <f>Cover!$F$13</f>
        <v>NGN</v>
      </c>
      <c r="F181" s="3" t="s">
        <v>172</v>
      </c>
      <c r="G181" s="3" t="s">
        <v>195</v>
      </c>
      <c r="I181" s="110" t="s">
        <v>193</v>
      </c>
      <c r="L181" s="3" t="s">
        <v>108</v>
      </c>
      <c r="M181" s="18" t="str">
        <f t="shared" si="29"/>
        <v>NGNOther</v>
      </c>
      <c r="R181" s="14"/>
      <c r="T181" s="14"/>
      <c r="U181" s="14"/>
      <c r="V181" s="14"/>
      <c r="W181" s="14"/>
      <c r="X181" s="14"/>
      <c r="Y181" s="14"/>
      <c r="Z181" s="14"/>
      <c r="AA181" s="14"/>
      <c r="AB181" s="14"/>
      <c r="AC181" s="14"/>
      <c r="AD181" s="14"/>
      <c r="AE181" s="14"/>
      <c r="AF181" s="14"/>
      <c r="AG181" s="14"/>
      <c r="AH181" s="14"/>
      <c r="AI181" s="14"/>
      <c r="AJ181" s="14"/>
      <c r="AK181" s="14"/>
      <c r="AM181" s="19">
        <f t="shared" si="30"/>
        <v>0</v>
      </c>
      <c r="AN181" s="19">
        <f t="shared" si="31"/>
        <v>0</v>
      </c>
      <c r="AO181" s="19">
        <f t="shared" si="32"/>
        <v>0</v>
      </c>
    </row>
    <row r="182" spans="5:41" x14ac:dyDescent="0.2">
      <c r="E182" s="18" t="str">
        <f>Cover!$F$13</f>
        <v>NGN</v>
      </c>
      <c r="F182" s="4" t="s">
        <v>207</v>
      </c>
      <c r="I182" s="4" t="s">
        <v>207</v>
      </c>
      <c r="L182" s="3" t="s">
        <v>108</v>
      </c>
      <c r="M182" s="18" t="str">
        <f t="shared" si="23"/>
        <v>NGNCapex</v>
      </c>
      <c r="R182" s="14"/>
      <c r="T182" s="14"/>
      <c r="U182" s="14"/>
      <c r="V182" s="14"/>
      <c r="W182" s="14"/>
      <c r="X182" s="14"/>
      <c r="Y182" s="14"/>
      <c r="Z182" s="14"/>
      <c r="AA182" s="14"/>
      <c r="AB182" s="14"/>
      <c r="AC182" s="14"/>
      <c r="AD182" s="14"/>
      <c r="AE182" s="14"/>
      <c r="AF182" s="14"/>
      <c r="AG182" s="73">
        <f>SUMIF($F$183:$F$197,$F182,AG$183:AG$197)</f>
        <v>7.9814084535186414</v>
      </c>
      <c r="AH182" s="73">
        <f>SUMIF($F$183:$F$197,$F182,AH$183:AH$197)</f>
        <v>7.7802141603355013</v>
      </c>
      <c r="AI182" s="73">
        <f>SUMIF($F$183:$F$197,$F182,AI$183:AI$197)</f>
        <v>8.5167621111722305</v>
      </c>
      <c r="AJ182" s="73">
        <f>SUMIF($F$183:$F$197,$F182,AJ$183:AJ$197)</f>
        <v>5.4821454465125337</v>
      </c>
      <c r="AK182" s="73">
        <f>SUMIF($F$183:$F$197,$F182,AK$183:AK$197)</f>
        <v>2.4741298734982791</v>
      </c>
      <c r="AM182" s="19">
        <f t="shared" si="20"/>
        <v>0</v>
      </c>
      <c r="AN182" s="19">
        <f t="shared" si="21"/>
        <v>0</v>
      </c>
      <c r="AO182" s="19">
        <f t="shared" si="22"/>
        <v>32.234660045037188</v>
      </c>
    </row>
    <row r="183" spans="5:41" x14ac:dyDescent="0.2">
      <c r="E183" s="18" t="str">
        <f>Cover!$F$13</f>
        <v>NGN</v>
      </c>
      <c r="F183" s="3" t="s">
        <v>207</v>
      </c>
      <c r="I183" s="77" t="s">
        <v>253</v>
      </c>
      <c r="L183" s="3" t="s">
        <v>108</v>
      </c>
      <c r="M183" s="18" t="str">
        <f t="shared" si="23"/>
        <v>NGNLTS Pipelines, Storage &amp; Entry</v>
      </c>
      <c r="R183" s="14"/>
      <c r="T183" s="14"/>
      <c r="U183" s="14"/>
      <c r="V183" s="14"/>
      <c r="W183" s="14"/>
      <c r="X183" s="14"/>
      <c r="Y183" s="14"/>
      <c r="Z183" s="14"/>
      <c r="AA183" s="14"/>
      <c r="AB183" s="14"/>
      <c r="AC183" s="14"/>
      <c r="AD183" s="14"/>
      <c r="AE183" s="14"/>
      <c r="AF183" s="14"/>
      <c r="AG183" s="19">
        <f>SUMIF(Inp_OtherCosts!$K$11:$K$490,Out_AdjModelledCosts!$M183,Inp_OtherCosts!AG$11:AG$490)</f>
        <v>2.4198361677735409</v>
      </c>
      <c r="AH183" s="19">
        <f>SUMIF(Inp_OtherCosts!$K$11:$K$490,Out_AdjModelledCosts!$M183,Inp_OtherCosts!AH$11:AH$490)</f>
        <v>5.5733245069315167</v>
      </c>
      <c r="AI183" s="19">
        <f>SUMIF(Inp_OtherCosts!$K$11:$K$490,Out_AdjModelledCosts!$M183,Inp_OtherCosts!AI$11:AI$490)</f>
        <v>7.0271245494774481</v>
      </c>
      <c r="AJ183" s="19">
        <f>SUMIF(Inp_OtherCosts!$K$11:$K$490,Out_AdjModelledCosts!$M183,Inp_OtherCosts!AJ$11:AJ$490)</f>
        <v>3.8894579109766592</v>
      </c>
      <c r="AK183" s="19">
        <f>SUMIF(Inp_OtherCosts!$K$11:$K$490,Out_AdjModelledCosts!$M183,Inp_OtherCosts!AK$11:AK$490)</f>
        <v>0.92581648216310231</v>
      </c>
      <c r="AM183" s="19">
        <f t="shared" si="20"/>
        <v>0</v>
      </c>
      <c r="AN183" s="19">
        <f t="shared" si="21"/>
        <v>0</v>
      </c>
      <c r="AO183" s="19">
        <f t="shared" si="22"/>
        <v>19.835559617322268</v>
      </c>
    </row>
    <row r="184" spans="5:41" x14ac:dyDescent="0.2">
      <c r="E184" s="18" t="str">
        <f>Cover!$F$13</f>
        <v>NGN</v>
      </c>
      <c r="F184" s="3" t="s">
        <v>207</v>
      </c>
      <c r="I184" s="77" t="s">
        <v>208</v>
      </c>
      <c r="L184" s="3" t="s">
        <v>108</v>
      </c>
      <c r="M184" s="18" t="str">
        <f t="shared" si="23"/>
        <v>NGNConnections</v>
      </c>
      <c r="R184" s="14"/>
      <c r="T184" s="14"/>
      <c r="U184" s="14"/>
      <c r="V184" s="14"/>
      <c r="W184" s="14"/>
      <c r="X184" s="14"/>
      <c r="Y184" s="14"/>
      <c r="Z184" s="14"/>
      <c r="AA184" s="14"/>
      <c r="AB184" s="14"/>
      <c r="AC184" s="14"/>
      <c r="AD184" s="14"/>
      <c r="AE184" s="14"/>
      <c r="AF184" s="14"/>
      <c r="AG184" s="19">
        <f>SUMIF(Inp_OtherCosts!$K$11:$K$490,Out_AdjModelledCosts!$M184,Inp_OtherCosts!AG$11:AG$490)</f>
        <v>0</v>
      </c>
      <c r="AH184" s="19">
        <f>SUMIF(Inp_OtherCosts!$K$11:$K$490,Out_AdjModelledCosts!$M184,Inp_OtherCosts!AH$11:AH$490)</f>
        <v>0</v>
      </c>
      <c r="AI184" s="19">
        <f>SUMIF(Inp_OtherCosts!$K$11:$K$490,Out_AdjModelledCosts!$M184,Inp_OtherCosts!AI$11:AI$490)</f>
        <v>0</v>
      </c>
      <c r="AJ184" s="19">
        <f>SUMIF(Inp_OtherCosts!$K$11:$K$490,Out_AdjModelledCosts!$M184,Inp_OtherCosts!AJ$11:AJ$490)</f>
        <v>0</v>
      </c>
      <c r="AK184" s="19">
        <f>SUMIF(Inp_OtherCosts!$K$11:$K$490,Out_AdjModelledCosts!$M184,Inp_OtherCosts!AK$11:AK$490)</f>
        <v>0</v>
      </c>
      <c r="AM184" s="19">
        <f t="shared" si="20"/>
        <v>0</v>
      </c>
      <c r="AN184" s="19">
        <f t="shared" si="21"/>
        <v>0</v>
      </c>
      <c r="AO184" s="19">
        <f t="shared" si="22"/>
        <v>0</v>
      </c>
    </row>
    <row r="185" spans="5:41" x14ac:dyDescent="0.2">
      <c r="E185" s="18" t="str">
        <f>Cover!$F$13</f>
        <v>NGN</v>
      </c>
      <c r="F185" s="3" t="s">
        <v>207</v>
      </c>
      <c r="I185" s="77" t="s">
        <v>209</v>
      </c>
      <c r="L185" s="3" t="s">
        <v>108</v>
      </c>
      <c r="M185" s="18" t="str">
        <f t="shared" si="23"/>
        <v>NGNReinforcement</v>
      </c>
      <c r="R185" s="14"/>
      <c r="T185" s="14"/>
      <c r="U185" s="14"/>
      <c r="V185" s="14"/>
      <c r="W185" s="14"/>
      <c r="X185" s="14"/>
      <c r="Y185" s="14"/>
      <c r="Z185" s="14"/>
      <c r="AA185" s="14"/>
      <c r="AB185" s="14"/>
      <c r="AC185" s="14"/>
      <c r="AD185" s="14"/>
      <c r="AE185" s="14"/>
      <c r="AF185" s="14"/>
      <c r="AG185" s="19">
        <f>SUMIF(Inp_OtherCosts!$K$11:$K$490,Out_AdjModelledCosts!$M185,Inp_OtherCosts!AG$11:AG$490)</f>
        <v>0</v>
      </c>
      <c r="AH185" s="19">
        <f>SUMIF(Inp_OtherCosts!$K$11:$K$490,Out_AdjModelledCosts!$M185,Inp_OtherCosts!AH$11:AH$490)</f>
        <v>0</v>
      </c>
      <c r="AI185" s="19">
        <f>SUMIF(Inp_OtherCosts!$K$11:$K$490,Out_AdjModelledCosts!$M185,Inp_OtherCosts!AI$11:AI$490)</f>
        <v>0</v>
      </c>
      <c r="AJ185" s="19">
        <f>SUMIF(Inp_OtherCosts!$K$11:$K$490,Out_AdjModelledCosts!$M185,Inp_OtherCosts!AJ$11:AJ$490)</f>
        <v>0</v>
      </c>
      <c r="AK185" s="19">
        <f>SUMIF(Inp_OtherCosts!$K$11:$K$490,Out_AdjModelledCosts!$M185,Inp_OtherCosts!AK$11:AK$490)</f>
        <v>0</v>
      </c>
      <c r="AM185" s="19">
        <f t="shared" si="20"/>
        <v>0</v>
      </c>
      <c r="AN185" s="19">
        <f t="shared" si="21"/>
        <v>0</v>
      </c>
      <c r="AO185" s="19">
        <f t="shared" si="22"/>
        <v>0</v>
      </c>
    </row>
    <row r="186" spans="5:41" x14ac:dyDescent="0.2">
      <c r="E186" s="18" t="str">
        <f>Cover!$F$13</f>
        <v>NGN</v>
      </c>
      <c r="F186" s="3" t="s">
        <v>207</v>
      </c>
      <c r="I186" s="77" t="s">
        <v>211</v>
      </c>
      <c r="L186" s="3" t="s">
        <v>108</v>
      </c>
      <c r="M186" s="18" t="str">
        <f t="shared" si="23"/>
        <v>NGNGovernors</v>
      </c>
      <c r="R186" s="14"/>
      <c r="T186" s="14"/>
      <c r="U186" s="14"/>
      <c r="V186" s="14"/>
      <c r="W186" s="14"/>
      <c r="X186" s="14"/>
      <c r="Y186" s="14"/>
      <c r="Z186" s="14"/>
      <c r="AA186" s="14"/>
      <c r="AB186" s="14"/>
      <c r="AC186" s="14"/>
      <c r="AD186" s="14"/>
      <c r="AE186" s="14"/>
      <c r="AF186" s="14"/>
      <c r="AG186" s="19">
        <f>SUMIF(Inp_OtherCosts!$K$11:$K$490,Out_AdjModelledCosts!$M186,Inp_OtherCosts!AG$11:AG$490)</f>
        <v>0</v>
      </c>
      <c r="AH186" s="19">
        <f>SUMIF(Inp_OtherCosts!$K$11:$K$490,Out_AdjModelledCosts!$M186,Inp_OtherCosts!AH$11:AH$490)</f>
        <v>0</v>
      </c>
      <c r="AI186" s="19">
        <f>SUMIF(Inp_OtherCosts!$K$11:$K$490,Out_AdjModelledCosts!$M186,Inp_OtherCosts!AI$11:AI$490)</f>
        <v>0</v>
      </c>
      <c r="AJ186" s="19">
        <f>SUMIF(Inp_OtherCosts!$K$11:$K$490,Out_AdjModelledCosts!$M186,Inp_OtherCosts!AJ$11:AJ$490)</f>
        <v>0</v>
      </c>
      <c r="AK186" s="19">
        <f>SUMIF(Inp_OtherCosts!$K$11:$K$490,Out_AdjModelledCosts!$M186,Inp_OtherCosts!AK$11:AK$490)</f>
        <v>0</v>
      </c>
      <c r="AM186" s="19">
        <f t="shared" si="20"/>
        <v>0</v>
      </c>
      <c r="AN186" s="19">
        <f t="shared" si="21"/>
        <v>0</v>
      </c>
      <c r="AO186" s="19">
        <f t="shared" si="22"/>
        <v>0</v>
      </c>
    </row>
    <row r="187" spans="5:41" x14ac:dyDescent="0.2">
      <c r="E187" s="18" t="str">
        <f>Cover!$F$13</f>
        <v>NGN</v>
      </c>
      <c r="F187" s="3" t="s">
        <v>207</v>
      </c>
      <c r="I187" s="77" t="s">
        <v>212</v>
      </c>
      <c r="L187" s="3" t="s">
        <v>108</v>
      </c>
      <c r="M187" s="18" t="str">
        <f t="shared" si="23"/>
        <v>NGNTransport &amp; Plant</v>
      </c>
      <c r="R187" s="14"/>
      <c r="T187" s="14"/>
      <c r="U187" s="14"/>
      <c r="V187" s="14"/>
      <c r="W187" s="14"/>
      <c r="X187" s="14"/>
      <c r="Y187" s="14"/>
      <c r="Z187" s="14"/>
      <c r="AA187" s="14"/>
      <c r="AB187" s="14"/>
      <c r="AC187" s="14"/>
      <c r="AD187" s="14"/>
      <c r="AE187" s="14"/>
      <c r="AF187" s="14"/>
      <c r="AG187" s="19">
        <f>SUMIF(Inp_OtherCosts!$K$11:$K$490,Out_AdjModelledCosts!$M187,Inp_OtherCosts!AG$11:AG$490)</f>
        <v>0.96691000000000005</v>
      </c>
      <c r="AH187" s="19">
        <f>SUMIF(Inp_OtherCosts!$K$11:$K$490,Out_AdjModelledCosts!$M187,Inp_OtherCosts!AH$11:AH$490)</f>
        <v>0.85605799999999999</v>
      </c>
      <c r="AI187" s="19">
        <f>SUMIF(Inp_OtherCosts!$K$11:$K$490,Out_AdjModelledCosts!$M187,Inp_OtherCosts!AI$11:AI$490)</f>
        <v>0.30161100000000002</v>
      </c>
      <c r="AJ187" s="19">
        <f>SUMIF(Inp_OtherCosts!$K$11:$K$490,Out_AdjModelledCosts!$M187,Inp_OtherCosts!AJ$11:AJ$490)</f>
        <v>7.8256000000000006E-2</v>
      </c>
      <c r="AK187" s="19">
        <f>SUMIF(Inp_OtherCosts!$K$11:$K$490,Out_AdjModelledCosts!$M187,Inp_OtherCosts!AK$11:AK$490)</f>
        <v>8.6406999999999998E-2</v>
      </c>
      <c r="AM187" s="19">
        <f t="shared" si="20"/>
        <v>0</v>
      </c>
      <c r="AN187" s="19">
        <f t="shared" si="21"/>
        <v>0</v>
      </c>
      <c r="AO187" s="19">
        <f t="shared" si="22"/>
        <v>2.2892419999999998</v>
      </c>
    </row>
    <row r="188" spans="5:41" x14ac:dyDescent="0.2">
      <c r="E188" s="18" t="str">
        <f>Cover!$F$13</f>
        <v>NGN</v>
      </c>
      <c r="F188" s="3" t="s">
        <v>207</v>
      </c>
      <c r="I188" s="77" t="s">
        <v>213</v>
      </c>
      <c r="L188" s="3" t="s">
        <v>108</v>
      </c>
      <c r="M188" s="18" t="str">
        <f t="shared" si="23"/>
        <v>NGNOther Capex</v>
      </c>
      <c r="R188" s="14"/>
      <c r="T188" s="14"/>
      <c r="U188" s="14"/>
      <c r="V188" s="14"/>
      <c r="W188" s="14"/>
      <c r="X188" s="14"/>
      <c r="Y188" s="14"/>
      <c r="Z188" s="14"/>
      <c r="AA188" s="14"/>
      <c r="AB188" s="14"/>
      <c r="AC188" s="14"/>
      <c r="AD188" s="14"/>
      <c r="AE188" s="14"/>
      <c r="AF188" s="14"/>
      <c r="AG188" s="19">
        <f>SUMIF(Inp_OtherCosts!$K$11:$K$490,Out_AdjModelledCosts!$M188,Inp_OtherCosts!AG$11:AG$490)</f>
        <v>4.5946622857451</v>
      </c>
      <c r="AH188" s="19">
        <f>SUMIF(Inp_OtherCosts!$K$11:$K$490,Out_AdjModelledCosts!$M188,Inp_OtherCosts!AH$11:AH$490)</f>
        <v>1.3508316534039846</v>
      </c>
      <c r="AI188" s="19">
        <f>SUMIF(Inp_OtherCosts!$K$11:$K$490,Out_AdjModelledCosts!$M188,Inp_OtherCosts!AI$11:AI$490)</f>
        <v>1.1880265616947812</v>
      </c>
      <c r="AJ188" s="19">
        <f>SUMIF(Inp_OtherCosts!$K$11:$K$490,Out_AdjModelledCosts!$M188,Inp_OtherCosts!AJ$11:AJ$490)</f>
        <v>1.5144315355358744</v>
      </c>
      <c r="AK188" s="19">
        <f>SUMIF(Inp_OtherCosts!$K$11:$K$490,Out_AdjModelledCosts!$M188,Inp_OtherCosts!AK$11:AK$490)</f>
        <v>1.4619063913351769</v>
      </c>
      <c r="AM188" s="19">
        <f t="shared" si="20"/>
        <v>0</v>
      </c>
      <c r="AN188" s="19">
        <f t="shared" si="21"/>
        <v>0</v>
      </c>
      <c r="AO188" s="19">
        <f t="shared" si="22"/>
        <v>10.109858427714917</v>
      </c>
    </row>
    <row r="189" spans="5:41" x14ac:dyDescent="0.2">
      <c r="E189" s="18" t="str">
        <f>Cover!$F$13</f>
        <v>NGN</v>
      </c>
      <c r="F189" s="4" t="s">
        <v>214</v>
      </c>
      <c r="I189" s="4" t="s">
        <v>214</v>
      </c>
      <c r="L189" s="3" t="s">
        <v>108</v>
      </c>
      <c r="M189" s="18" t="str">
        <f t="shared" si="23"/>
        <v>NGNRepex</v>
      </c>
      <c r="R189" s="14"/>
      <c r="T189" s="14"/>
      <c r="U189" s="14"/>
      <c r="V189" s="14"/>
      <c r="W189" s="14"/>
      <c r="X189" s="14"/>
      <c r="Y189" s="14"/>
      <c r="Z189" s="14"/>
      <c r="AA189" s="14"/>
      <c r="AB189" s="14"/>
      <c r="AC189" s="14"/>
      <c r="AD189" s="14"/>
      <c r="AE189" s="14"/>
      <c r="AF189" s="14"/>
      <c r="AG189" s="19">
        <f>SUMIF(Inp_OtherCosts!$K$11:$K$490,Out_AdjModelledCosts!$M189,Inp_OtherCosts!AG$11:AG$490)</f>
        <v>5.5225352361496256</v>
      </c>
      <c r="AH189" s="19">
        <f>SUMIF(Inp_OtherCosts!$K$11:$K$490,Out_AdjModelledCosts!$M189,Inp_OtherCosts!AH$11:AH$490)</f>
        <v>5.5668668641638233</v>
      </c>
      <c r="AI189" s="19">
        <f>SUMIF(Inp_OtherCosts!$K$11:$K$490,Out_AdjModelledCosts!$M189,Inp_OtherCosts!AI$11:AI$490)</f>
        <v>0.15594441979517804</v>
      </c>
      <c r="AJ189" s="19">
        <f>SUMIF(Inp_OtherCosts!$K$11:$K$490,Out_AdjModelledCosts!$M189,Inp_OtherCosts!AJ$11:AJ$490)</f>
        <v>0.19542152743234009</v>
      </c>
      <c r="AK189" s="19">
        <f>SUMIF(Inp_OtherCosts!$K$11:$K$490,Out_AdjModelledCosts!$M189,Inp_OtherCosts!AK$11:AK$490)</f>
        <v>0.23509701249481374</v>
      </c>
      <c r="AM189" s="19">
        <f t="shared" si="20"/>
        <v>0</v>
      </c>
      <c r="AN189" s="19">
        <f t="shared" si="21"/>
        <v>0</v>
      </c>
      <c r="AO189" s="19">
        <f t="shared" si="22"/>
        <v>11.675865060035781</v>
      </c>
    </row>
    <row r="190" spans="5:41" x14ac:dyDescent="0.2">
      <c r="E190" s="18" t="str">
        <f>Cover!$F$13</f>
        <v>NGN</v>
      </c>
      <c r="F190" s="3" t="s">
        <v>214</v>
      </c>
      <c r="I190" s="77" t="s">
        <v>246</v>
      </c>
      <c r="L190" s="3" t="s">
        <v>108</v>
      </c>
      <c r="M190" s="18" t="str">
        <f t="shared" si="23"/>
        <v>NGNTier 1</v>
      </c>
      <c r="R190" s="14"/>
      <c r="T190" s="14"/>
      <c r="U190" s="14"/>
      <c r="V190" s="14"/>
      <c r="W190" s="14"/>
      <c r="X190" s="14"/>
      <c r="Y190" s="14"/>
      <c r="Z190" s="14"/>
      <c r="AA190" s="14"/>
      <c r="AB190" s="14"/>
      <c r="AC190" s="14"/>
      <c r="AD190" s="14"/>
      <c r="AE190" s="14"/>
      <c r="AF190" s="14"/>
      <c r="AG190" s="14"/>
      <c r="AH190" s="14"/>
      <c r="AI190" s="14"/>
      <c r="AJ190" s="14"/>
      <c r="AK190" s="14"/>
      <c r="AM190" s="19">
        <f t="shared" si="20"/>
        <v>0</v>
      </c>
      <c r="AN190" s="19">
        <f t="shared" si="21"/>
        <v>0</v>
      </c>
      <c r="AO190" s="19">
        <f t="shared" si="22"/>
        <v>0</v>
      </c>
    </row>
    <row r="191" spans="5:41" x14ac:dyDescent="0.2">
      <c r="E191" s="18" t="str">
        <f>Cover!$F$13</f>
        <v>NGN</v>
      </c>
      <c r="F191" s="3" t="s">
        <v>214</v>
      </c>
      <c r="I191" s="77" t="s">
        <v>247</v>
      </c>
      <c r="L191" s="3" t="s">
        <v>108</v>
      </c>
      <c r="M191" s="18" t="str">
        <f t="shared" si="23"/>
        <v>NGNTier 2A</v>
      </c>
      <c r="R191" s="14"/>
      <c r="T191" s="14"/>
      <c r="U191" s="14"/>
      <c r="V191" s="14"/>
      <c r="W191" s="14"/>
      <c r="X191" s="14"/>
      <c r="Y191" s="14"/>
      <c r="Z191" s="14"/>
      <c r="AA191" s="14"/>
      <c r="AB191" s="14"/>
      <c r="AC191" s="14"/>
      <c r="AD191" s="14"/>
      <c r="AE191" s="14"/>
      <c r="AF191" s="14"/>
      <c r="AG191" s="14"/>
      <c r="AH191" s="14"/>
      <c r="AI191" s="14"/>
      <c r="AJ191" s="14"/>
      <c r="AK191" s="14"/>
      <c r="AM191" s="19">
        <f t="shared" si="20"/>
        <v>0</v>
      </c>
      <c r="AN191" s="19">
        <f t="shared" si="21"/>
        <v>0</v>
      </c>
      <c r="AO191" s="19">
        <f t="shared" si="22"/>
        <v>0</v>
      </c>
    </row>
    <row r="192" spans="5:41" x14ac:dyDescent="0.2">
      <c r="E192" s="18" t="str">
        <f>Cover!$F$13</f>
        <v>NGN</v>
      </c>
      <c r="F192" s="3" t="s">
        <v>214</v>
      </c>
      <c r="I192" s="77" t="s">
        <v>248</v>
      </c>
      <c r="L192" s="3" t="s">
        <v>108</v>
      </c>
      <c r="M192" s="18" t="str">
        <f t="shared" si="23"/>
        <v>NGNTier 2B &amp; 3</v>
      </c>
      <c r="R192" s="14"/>
      <c r="T192" s="14"/>
      <c r="U192" s="14"/>
      <c r="V192" s="14"/>
      <c r="W192" s="14"/>
      <c r="X192" s="14"/>
      <c r="Y192" s="14"/>
      <c r="Z192" s="14"/>
      <c r="AA192" s="14"/>
      <c r="AB192" s="14"/>
      <c r="AC192" s="14"/>
      <c r="AD192" s="14"/>
      <c r="AE192" s="14"/>
      <c r="AF192" s="14"/>
      <c r="AG192" s="14"/>
      <c r="AH192" s="14"/>
      <c r="AI192" s="14"/>
      <c r="AJ192" s="14"/>
      <c r="AK192" s="14"/>
      <c r="AM192" s="19">
        <f t="shared" si="20"/>
        <v>0</v>
      </c>
      <c r="AN192" s="19">
        <f t="shared" si="21"/>
        <v>0</v>
      </c>
      <c r="AO192" s="19">
        <f t="shared" si="22"/>
        <v>0</v>
      </c>
    </row>
    <row r="193" spans="2:61" x14ac:dyDescent="0.2">
      <c r="E193" s="18" t="str">
        <f>Cover!$F$13</f>
        <v>NGN</v>
      </c>
      <c r="F193" s="3" t="s">
        <v>214</v>
      </c>
      <c r="I193" s="77" t="s">
        <v>215</v>
      </c>
      <c r="L193" s="3" t="s">
        <v>108</v>
      </c>
      <c r="M193" s="18" t="str">
        <f t="shared" si="23"/>
        <v>NGNServices</v>
      </c>
      <c r="R193" s="14"/>
      <c r="T193" s="14"/>
      <c r="U193" s="14"/>
      <c r="V193" s="14"/>
      <c r="W193" s="14"/>
      <c r="X193" s="14"/>
      <c r="Y193" s="14"/>
      <c r="Z193" s="14"/>
      <c r="AA193" s="14"/>
      <c r="AB193" s="14"/>
      <c r="AC193" s="14"/>
      <c r="AD193" s="14"/>
      <c r="AE193" s="14"/>
      <c r="AF193" s="14"/>
      <c r="AG193" s="14"/>
      <c r="AH193" s="14"/>
      <c r="AI193" s="14"/>
      <c r="AJ193" s="14"/>
      <c r="AK193" s="14"/>
      <c r="AM193" s="19">
        <f t="shared" si="20"/>
        <v>0</v>
      </c>
      <c r="AN193" s="19">
        <f t="shared" si="21"/>
        <v>0</v>
      </c>
      <c r="AO193" s="19">
        <f t="shared" si="22"/>
        <v>0</v>
      </c>
    </row>
    <row r="194" spans="2:61" x14ac:dyDescent="0.2">
      <c r="E194" s="18" t="str">
        <f>Cover!$F$13</f>
        <v>NGN</v>
      </c>
      <c r="F194" s="3" t="s">
        <v>214</v>
      </c>
      <c r="I194" s="77" t="s">
        <v>216</v>
      </c>
      <c r="L194" s="3" t="s">
        <v>108</v>
      </c>
      <c r="M194" s="18" t="str">
        <f t="shared" si="23"/>
        <v>NGNCapitalised Replacement</v>
      </c>
      <c r="R194" s="14"/>
      <c r="T194" s="14"/>
      <c r="U194" s="14"/>
      <c r="V194" s="14"/>
      <c r="W194" s="14"/>
      <c r="X194" s="14"/>
      <c r="Y194" s="14"/>
      <c r="Z194" s="14"/>
      <c r="AA194" s="14"/>
      <c r="AB194" s="14"/>
      <c r="AC194" s="14"/>
      <c r="AD194" s="14"/>
      <c r="AE194" s="14"/>
      <c r="AF194" s="14"/>
      <c r="AG194" s="14"/>
      <c r="AH194" s="14"/>
      <c r="AI194" s="14"/>
      <c r="AJ194" s="14"/>
      <c r="AK194" s="14"/>
      <c r="AM194" s="19">
        <f t="shared" si="20"/>
        <v>0</v>
      </c>
      <c r="AN194" s="19">
        <f t="shared" si="21"/>
        <v>0</v>
      </c>
      <c r="AO194" s="19">
        <f t="shared" si="22"/>
        <v>0</v>
      </c>
    </row>
    <row r="195" spans="2:61" x14ac:dyDescent="0.2">
      <c r="E195" s="18" t="str">
        <f>Cover!$F$13</f>
        <v>NGN</v>
      </c>
      <c r="F195" s="3" t="s">
        <v>214</v>
      </c>
      <c r="I195" s="77" t="s">
        <v>210</v>
      </c>
      <c r="L195" s="3" t="s">
        <v>108</v>
      </c>
      <c r="M195" s="18" t="str">
        <f t="shared" si="23"/>
        <v>NGNDiversions</v>
      </c>
      <c r="R195" s="14"/>
      <c r="T195" s="14"/>
      <c r="U195" s="14"/>
      <c r="V195" s="14"/>
      <c r="W195" s="14"/>
      <c r="X195" s="14"/>
      <c r="Y195" s="14"/>
      <c r="Z195" s="14"/>
      <c r="AA195" s="14"/>
      <c r="AB195" s="14"/>
      <c r="AC195" s="14"/>
      <c r="AD195" s="14"/>
      <c r="AE195" s="14"/>
      <c r="AF195" s="14"/>
      <c r="AG195" s="14"/>
      <c r="AH195" s="14"/>
      <c r="AI195" s="14"/>
      <c r="AJ195" s="14"/>
      <c r="AK195" s="14"/>
      <c r="AM195" s="19">
        <f t="shared" si="20"/>
        <v>0</v>
      </c>
      <c r="AN195" s="19">
        <f t="shared" si="21"/>
        <v>0</v>
      </c>
      <c r="AO195" s="19">
        <f t="shared" si="22"/>
        <v>0</v>
      </c>
    </row>
    <row r="196" spans="2:61" x14ac:dyDescent="0.2">
      <c r="E196" s="18" t="str">
        <f>Cover!$F$13</f>
        <v>NGN</v>
      </c>
      <c r="F196" s="3" t="s">
        <v>214</v>
      </c>
      <c r="I196" s="77" t="s">
        <v>217</v>
      </c>
      <c r="L196" s="3" t="s">
        <v>108</v>
      </c>
      <c r="M196" s="18" t="str">
        <f t="shared" si="23"/>
        <v>NGNMOBs</v>
      </c>
      <c r="R196" s="14"/>
      <c r="T196" s="14"/>
      <c r="U196" s="14"/>
      <c r="V196" s="14"/>
      <c r="W196" s="14"/>
      <c r="X196" s="14"/>
      <c r="Y196" s="14"/>
      <c r="Z196" s="14"/>
      <c r="AA196" s="14"/>
      <c r="AB196" s="14"/>
      <c r="AC196" s="14"/>
      <c r="AD196" s="14"/>
      <c r="AE196" s="14"/>
      <c r="AF196" s="14"/>
      <c r="AG196" s="14"/>
      <c r="AH196" s="14"/>
      <c r="AI196" s="14"/>
      <c r="AJ196" s="14"/>
      <c r="AK196" s="14"/>
      <c r="AM196" s="19">
        <f t="shared" si="20"/>
        <v>0</v>
      </c>
      <c r="AN196" s="19">
        <f t="shared" si="21"/>
        <v>0</v>
      </c>
      <c r="AO196" s="19">
        <f t="shared" si="22"/>
        <v>0</v>
      </c>
    </row>
    <row r="197" spans="2:61" x14ac:dyDescent="0.2">
      <c r="E197" s="18" t="str">
        <f>Cover!$F$13</f>
        <v>NGN</v>
      </c>
      <c r="F197" s="3" t="s">
        <v>214</v>
      </c>
      <c r="I197" s="77" t="s">
        <v>249</v>
      </c>
      <c r="L197" s="3" t="s">
        <v>108</v>
      </c>
      <c r="M197" s="18" t="str">
        <f t="shared" si="23"/>
        <v>NGNOther mains</v>
      </c>
      <c r="R197" s="14"/>
      <c r="T197" s="14"/>
      <c r="U197" s="14"/>
      <c r="V197" s="14"/>
      <c r="W197" s="14"/>
      <c r="X197" s="14"/>
      <c r="Y197" s="14"/>
      <c r="Z197" s="14"/>
      <c r="AA197" s="14"/>
      <c r="AB197" s="14"/>
      <c r="AC197" s="14"/>
      <c r="AD197" s="14"/>
      <c r="AE197" s="14"/>
      <c r="AF197" s="14"/>
      <c r="AG197" s="14"/>
      <c r="AH197" s="14"/>
      <c r="AI197" s="14"/>
      <c r="AJ197" s="14"/>
      <c r="AK197" s="14"/>
      <c r="AM197" s="19">
        <f t="shared" si="20"/>
        <v>0</v>
      </c>
      <c r="AN197" s="19">
        <f t="shared" si="21"/>
        <v>0</v>
      </c>
      <c r="AO197" s="19">
        <f t="shared" si="22"/>
        <v>0</v>
      </c>
    </row>
    <row r="198" spans="2:61" x14ac:dyDescent="0.2">
      <c r="AN198" s="3"/>
      <c r="AV198" s="42"/>
    </row>
    <row r="199" spans="2:61" ht="15" x14ac:dyDescent="0.2">
      <c r="B199" s="10" t="s">
        <v>117</v>
      </c>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c r="AU199" s="10"/>
      <c r="AV199" s="41"/>
      <c r="AW199" s="10"/>
      <c r="AX199" s="10"/>
      <c r="AY199" s="10"/>
      <c r="AZ199" s="10"/>
      <c r="BA199" s="10"/>
      <c r="BB199" s="10"/>
      <c r="BC199" s="10"/>
      <c r="BD199" s="10"/>
      <c r="BE199" s="10"/>
      <c r="BF199" s="10"/>
      <c r="BG199" s="10"/>
      <c r="BH199" s="10"/>
      <c r="BI199" s="10"/>
    </row>
    <row r="200" spans="2:61" x14ac:dyDescent="0.2">
      <c r="C200" s="30" t="s">
        <v>122</v>
      </c>
      <c r="AN200" s="3"/>
      <c r="AV200" s="42"/>
    </row>
    <row r="201" spans="2:61" x14ac:dyDescent="0.2">
      <c r="AN201" s="3"/>
      <c r="AV201" s="42"/>
    </row>
    <row r="202" spans="2:61" x14ac:dyDescent="0.2">
      <c r="F202" s="3" t="s">
        <v>597</v>
      </c>
      <c r="R202" s="29">
        <f>COUNTIF(T202:AK202, FALSE)</f>
        <v>0</v>
      </c>
      <c r="T202" s="29" t="b">
        <f>TRUE</f>
        <v>1</v>
      </c>
      <c r="U202" s="29" t="b">
        <f>TRUE</f>
        <v>1</v>
      </c>
      <c r="V202" s="29" t="b">
        <f>TRUE</f>
        <v>1</v>
      </c>
      <c r="W202" s="29" t="b">
        <f>TRUE</f>
        <v>1</v>
      </c>
      <c r="X202" s="29" t="b">
        <f>TRUE</f>
        <v>1</v>
      </c>
      <c r="Y202" s="29" t="b">
        <f>TRUE</f>
        <v>1</v>
      </c>
      <c r="Z202" s="29" t="b">
        <f>TRUE</f>
        <v>1</v>
      </c>
      <c r="AA202" s="29" t="b">
        <f>TRUE</f>
        <v>1</v>
      </c>
      <c r="AB202" s="29" t="b">
        <f>TRUE</f>
        <v>1</v>
      </c>
      <c r="AC202" s="29" t="b">
        <f>TRUE</f>
        <v>1</v>
      </c>
      <c r="AD202" s="29" t="b">
        <f>TRUE</f>
        <v>1</v>
      </c>
      <c r="AE202" s="29" t="b">
        <f>TRUE</f>
        <v>1</v>
      </c>
      <c r="AF202" s="29" t="b">
        <f>TRUE</f>
        <v>1</v>
      </c>
      <c r="AG202" s="29" t="b">
        <f>IF(AG144=SUMIF(Inp_OtherCosts!$E11:$E490,$E$144,Inp_OtherCosts!AG11:AG490),TRUE,FALSE)</f>
        <v>1</v>
      </c>
      <c r="AH202" s="29" t="b">
        <f>IF(AH144=SUMIF(Inp_OtherCosts!$E11:$E490,$E$144,Inp_OtherCosts!AH11:AH490),TRUE,FALSE)</f>
        <v>1</v>
      </c>
      <c r="AI202" s="29" t="b">
        <f>IF(AI144=SUMIF(Inp_OtherCosts!$E11:$E490,$E$144,Inp_OtherCosts!AI11:AI490),TRUE,FALSE)</f>
        <v>1</v>
      </c>
      <c r="AJ202" s="29" t="b">
        <f>IF(AJ144=SUMIF(Inp_OtherCosts!$E11:$E490,$E$144,Inp_OtherCosts!AJ11:AJ490),TRUE,FALSE)</f>
        <v>1</v>
      </c>
      <c r="AK202" s="29" t="b">
        <f>IF(AK144=SUMIF(Inp_OtherCosts!$E11:$E490,$E$144,Inp_OtherCosts!AK11:AK490),TRUE,FALSE)</f>
        <v>1</v>
      </c>
      <c r="AM202" s="29"/>
      <c r="AN202" s="29"/>
      <c r="AO202" s="29"/>
      <c r="AQ202" s="29"/>
      <c r="AR202" s="29"/>
      <c r="AS202" s="29"/>
      <c r="AV202" s="42"/>
    </row>
    <row r="203" spans="2:61" x14ac:dyDescent="0.2">
      <c r="F203" s="3" t="s">
        <v>598</v>
      </c>
      <c r="R203" s="29">
        <f>COUNTIF(T203:AK203, FALSE)</f>
        <v>0</v>
      </c>
      <c r="T203" s="29" t="b">
        <f>TRUE</f>
        <v>1</v>
      </c>
      <c r="U203" s="29" t="b">
        <f>TRUE</f>
        <v>1</v>
      </c>
      <c r="V203" s="29" t="b">
        <f>TRUE</f>
        <v>1</v>
      </c>
      <c r="W203" s="29" t="b">
        <f>TRUE</f>
        <v>1</v>
      </c>
      <c r="X203" s="29" t="b">
        <f>TRUE</f>
        <v>1</v>
      </c>
      <c r="Y203" s="29" t="b">
        <f>TRUE</f>
        <v>1</v>
      </c>
      <c r="Z203" s="29" t="b">
        <f>TRUE</f>
        <v>1</v>
      </c>
      <c r="AA203" s="29" t="b">
        <f>TRUE</f>
        <v>1</v>
      </c>
      <c r="AB203" s="29" t="b">
        <f>TRUE</f>
        <v>1</v>
      </c>
      <c r="AC203" s="29" t="b">
        <f>TRUE</f>
        <v>1</v>
      </c>
      <c r="AD203" s="29" t="b">
        <f>TRUE</f>
        <v>1</v>
      </c>
      <c r="AE203" s="29" t="b">
        <f>TRUE</f>
        <v>1</v>
      </c>
      <c r="AF203" s="29" t="b">
        <f>TRUE</f>
        <v>1</v>
      </c>
      <c r="AG203" s="29" t="b">
        <f>IF(-SUM(AG121:AG140)=SUMIF(Inp_Exclusions!$K9:$K228,"Uncertainty mechanisms",Inp_Exclusions!AG9:AG228),TRUE,FALSE)</f>
        <v>1</v>
      </c>
      <c r="AH203" s="29" t="b">
        <f>IF(-SUM(AH121:AH140)=SUMIF(Inp_Exclusions!$K9:$K228,"Uncertainty mechanisms",Inp_Exclusions!AH9:AH228),TRUE,FALSE)</f>
        <v>1</v>
      </c>
      <c r="AI203" s="29" t="b">
        <f>IF(-SUM(AI121:AI140)=SUMIF(Inp_Exclusions!$K9:$K228,"Uncertainty mechanisms",Inp_Exclusions!AI9:AI228),TRUE,FALSE)</f>
        <v>1</v>
      </c>
      <c r="AJ203" s="29" t="b">
        <f>IF(-SUM(AJ121:AJ140)=SUMIF(Inp_Exclusions!$K9:$K228,"Uncertainty mechanisms",Inp_Exclusions!AJ9:AJ228),TRUE,FALSE)</f>
        <v>1</v>
      </c>
      <c r="AK203" s="29" t="b">
        <f>IF(-SUM(AK121:AK140)=SUMIF(Inp_Exclusions!$K9:$K228,"Uncertainty mechanisms",Inp_Exclusions!AK9:AK228),TRUE,FALSE)</f>
        <v>1</v>
      </c>
      <c r="AM203" s="29"/>
      <c r="AN203" s="29"/>
      <c r="AO203" s="29"/>
      <c r="AQ203" s="29"/>
      <c r="AR203" s="29"/>
      <c r="AS203" s="29"/>
      <c r="AV203" s="42"/>
    </row>
    <row r="204" spans="2:61" x14ac:dyDescent="0.2">
      <c r="AN204" s="3"/>
      <c r="AV204" s="42"/>
    </row>
    <row r="205" spans="2:61" x14ac:dyDescent="0.2">
      <c r="F205" s="3" t="s">
        <v>120</v>
      </c>
      <c r="R205" s="29">
        <f>SUM(R202:R203)</f>
        <v>0</v>
      </c>
      <c r="AN205" s="3"/>
      <c r="AV205" s="42"/>
    </row>
  </sheetData>
  <phoneticPr fontId="21" type="noConversion"/>
  <conditionalFormatting sqref="R4">
    <cfRule type="cellIs" dxfId="4" priority="13" operator="greaterThan">
      <formula>0</formula>
    </cfRule>
  </conditionalFormatting>
  <conditionalFormatting sqref="R202:R203">
    <cfRule type="cellIs" dxfId="3" priority="4" operator="greaterThan">
      <formula>0</formula>
    </cfRule>
  </conditionalFormatting>
  <conditionalFormatting sqref="AM202:AO203 T202:AK203">
    <cfRule type="cellIs" dxfId="2" priority="3" operator="equal">
      <formula>FALSE</formula>
    </cfRule>
  </conditionalFormatting>
  <conditionalFormatting sqref="R205">
    <cfRule type="cellIs" dxfId="1" priority="2" operator="greaterThan">
      <formula>0</formula>
    </cfRule>
  </conditionalFormatting>
  <conditionalFormatting sqref="AQ202:AS203">
    <cfRule type="cellIs" dxfId="0" priority="1" operator="equal">
      <formula>FALSE</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2"/>
  </sheetPr>
  <dimension ref="A1:Q86"/>
  <sheetViews>
    <sheetView zoomScale="70" zoomScaleNormal="70" workbookViewId="0">
      <selection sqref="A1:XFD1"/>
    </sheetView>
  </sheetViews>
  <sheetFormatPr defaultRowHeight="12.75" x14ac:dyDescent="0.2"/>
  <cols>
    <col min="1" max="4" width="1.75" customWidth="1"/>
    <col min="5" max="5" width="12.5" style="3" bestFit="1" customWidth="1"/>
    <col min="6" max="6" width="43.125" style="3" bestFit="1" customWidth="1"/>
    <col min="7" max="7" width="23" bestFit="1" customWidth="1"/>
    <col min="8" max="8" width="12.5" bestFit="1" customWidth="1"/>
    <col min="9" max="9" width="22" bestFit="1" customWidth="1"/>
    <col min="10" max="10" width="19.125" bestFit="1" customWidth="1"/>
    <col min="11" max="11" width="21.5" bestFit="1" customWidth="1"/>
    <col min="12" max="12" width="19" bestFit="1" customWidth="1"/>
    <col min="13" max="13" width="10" customWidth="1"/>
    <col min="14" max="14" width="19.125" bestFit="1" customWidth="1"/>
    <col min="15" max="15" width="22.625" customWidth="1"/>
    <col min="16" max="16" width="24.875" customWidth="1"/>
    <col min="17" max="17" width="70.625" bestFit="1" customWidth="1"/>
  </cols>
  <sheetData>
    <row r="1" spans="1:7" s="9" customFormat="1" ht="22.5" x14ac:dyDescent="0.3">
      <c r="A1" s="9" t="s">
        <v>103</v>
      </c>
    </row>
    <row r="2" spans="1:7" s="10" customFormat="1" ht="15" x14ac:dyDescent="0.2">
      <c r="A2" s="10" t="str">
        <f>"["&amp; Cover!$F$28 &amp;"] "&amp; Cover!$F$8 &amp;" - Version "&amp; Cover!$F$22 &amp;" ("&amp; TEXT(Cover!$F$23, "dd/mm/yy") &amp;")"</f>
        <v>[Final] Post-analysis adjustments - Version 2 (30/11/20)</v>
      </c>
    </row>
    <row r="3" spans="1:7" s="10" customFormat="1" ht="15" x14ac:dyDescent="0.2">
      <c r="A3" s="10" t="s">
        <v>129</v>
      </c>
    </row>
    <row r="4" spans="1:7" s="10" customFormat="1" ht="15" x14ac:dyDescent="0.2"/>
    <row r="6" spans="1:7" s="10" customFormat="1" ht="15" x14ac:dyDescent="0.2">
      <c r="A6" s="3"/>
      <c r="B6" s="10" t="s">
        <v>123</v>
      </c>
    </row>
    <row r="7" spans="1:7" x14ac:dyDescent="0.2">
      <c r="C7" s="30" t="s">
        <v>124</v>
      </c>
    </row>
    <row r="9" spans="1:7" s="3" customFormat="1" x14ac:dyDescent="0.2">
      <c r="E9" s="4" t="s">
        <v>125</v>
      </c>
      <c r="F9" s="3" t="s">
        <v>126</v>
      </c>
    </row>
    <row r="10" spans="1:7" s="3" customFormat="1" x14ac:dyDescent="0.2">
      <c r="E10" s="4" t="s">
        <v>125</v>
      </c>
      <c r="F10" s="3" t="s">
        <v>126</v>
      </c>
    </row>
    <row r="11" spans="1:7" s="3" customFormat="1" x14ac:dyDescent="0.2">
      <c r="F11" s="30" t="s">
        <v>127</v>
      </c>
    </row>
    <row r="13" spans="1:7" s="10" customFormat="1" ht="15" x14ac:dyDescent="0.2">
      <c r="A13" s="3"/>
      <c r="B13" s="10" t="s">
        <v>151</v>
      </c>
    </row>
    <row r="14" spans="1:7" s="3" customFormat="1" x14ac:dyDescent="0.2">
      <c r="C14" s="30" t="s">
        <v>161</v>
      </c>
    </row>
    <row r="15" spans="1:7" s="3" customFormat="1" x14ac:dyDescent="0.2"/>
    <row r="16" spans="1:7" s="4" customFormat="1" x14ac:dyDescent="0.2">
      <c r="E16" s="4" t="s">
        <v>160</v>
      </c>
      <c r="F16" s="4" t="s">
        <v>150</v>
      </c>
      <c r="G16" s="4" t="s">
        <v>155</v>
      </c>
    </row>
    <row r="17" spans="1:17" x14ac:dyDescent="0.2">
      <c r="F17"/>
    </row>
    <row r="18" spans="1:17" s="3" customFormat="1" x14ac:dyDescent="0.2">
      <c r="E18" s="127">
        <v>1</v>
      </c>
      <c r="F18" s="127" t="s">
        <v>154</v>
      </c>
      <c r="G18" s="127" t="s">
        <v>156</v>
      </c>
    </row>
    <row r="19" spans="1:17" s="3" customFormat="1" x14ac:dyDescent="0.2">
      <c r="E19" s="127">
        <v>2</v>
      </c>
      <c r="F19" s="127" t="s">
        <v>78</v>
      </c>
      <c r="G19" s="127" t="s">
        <v>157</v>
      </c>
    </row>
    <row r="20" spans="1:17" s="3" customFormat="1" x14ac:dyDescent="0.2">
      <c r="E20" s="127">
        <v>3</v>
      </c>
      <c r="F20" s="127"/>
      <c r="G20" s="127" t="s">
        <v>158</v>
      </c>
    </row>
    <row r="21" spans="1:17" s="3" customFormat="1" x14ac:dyDescent="0.2"/>
    <row r="22" spans="1:17" s="3" customFormat="1" x14ac:dyDescent="0.2"/>
    <row r="23" spans="1:17" s="3" customFormat="1" x14ac:dyDescent="0.2"/>
    <row r="24" spans="1:17" s="3" customFormat="1" x14ac:dyDescent="0.2"/>
    <row r="25" spans="1:17" s="3" customFormat="1" x14ac:dyDescent="0.2"/>
    <row r="26" spans="1:17" s="3" customFormat="1" x14ac:dyDescent="0.2"/>
    <row r="27" spans="1:17" s="3" customFormat="1" x14ac:dyDescent="0.2"/>
    <row r="28" spans="1:17" s="3" customFormat="1" x14ac:dyDescent="0.2"/>
    <row r="29" spans="1:17" s="10" customFormat="1" ht="15" x14ac:dyDescent="0.2">
      <c r="A29"/>
      <c r="B29" s="10" t="s">
        <v>152</v>
      </c>
    </row>
    <row r="30" spans="1:17" s="3" customFormat="1" x14ac:dyDescent="0.2">
      <c r="C30" s="30" t="s">
        <v>153</v>
      </c>
    </row>
    <row r="31" spans="1:17" s="3" customFormat="1" x14ac:dyDescent="0.2"/>
    <row r="32" spans="1:17" s="2" customFormat="1" x14ac:dyDescent="0.2">
      <c r="E32" s="2" t="s">
        <v>66</v>
      </c>
      <c r="F32" s="2" t="s">
        <v>84</v>
      </c>
      <c r="G32" s="2" t="s">
        <v>85</v>
      </c>
      <c r="H32" s="2" t="s">
        <v>4</v>
      </c>
      <c r="I32" s="4" t="s">
        <v>100</v>
      </c>
      <c r="J32" s="4" t="s">
        <v>101</v>
      </c>
      <c r="K32" s="2" t="s">
        <v>76</v>
      </c>
      <c r="L32" s="2" t="s">
        <v>81</v>
      </c>
      <c r="M32" s="4" t="s">
        <v>170</v>
      </c>
      <c r="N32" s="4" t="s">
        <v>226</v>
      </c>
      <c r="O32" s="4" t="s">
        <v>227</v>
      </c>
      <c r="P32" s="4" t="s">
        <v>218</v>
      </c>
      <c r="Q32" s="4" t="s">
        <v>219</v>
      </c>
    </row>
    <row r="33" spans="5:17" x14ac:dyDescent="0.2">
      <c r="E33"/>
      <c r="F33"/>
      <c r="M33" s="3"/>
      <c r="N33" s="3"/>
      <c r="O33" s="3"/>
      <c r="P33" s="3"/>
      <c r="Q33" s="3"/>
    </row>
    <row r="34" spans="5:17" x14ac:dyDescent="0.2">
      <c r="E34" s="127" t="s">
        <v>149</v>
      </c>
      <c r="F34" s="127" t="s">
        <v>149</v>
      </c>
      <c r="G34" s="127" t="s">
        <v>149</v>
      </c>
      <c r="H34" s="127" t="s">
        <v>149</v>
      </c>
      <c r="I34" s="127" t="s">
        <v>149</v>
      </c>
      <c r="J34" s="127" t="s">
        <v>149</v>
      </c>
      <c r="K34" s="127" t="s">
        <v>77</v>
      </c>
      <c r="L34" s="127" t="s">
        <v>82</v>
      </c>
      <c r="M34" s="132" t="s">
        <v>228</v>
      </c>
      <c r="N34" s="127"/>
      <c r="O34" s="127"/>
      <c r="P34" s="132" t="s">
        <v>228</v>
      </c>
      <c r="Q34" s="107" t="str">
        <f t="shared" ref="Q34:Q66" si="0">M34&amp;"_"&amp;O34&amp;"_"&amp;P34</f>
        <v>Totex__Totex</v>
      </c>
    </row>
    <row r="35" spans="5:17" x14ac:dyDescent="0.2">
      <c r="E35" s="127" t="s">
        <v>68</v>
      </c>
      <c r="F35" s="127" t="s">
        <v>10</v>
      </c>
      <c r="G35" s="127" t="s">
        <v>11</v>
      </c>
      <c r="H35" s="127" t="s">
        <v>12</v>
      </c>
      <c r="I35" s="127" t="s">
        <v>68</v>
      </c>
      <c r="J35" s="127" t="s">
        <v>12</v>
      </c>
      <c r="K35" s="127" t="s">
        <v>78</v>
      </c>
      <c r="L35" s="127" t="s">
        <v>83</v>
      </c>
      <c r="M35" s="132" t="s">
        <v>172</v>
      </c>
      <c r="N35" s="127"/>
      <c r="O35" s="127"/>
      <c r="P35" s="132" t="s">
        <v>172</v>
      </c>
      <c r="Q35" s="107" t="str">
        <f t="shared" si="0"/>
        <v>Opex__Opex</v>
      </c>
    </row>
    <row r="36" spans="5:17" x14ac:dyDescent="0.2">
      <c r="E36" s="127" t="s">
        <v>14</v>
      </c>
      <c r="F36" s="127" t="s">
        <v>13</v>
      </c>
      <c r="G36" s="127" t="s">
        <v>14</v>
      </c>
      <c r="H36" s="127" t="s">
        <v>12</v>
      </c>
      <c r="I36" s="127" t="s">
        <v>14</v>
      </c>
      <c r="J36" s="127" t="s">
        <v>19</v>
      </c>
      <c r="K36" s="127" t="s">
        <v>79</v>
      </c>
      <c r="L36" s="127"/>
      <c r="M36" s="132" t="s">
        <v>172</v>
      </c>
      <c r="N36" s="132" t="s">
        <v>173</v>
      </c>
      <c r="O36" s="127"/>
      <c r="P36" s="132" t="s">
        <v>174</v>
      </c>
      <c r="Q36" s="107" t="str">
        <f t="shared" si="0"/>
        <v>Opex__Total Controllable Opex</v>
      </c>
    </row>
    <row r="37" spans="5:17" x14ac:dyDescent="0.2">
      <c r="E37" s="127" t="s">
        <v>16</v>
      </c>
      <c r="F37" s="127" t="s">
        <v>15</v>
      </c>
      <c r="G37" s="127" t="s">
        <v>16</v>
      </c>
      <c r="H37" s="127" t="s">
        <v>12</v>
      </c>
      <c r="I37" s="127" t="s">
        <v>16</v>
      </c>
      <c r="J37" s="127" t="s">
        <v>22</v>
      </c>
      <c r="K37" s="127"/>
      <c r="L37" s="127"/>
      <c r="M37" s="132" t="s">
        <v>172</v>
      </c>
      <c r="N37" s="132" t="s">
        <v>173</v>
      </c>
      <c r="O37" s="132" t="s">
        <v>175</v>
      </c>
      <c r="P37" s="132" t="s">
        <v>176</v>
      </c>
      <c r="Q37" s="107" t="str">
        <f t="shared" si="0"/>
        <v>Opex_Work Management_Total Work Management</v>
      </c>
    </row>
    <row r="38" spans="5:17" x14ac:dyDescent="0.2">
      <c r="E38" s="127" t="s">
        <v>68</v>
      </c>
      <c r="F38" s="127" t="s">
        <v>17</v>
      </c>
      <c r="G38" s="127" t="s">
        <v>18</v>
      </c>
      <c r="H38" s="127" t="s">
        <v>19</v>
      </c>
      <c r="I38" s="127" t="s">
        <v>68</v>
      </c>
      <c r="J38" s="127" t="s">
        <v>39</v>
      </c>
      <c r="K38" s="127"/>
      <c r="L38" s="127"/>
      <c r="M38" s="127" t="s">
        <v>172</v>
      </c>
      <c r="N38" s="127" t="s">
        <v>173</v>
      </c>
      <c r="O38" s="127" t="s">
        <v>175</v>
      </c>
      <c r="P38" s="127" t="s">
        <v>177</v>
      </c>
      <c r="Q38" s="107" t="str">
        <f t="shared" si="0"/>
        <v>Opex_Work Management_Asset Management</v>
      </c>
    </row>
    <row r="39" spans="5:17" x14ac:dyDescent="0.2">
      <c r="E39" s="127" t="s">
        <v>67</v>
      </c>
      <c r="F39" s="127" t="s">
        <v>20</v>
      </c>
      <c r="G39" s="127" t="s">
        <v>21</v>
      </c>
      <c r="H39" s="127" t="s">
        <v>22</v>
      </c>
      <c r="I39" s="127" t="s">
        <v>67</v>
      </c>
      <c r="J39" s="127"/>
      <c r="K39" s="127"/>
      <c r="L39" s="127"/>
      <c r="M39" s="127" t="s">
        <v>172</v>
      </c>
      <c r="N39" s="127" t="s">
        <v>173</v>
      </c>
      <c r="O39" s="127" t="s">
        <v>175</v>
      </c>
      <c r="P39" s="127" t="s">
        <v>178</v>
      </c>
      <c r="Q39" s="107" t="str">
        <f t="shared" si="0"/>
        <v>Opex_Work Management_Operations Management</v>
      </c>
    </row>
    <row r="40" spans="5:17" x14ac:dyDescent="0.2">
      <c r="E40" s="127" t="s">
        <v>67</v>
      </c>
      <c r="F40" s="127" t="s">
        <v>23</v>
      </c>
      <c r="G40" s="127" t="s">
        <v>24</v>
      </c>
      <c r="H40" s="127" t="s">
        <v>22</v>
      </c>
      <c r="I40" s="127" t="s">
        <v>30</v>
      </c>
      <c r="J40" s="127"/>
      <c r="K40" s="127"/>
      <c r="L40" s="127"/>
      <c r="M40" s="127" t="s">
        <v>172</v>
      </c>
      <c r="N40" s="127" t="s">
        <v>173</v>
      </c>
      <c r="O40" s="127" t="s">
        <v>175</v>
      </c>
      <c r="P40" s="127" t="s">
        <v>179</v>
      </c>
      <c r="Q40" s="107" t="str">
        <f t="shared" si="0"/>
        <v>Opex_Work Management_Customer Management</v>
      </c>
    </row>
    <row r="41" spans="5:17" x14ac:dyDescent="0.2">
      <c r="E41" s="127" t="s">
        <v>67</v>
      </c>
      <c r="F41" s="127" t="s">
        <v>25</v>
      </c>
      <c r="G41" s="127" t="s">
        <v>26</v>
      </c>
      <c r="H41" s="127" t="s">
        <v>22</v>
      </c>
      <c r="I41" s="127" t="s">
        <v>69</v>
      </c>
      <c r="J41" s="127"/>
      <c r="K41" s="127"/>
      <c r="L41" s="127"/>
      <c r="M41" s="127" t="s">
        <v>172</v>
      </c>
      <c r="N41" s="127" t="s">
        <v>173</v>
      </c>
      <c r="O41" s="127" t="s">
        <v>175</v>
      </c>
      <c r="P41" s="127" t="s">
        <v>180</v>
      </c>
      <c r="Q41" s="107" t="str">
        <f t="shared" si="0"/>
        <v>Opex_Work Management_System Control</v>
      </c>
    </row>
    <row r="42" spans="5:17" x14ac:dyDescent="0.2">
      <c r="E42" s="127" t="s">
        <v>67</v>
      </c>
      <c r="F42" s="127" t="s">
        <v>27</v>
      </c>
      <c r="G42" s="127" t="s">
        <v>28</v>
      </c>
      <c r="H42" s="127" t="s">
        <v>22</v>
      </c>
      <c r="I42" s="127" t="s">
        <v>36</v>
      </c>
      <c r="J42" s="127"/>
      <c r="K42" s="127"/>
      <c r="L42" s="127"/>
      <c r="M42" s="132" t="s">
        <v>172</v>
      </c>
      <c r="N42" s="132" t="s">
        <v>173</v>
      </c>
      <c r="O42" s="132" t="s">
        <v>181</v>
      </c>
      <c r="P42" s="132" t="s">
        <v>182</v>
      </c>
      <c r="Q42" s="107" t="str">
        <f t="shared" si="0"/>
        <v>Opex_Work Execution_Total Work Execution</v>
      </c>
    </row>
    <row r="43" spans="5:17" x14ac:dyDescent="0.2">
      <c r="E43" s="127" t="s">
        <v>30</v>
      </c>
      <c r="F43" s="127" t="s">
        <v>29</v>
      </c>
      <c r="G43" s="127" t="s">
        <v>30</v>
      </c>
      <c r="H43" s="127" t="s">
        <v>22</v>
      </c>
      <c r="I43" s="127" t="s">
        <v>70</v>
      </c>
      <c r="J43" s="127"/>
      <c r="K43" s="127"/>
      <c r="L43" s="127"/>
      <c r="M43" s="127" t="s">
        <v>172</v>
      </c>
      <c r="N43" s="127" t="s">
        <v>173</v>
      </c>
      <c r="O43" s="127" t="s">
        <v>181</v>
      </c>
      <c r="P43" s="127" t="s">
        <v>167</v>
      </c>
      <c r="Q43" s="107" t="str">
        <f t="shared" si="0"/>
        <v>Opex_Work Execution_Emergency</v>
      </c>
    </row>
    <row r="44" spans="5:17" x14ac:dyDescent="0.2">
      <c r="E44" s="127" t="s">
        <v>69</v>
      </c>
      <c r="F44" s="127" t="s">
        <v>31</v>
      </c>
      <c r="G44" s="127" t="s">
        <v>32</v>
      </c>
      <c r="H44" s="127" t="s">
        <v>22</v>
      </c>
      <c r="I44" s="127" t="s">
        <v>71</v>
      </c>
      <c r="J44" s="127"/>
      <c r="K44" s="127"/>
      <c r="L44" s="127"/>
      <c r="M44" s="127" t="s">
        <v>172</v>
      </c>
      <c r="N44" s="127" t="s">
        <v>173</v>
      </c>
      <c r="O44" s="127" t="s">
        <v>181</v>
      </c>
      <c r="P44" s="127" t="s">
        <v>250</v>
      </c>
      <c r="Q44" s="107" t="str">
        <f t="shared" si="0"/>
        <v>Opex_Work Execution_Repairs</v>
      </c>
    </row>
    <row r="45" spans="5:17" x14ac:dyDescent="0.2">
      <c r="E45" s="127" t="s">
        <v>69</v>
      </c>
      <c r="F45" s="127" t="s">
        <v>33</v>
      </c>
      <c r="G45" s="127" t="s">
        <v>34</v>
      </c>
      <c r="H45" s="127" t="s">
        <v>22</v>
      </c>
      <c r="I45" s="127" t="s">
        <v>72</v>
      </c>
      <c r="J45" s="127"/>
      <c r="K45" s="127"/>
      <c r="L45" s="127"/>
      <c r="M45" s="127" t="s">
        <v>172</v>
      </c>
      <c r="N45" s="127" t="s">
        <v>173</v>
      </c>
      <c r="O45" s="127" t="s">
        <v>181</v>
      </c>
      <c r="P45" s="127" t="s">
        <v>183</v>
      </c>
      <c r="Q45" s="107" t="str">
        <f t="shared" si="0"/>
        <v>Opex_Work Execution_Maintenance</v>
      </c>
    </row>
    <row r="46" spans="5:17" x14ac:dyDescent="0.2">
      <c r="E46" s="127" t="s">
        <v>36</v>
      </c>
      <c r="F46" s="127" t="s">
        <v>35</v>
      </c>
      <c r="G46" s="127" t="s">
        <v>36</v>
      </c>
      <c r="H46" s="127" t="s">
        <v>22</v>
      </c>
      <c r="I46" s="127" t="s">
        <v>73</v>
      </c>
      <c r="J46" s="127"/>
      <c r="K46" s="127"/>
      <c r="L46" s="127"/>
      <c r="M46" s="127" t="s">
        <v>172</v>
      </c>
      <c r="N46" s="127" t="s">
        <v>173</v>
      </c>
      <c r="O46" s="127" t="s">
        <v>181</v>
      </c>
      <c r="P46" s="127" t="s">
        <v>251</v>
      </c>
      <c r="Q46" s="107" t="str">
        <f t="shared" si="0"/>
        <v>Opex_Work Execution_Statutory Independent Undertakings (SIU)</v>
      </c>
    </row>
    <row r="47" spans="5:17" x14ac:dyDescent="0.2">
      <c r="E47" s="127" t="s">
        <v>70</v>
      </c>
      <c r="F47" s="127" t="s">
        <v>37</v>
      </c>
      <c r="G47" s="127" t="s">
        <v>38</v>
      </c>
      <c r="H47" s="127" t="s">
        <v>39</v>
      </c>
      <c r="I47" s="127" t="s">
        <v>74</v>
      </c>
      <c r="J47" s="127"/>
      <c r="K47" s="127"/>
      <c r="L47" s="127"/>
      <c r="M47" s="127" t="s">
        <v>172</v>
      </c>
      <c r="N47" s="127" t="s">
        <v>173</v>
      </c>
      <c r="O47" s="127" t="s">
        <v>181</v>
      </c>
      <c r="P47" s="127" t="s">
        <v>252</v>
      </c>
      <c r="Q47" s="107" t="str">
        <f t="shared" si="0"/>
        <v>Opex_Work Execution_Other Direct Activities (ODA)</v>
      </c>
    </row>
    <row r="48" spans="5:17" x14ac:dyDescent="0.2">
      <c r="E48" s="127" t="s">
        <v>71</v>
      </c>
      <c r="F48" s="127" t="s">
        <v>40</v>
      </c>
      <c r="G48" s="127" t="s">
        <v>41</v>
      </c>
      <c r="H48" s="127" t="s">
        <v>39</v>
      </c>
      <c r="I48" s="127" t="s">
        <v>75</v>
      </c>
      <c r="J48" s="127"/>
      <c r="K48" s="127"/>
      <c r="L48" s="127"/>
      <c r="M48" s="132" t="s">
        <v>172</v>
      </c>
      <c r="N48" s="132" t="s">
        <v>173</v>
      </c>
      <c r="O48" s="132" t="s">
        <v>184</v>
      </c>
      <c r="P48" s="132" t="s">
        <v>185</v>
      </c>
      <c r="Q48" s="107" t="str">
        <f t="shared" si="0"/>
        <v>Opex_Business Support_Total Business Support</v>
      </c>
    </row>
    <row r="49" spans="5:17" x14ac:dyDescent="0.2">
      <c r="E49" s="127" t="s">
        <v>71</v>
      </c>
      <c r="F49" s="127" t="s">
        <v>42</v>
      </c>
      <c r="G49" s="127" t="s">
        <v>43</v>
      </c>
      <c r="H49" s="127" t="s">
        <v>39</v>
      </c>
      <c r="I49" s="127"/>
      <c r="J49" s="127"/>
      <c r="K49" s="127"/>
      <c r="L49" s="127"/>
      <c r="M49" s="127" t="s">
        <v>172</v>
      </c>
      <c r="N49" s="127" t="s">
        <v>173</v>
      </c>
      <c r="O49" s="127" t="s">
        <v>184</v>
      </c>
      <c r="P49" s="127" t="s">
        <v>417</v>
      </c>
      <c r="Q49" s="107" t="str">
        <f t="shared" si="0"/>
        <v>Opex_Business Support_IT &amp; Telecoms</v>
      </c>
    </row>
    <row r="50" spans="5:17" x14ac:dyDescent="0.2">
      <c r="E50" s="127" t="s">
        <v>72</v>
      </c>
      <c r="F50" s="127" t="s">
        <v>44</v>
      </c>
      <c r="G50" s="127" t="s">
        <v>45</v>
      </c>
      <c r="H50" s="127" t="s">
        <v>39</v>
      </c>
      <c r="I50" s="127"/>
      <c r="J50" s="127"/>
      <c r="K50" s="127"/>
      <c r="L50" s="127"/>
      <c r="M50" s="127" t="s">
        <v>172</v>
      </c>
      <c r="N50" s="127" t="s">
        <v>173</v>
      </c>
      <c r="O50" s="127" t="s">
        <v>184</v>
      </c>
      <c r="P50" s="127" t="s">
        <v>186</v>
      </c>
      <c r="Q50" s="107" t="str">
        <f t="shared" si="0"/>
        <v>Opex_Business Support_Property Management</v>
      </c>
    </row>
    <row r="51" spans="5:17" x14ac:dyDescent="0.2">
      <c r="E51" s="127" t="s">
        <v>72</v>
      </c>
      <c r="F51" s="127" t="s">
        <v>46</v>
      </c>
      <c r="G51" s="127" t="s">
        <v>47</v>
      </c>
      <c r="H51" s="127" t="s">
        <v>39</v>
      </c>
      <c r="I51" s="127"/>
      <c r="J51" s="127"/>
      <c r="K51" s="127"/>
      <c r="L51" s="127"/>
      <c r="M51" s="127" t="s">
        <v>172</v>
      </c>
      <c r="N51" s="127" t="s">
        <v>173</v>
      </c>
      <c r="O51" s="127" t="s">
        <v>184</v>
      </c>
      <c r="P51" s="127" t="s">
        <v>187</v>
      </c>
      <c r="Q51" s="107" t="str">
        <f t="shared" si="0"/>
        <v>Opex_Business Support_HR &amp; Non-Operational Training</v>
      </c>
    </row>
    <row r="52" spans="5:17" x14ac:dyDescent="0.2">
      <c r="E52" s="127" t="s">
        <v>72</v>
      </c>
      <c r="F52" s="127" t="s">
        <v>48</v>
      </c>
      <c r="G52" s="127" t="s">
        <v>49</v>
      </c>
      <c r="H52" s="127" t="s">
        <v>39</v>
      </c>
      <c r="I52" s="127"/>
      <c r="J52" s="127"/>
      <c r="K52" s="127"/>
      <c r="L52" s="127"/>
      <c r="M52" s="127" t="s">
        <v>172</v>
      </c>
      <c r="N52" s="127" t="s">
        <v>173</v>
      </c>
      <c r="O52" s="127" t="s">
        <v>184</v>
      </c>
      <c r="P52" s="127" t="s">
        <v>188</v>
      </c>
      <c r="Q52" s="107" t="str">
        <f t="shared" si="0"/>
        <v>Opex_Business Support_Audit, Finance &amp; Regulation</v>
      </c>
    </row>
    <row r="53" spans="5:17" x14ac:dyDescent="0.2">
      <c r="E53" s="127" t="s">
        <v>72</v>
      </c>
      <c r="F53" s="127" t="s">
        <v>50</v>
      </c>
      <c r="G53" s="127" t="s">
        <v>51</v>
      </c>
      <c r="H53" s="127" t="s">
        <v>39</v>
      </c>
      <c r="I53" s="127"/>
      <c r="J53" s="127"/>
      <c r="K53" s="127"/>
      <c r="L53" s="127"/>
      <c r="M53" s="127" t="s">
        <v>172</v>
      </c>
      <c r="N53" s="127" t="s">
        <v>173</v>
      </c>
      <c r="O53" s="127" t="s">
        <v>184</v>
      </c>
      <c r="P53" s="127" t="s">
        <v>189</v>
      </c>
      <c r="Q53" s="107" t="str">
        <f t="shared" si="0"/>
        <v>Opex_Business Support_Insurance</v>
      </c>
    </row>
    <row r="54" spans="5:17" x14ac:dyDescent="0.2">
      <c r="E54" s="127" t="s">
        <v>73</v>
      </c>
      <c r="F54" s="127" t="s">
        <v>52</v>
      </c>
      <c r="G54" s="127" t="s">
        <v>53</v>
      </c>
      <c r="H54" s="127" t="s">
        <v>39</v>
      </c>
      <c r="I54" s="127"/>
      <c r="J54" s="127"/>
      <c r="K54" s="127"/>
      <c r="L54" s="127"/>
      <c r="M54" s="127" t="s">
        <v>172</v>
      </c>
      <c r="N54" s="127" t="s">
        <v>173</v>
      </c>
      <c r="O54" s="127" t="s">
        <v>184</v>
      </c>
      <c r="P54" s="127" t="s">
        <v>190</v>
      </c>
      <c r="Q54" s="107" t="str">
        <f t="shared" si="0"/>
        <v>Opex_Business Support_Procurement</v>
      </c>
    </row>
    <row r="55" spans="5:17" x14ac:dyDescent="0.2">
      <c r="E55" s="127" t="s">
        <v>73</v>
      </c>
      <c r="F55" s="127" t="s">
        <v>54</v>
      </c>
      <c r="G55" s="127" t="s">
        <v>55</v>
      </c>
      <c r="H55" s="127" t="s">
        <v>39</v>
      </c>
      <c r="I55" s="127"/>
      <c r="J55" s="127"/>
      <c r="K55" s="127"/>
      <c r="L55" s="127"/>
      <c r="M55" s="127" t="s">
        <v>172</v>
      </c>
      <c r="N55" s="127" t="s">
        <v>173</v>
      </c>
      <c r="O55" s="127" t="s">
        <v>184</v>
      </c>
      <c r="P55" s="127" t="s">
        <v>191</v>
      </c>
      <c r="Q55" s="107" t="str">
        <f t="shared" si="0"/>
        <v>Opex_Business Support_CEO &amp; Group Management</v>
      </c>
    </row>
    <row r="56" spans="5:17" x14ac:dyDescent="0.2">
      <c r="E56" s="127" t="s">
        <v>73</v>
      </c>
      <c r="F56" s="127" t="s">
        <v>56</v>
      </c>
      <c r="G56" s="127" t="s">
        <v>57</v>
      </c>
      <c r="H56" s="127" t="s">
        <v>39</v>
      </c>
      <c r="I56" s="127"/>
      <c r="J56" s="127"/>
      <c r="K56" s="127"/>
      <c r="L56" s="127"/>
      <c r="M56" s="127" t="s">
        <v>172</v>
      </c>
      <c r="N56" s="127" t="s">
        <v>173</v>
      </c>
      <c r="O56" s="127" t="s">
        <v>184</v>
      </c>
      <c r="P56" s="127" t="s">
        <v>192</v>
      </c>
      <c r="Q56" s="107" t="str">
        <f t="shared" si="0"/>
        <v>Opex_Business Support_Stores &amp; Logistics</v>
      </c>
    </row>
    <row r="57" spans="5:17" x14ac:dyDescent="0.2">
      <c r="E57" s="127" t="s">
        <v>74</v>
      </c>
      <c r="F57" s="127" t="s">
        <v>58</v>
      </c>
      <c r="G57" s="127" t="s">
        <v>59</v>
      </c>
      <c r="H57" s="127" t="s">
        <v>39</v>
      </c>
      <c r="I57" s="127"/>
      <c r="J57" s="127"/>
      <c r="K57" s="127"/>
      <c r="L57" s="127"/>
      <c r="M57" s="132" t="s">
        <v>172</v>
      </c>
      <c r="N57" s="132" t="s">
        <v>173</v>
      </c>
      <c r="O57" s="132" t="s">
        <v>193</v>
      </c>
      <c r="P57" s="132" t="s">
        <v>194</v>
      </c>
      <c r="Q57" s="107" t="str">
        <f t="shared" si="0"/>
        <v>Opex_Other_Training &amp; Apprentices</v>
      </c>
    </row>
    <row r="58" spans="5:17" x14ac:dyDescent="0.2">
      <c r="E58" s="127" t="s">
        <v>74</v>
      </c>
      <c r="F58" s="127" t="s">
        <v>60</v>
      </c>
      <c r="G58" s="127" t="s">
        <v>61</v>
      </c>
      <c r="H58" s="127" t="s">
        <v>39</v>
      </c>
      <c r="I58" s="127"/>
      <c r="J58" s="127"/>
      <c r="K58" s="127"/>
      <c r="L58" s="127"/>
      <c r="M58" s="132" t="s">
        <v>172</v>
      </c>
      <c r="N58" s="132" t="s">
        <v>195</v>
      </c>
      <c r="O58" s="127"/>
      <c r="P58" s="132" t="s">
        <v>196</v>
      </c>
      <c r="Q58" s="107" t="str">
        <f t="shared" si="0"/>
        <v>Opex__Total Non-Controllable Costs</v>
      </c>
    </row>
    <row r="59" spans="5:17" x14ac:dyDescent="0.2">
      <c r="E59" s="127" t="s">
        <v>75</v>
      </c>
      <c r="F59" s="127" t="s">
        <v>62</v>
      </c>
      <c r="G59" s="127" t="s">
        <v>63</v>
      </c>
      <c r="H59" s="127" t="s">
        <v>39</v>
      </c>
      <c r="I59" s="127"/>
      <c r="J59" s="127"/>
      <c r="K59" s="127"/>
      <c r="L59" s="127"/>
      <c r="M59" s="127" t="s">
        <v>172</v>
      </c>
      <c r="N59" s="127" t="s">
        <v>195</v>
      </c>
      <c r="O59" s="127"/>
      <c r="P59" s="127" t="s">
        <v>197</v>
      </c>
      <c r="Q59" s="107" t="str">
        <f t="shared" si="0"/>
        <v>Opex__Shrinkage</v>
      </c>
    </row>
    <row r="60" spans="5:17" x14ac:dyDescent="0.2">
      <c r="E60" s="127" t="s">
        <v>75</v>
      </c>
      <c r="F60" s="127" t="s">
        <v>64</v>
      </c>
      <c r="G60" s="127" t="s">
        <v>65</v>
      </c>
      <c r="H60" s="127" t="s">
        <v>39</v>
      </c>
      <c r="I60" s="127"/>
      <c r="J60" s="127"/>
      <c r="K60" s="127"/>
      <c r="L60" s="127"/>
      <c r="M60" s="127" t="s">
        <v>172</v>
      </c>
      <c r="N60" s="127" t="s">
        <v>195</v>
      </c>
      <c r="O60" s="127"/>
      <c r="P60" s="127" t="s">
        <v>198</v>
      </c>
      <c r="Q60" s="107" t="str">
        <f t="shared" si="0"/>
        <v>Opex__Ofgem Licence</v>
      </c>
    </row>
    <row r="61" spans="5:17" x14ac:dyDescent="0.2">
      <c r="E61" s="127"/>
      <c r="F61" s="127"/>
      <c r="G61" s="127"/>
      <c r="H61" s="127"/>
      <c r="I61" s="127"/>
      <c r="J61" s="127"/>
      <c r="K61" s="127"/>
      <c r="L61" s="127"/>
      <c r="M61" s="127" t="s">
        <v>172</v>
      </c>
      <c r="N61" s="127" t="s">
        <v>195</v>
      </c>
      <c r="O61" s="127"/>
      <c r="P61" s="127" t="s">
        <v>199</v>
      </c>
      <c r="Q61" s="107" t="str">
        <f t="shared" si="0"/>
        <v>Opex__Network Rates</v>
      </c>
    </row>
    <row r="62" spans="5:17" x14ac:dyDescent="0.2">
      <c r="E62" s="127"/>
      <c r="F62" s="127"/>
      <c r="G62" s="127"/>
      <c r="H62" s="127"/>
      <c r="I62" s="127"/>
      <c r="J62" s="127"/>
      <c r="K62" s="127"/>
      <c r="L62" s="127"/>
      <c r="M62" s="127" t="s">
        <v>172</v>
      </c>
      <c r="N62" s="127" t="s">
        <v>195</v>
      </c>
      <c r="O62" s="127"/>
      <c r="P62" s="127" t="s">
        <v>200</v>
      </c>
      <c r="Q62" s="107" t="str">
        <f t="shared" si="0"/>
        <v>Opex__Established pension deficit recovery plan payment</v>
      </c>
    </row>
    <row r="63" spans="5:17" x14ac:dyDescent="0.2">
      <c r="E63" s="127"/>
      <c r="F63" s="127"/>
      <c r="G63" s="127"/>
      <c r="H63" s="127"/>
      <c r="I63" s="127"/>
      <c r="J63" s="127"/>
      <c r="K63" s="127"/>
      <c r="L63" s="127"/>
      <c r="M63" s="127" t="s">
        <v>172</v>
      </c>
      <c r="N63" s="127" t="s">
        <v>195</v>
      </c>
      <c r="O63" s="127"/>
      <c r="P63" s="127" t="s">
        <v>201</v>
      </c>
      <c r="Q63" s="107" t="str">
        <f t="shared" si="0"/>
        <v>Opex__PPF levy costs</v>
      </c>
    </row>
    <row r="64" spans="5:17" x14ac:dyDescent="0.2">
      <c r="E64" s="127"/>
      <c r="F64" s="127"/>
      <c r="G64" s="127"/>
      <c r="H64" s="127"/>
      <c r="I64" s="127"/>
      <c r="J64" s="127"/>
      <c r="K64" s="127"/>
      <c r="L64" s="127"/>
      <c r="M64" s="127" t="s">
        <v>172</v>
      </c>
      <c r="N64" s="127" t="s">
        <v>195</v>
      </c>
      <c r="O64" s="127"/>
      <c r="P64" s="127" t="s">
        <v>202</v>
      </c>
      <c r="Q64" s="107" t="str">
        <f t="shared" si="0"/>
        <v>Opex__Pension scheme administration costs</v>
      </c>
    </row>
    <row r="65" spans="5:17" x14ac:dyDescent="0.2">
      <c r="E65" s="127"/>
      <c r="F65" s="127"/>
      <c r="G65" s="127"/>
      <c r="H65" s="127"/>
      <c r="I65" s="127"/>
      <c r="J65" s="127"/>
      <c r="K65" s="127"/>
      <c r="L65" s="127"/>
      <c r="M65" s="127" t="s">
        <v>172</v>
      </c>
      <c r="N65" s="127" t="s">
        <v>195</v>
      </c>
      <c r="O65" s="127"/>
      <c r="P65" s="127" t="s">
        <v>203</v>
      </c>
      <c r="Q65" s="107" t="str">
        <f t="shared" si="0"/>
        <v>Opex__NTS Pension Recharge</v>
      </c>
    </row>
    <row r="66" spans="5:17" x14ac:dyDescent="0.2">
      <c r="E66" s="127"/>
      <c r="F66" s="127"/>
      <c r="G66" s="127"/>
      <c r="H66" s="127"/>
      <c r="I66" s="127"/>
      <c r="J66" s="127"/>
      <c r="K66" s="127"/>
      <c r="L66" s="127"/>
      <c r="M66" s="127" t="s">
        <v>172</v>
      </c>
      <c r="N66" s="127" t="s">
        <v>195</v>
      </c>
      <c r="O66" s="127"/>
      <c r="P66" s="127" t="s">
        <v>204</v>
      </c>
      <c r="Q66" s="107" t="str">
        <f t="shared" si="0"/>
        <v>Opex__Bad debt</v>
      </c>
    </row>
    <row r="67" spans="5:17" x14ac:dyDescent="0.2">
      <c r="E67" s="127"/>
      <c r="F67" s="127"/>
      <c r="G67" s="127"/>
      <c r="H67" s="127"/>
      <c r="I67" s="127"/>
      <c r="J67" s="127"/>
      <c r="K67" s="127"/>
      <c r="L67" s="127"/>
      <c r="M67" s="127" t="s">
        <v>172</v>
      </c>
      <c r="N67" s="127" t="s">
        <v>195</v>
      </c>
      <c r="O67" s="127"/>
      <c r="P67" s="127" t="s">
        <v>205</v>
      </c>
      <c r="Q67" s="107" t="str">
        <f t="shared" ref="Q67:Q86" si="1">M67&amp;"_"&amp;O67&amp;"_"&amp;P67</f>
        <v>Opex__NTS exit costs</v>
      </c>
    </row>
    <row r="68" spans="5:17" x14ac:dyDescent="0.2">
      <c r="E68" s="127"/>
      <c r="F68" s="127"/>
      <c r="G68" s="127"/>
      <c r="H68" s="127"/>
      <c r="I68" s="127"/>
      <c r="J68" s="127"/>
      <c r="K68" s="127"/>
      <c r="L68" s="127"/>
      <c r="M68" s="127" t="s">
        <v>172</v>
      </c>
      <c r="N68" s="127" t="s">
        <v>195</v>
      </c>
      <c r="O68" s="127"/>
      <c r="P68" s="127" t="s">
        <v>206</v>
      </c>
      <c r="Q68" s="107" t="str">
        <f t="shared" si="1"/>
        <v>Opex__Innovation</v>
      </c>
    </row>
    <row r="69" spans="5:17" x14ac:dyDescent="0.2">
      <c r="E69" s="127"/>
      <c r="F69" s="127"/>
      <c r="G69" s="127"/>
      <c r="H69" s="127"/>
      <c r="I69" s="127"/>
      <c r="J69" s="127"/>
      <c r="K69" s="127"/>
      <c r="L69" s="127"/>
      <c r="M69" s="127" t="s">
        <v>172</v>
      </c>
      <c r="N69" s="127" t="s">
        <v>195</v>
      </c>
      <c r="O69" s="127"/>
      <c r="P69" s="127" t="s">
        <v>193</v>
      </c>
      <c r="Q69" s="107" t="str">
        <f t="shared" si="1"/>
        <v>Opex__Other</v>
      </c>
    </row>
    <row r="70" spans="5:17" x14ac:dyDescent="0.2">
      <c r="E70" s="127"/>
      <c r="F70" s="127"/>
      <c r="G70" s="127"/>
      <c r="H70" s="127"/>
      <c r="I70" s="127"/>
      <c r="J70" s="127"/>
      <c r="K70" s="127"/>
      <c r="L70" s="127"/>
      <c r="M70" s="132" t="s">
        <v>207</v>
      </c>
      <c r="N70" s="127"/>
      <c r="O70" s="127"/>
      <c r="P70" s="132" t="s">
        <v>207</v>
      </c>
      <c r="Q70" s="107" t="str">
        <f t="shared" si="1"/>
        <v>Capex__Capex</v>
      </c>
    </row>
    <row r="71" spans="5:17" x14ac:dyDescent="0.2">
      <c r="E71" s="127"/>
      <c r="F71" s="127"/>
      <c r="G71" s="127"/>
      <c r="H71" s="127"/>
      <c r="I71" s="127"/>
      <c r="J71" s="127"/>
      <c r="K71" s="127"/>
      <c r="L71" s="127"/>
      <c r="M71" s="127" t="s">
        <v>207</v>
      </c>
      <c r="N71" s="127"/>
      <c r="O71" s="127"/>
      <c r="P71" s="127" t="s">
        <v>253</v>
      </c>
      <c r="Q71" s="107" t="str">
        <f t="shared" si="1"/>
        <v>Capex__LTS Pipelines, Storage &amp; Entry</v>
      </c>
    </row>
    <row r="72" spans="5:17" x14ac:dyDescent="0.2">
      <c r="E72" s="127"/>
      <c r="F72" s="127"/>
      <c r="G72" s="127"/>
      <c r="H72" s="127"/>
      <c r="I72" s="127"/>
      <c r="J72" s="127"/>
      <c r="K72" s="127"/>
      <c r="L72" s="127"/>
      <c r="M72" s="127" t="s">
        <v>207</v>
      </c>
      <c r="N72" s="127"/>
      <c r="O72" s="127"/>
      <c r="P72" s="127" t="s">
        <v>208</v>
      </c>
      <c r="Q72" s="107" t="str">
        <f t="shared" si="1"/>
        <v>Capex__Connections</v>
      </c>
    </row>
    <row r="73" spans="5:17" x14ac:dyDescent="0.2">
      <c r="E73" s="127"/>
      <c r="F73" s="127"/>
      <c r="G73" s="127"/>
      <c r="H73" s="127"/>
      <c r="I73" s="127"/>
      <c r="J73" s="127"/>
      <c r="K73" s="127"/>
      <c r="L73" s="127"/>
      <c r="M73" s="127" t="s">
        <v>207</v>
      </c>
      <c r="N73" s="127"/>
      <c r="O73" s="127"/>
      <c r="P73" s="127" t="s">
        <v>209</v>
      </c>
      <c r="Q73" s="107" t="str">
        <f t="shared" si="1"/>
        <v>Capex__Reinforcement</v>
      </c>
    </row>
    <row r="74" spans="5:17" x14ac:dyDescent="0.2">
      <c r="E74" s="127"/>
      <c r="F74" s="127"/>
      <c r="G74" s="127"/>
      <c r="H74" s="127"/>
      <c r="I74" s="127"/>
      <c r="J74" s="127"/>
      <c r="K74" s="127"/>
      <c r="L74" s="127"/>
      <c r="M74" s="127" t="s">
        <v>207</v>
      </c>
      <c r="N74" s="127"/>
      <c r="O74" s="127"/>
      <c r="P74" s="127" t="s">
        <v>210</v>
      </c>
      <c r="Q74" s="107" t="str">
        <f t="shared" si="1"/>
        <v>Capex__Diversions</v>
      </c>
    </row>
    <row r="75" spans="5:17" x14ac:dyDescent="0.2">
      <c r="E75" s="127"/>
      <c r="F75" s="127"/>
      <c r="G75" s="127"/>
      <c r="H75" s="127"/>
      <c r="I75" s="127"/>
      <c r="J75" s="127"/>
      <c r="K75" s="127"/>
      <c r="L75" s="127"/>
      <c r="M75" s="127" t="s">
        <v>207</v>
      </c>
      <c r="N75" s="127"/>
      <c r="O75" s="127"/>
      <c r="P75" s="127" t="s">
        <v>211</v>
      </c>
      <c r="Q75" s="107" t="str">
        <f t="shared" si="1"/>
        <v>Capex__Governors</v>
      </c>
    </row>
    <row r="76" spans="5:17" x14ac:dyDescent="0.2">
      <c r="E76" s="127"/>
      <c r="F76" s="127"/>
      <c r="G76" s="127"/>
      <c r="H76" s="127"/>
      <c r="I76" s="127"/>
      <c r="J76" s="127"/>
      <c r="K76" s="127"/>
      <c r="L76" s="127"/>
      <c r="M76" s="127" t="s">
        <v>207</v>
      </c>
      <c r="N76" s="127"/>
      <c r="O76" s="127"/>
      <c r="P76" s="127" t="s">
        <v>212</v>
      </c>
      <c r="Q76" s="107" t="str">
        <f t="shared" si="1"/>
        <v>Capex__Transport &amp; Plant</v>
      </c>
    </row>
    <row r="77" spans="5:17" x14ac:dyDescent="0.2">
      <c r="E77" s="127"/>
      <c r="F77" s="127"/>
      <c r="G77" s="127"/>
      <c r="H77" s="127"/>
      <c r="I77" s="127"/>
      <c r="J77" s="127"/>
      <c r="K77" s="127"/>
      <c r="L77" s="127"/>
      <c r="M77" s="127" t="s">
        <v>207</v>
      </c>
      <c r="N77" s="127"/>
      <c r="O77" s="127"/>
      <c r="P77" s="127" t="s">
        <v>213</v>
      </c>
      <c r="Q77" s="107" t="str">
        <f t="shared" si="1"/>
        <v>Capex__Other Capex</v>
      </c>
    </row>
    <row r="78" spans="5:17" x14ac:dyDescent="0.2">
      <c r="E78" s="127"/>
      <c r="F78" s="127"/>
      <c r="G78" s="127"/>
      <c r="H78" s="127"/>
      <c r="I78" s="127"/>
      <c r="J78" s="127"/>
      <c r="K78" s="127"/>
      <c r="L78" s="127"/>
      <c r="M78" s="132" t="s">
        <v>214</v>
      </c>
      <c r="N78" s="127"/>
      <c r="O78" s="127"/>
      <c r="P78" s="132" t="s">
        <v>214</v>
      </c>
      <c r="Q78" s="107" t="str">
        <f t="shared" si="1"/>
        <v>Repex__Repex</v>
      </c>
    </row>
    <row r="79" spans="5:17" x14ac:dyDescent="0.2">
      <c r="E79" s="127"/>
      <c r="F79" s="127"/>
      <c r="G79" s="127"/>
      <c r="H79" s="127"/>
      <c r="I79" s="127"/>
      <c r="J79" s="127"/>
      <c r="K79" s="127"/>
      <c r="L79" s="127"/>
      <c r="M79" s="127" t="s">
        <v>214</v>
      </c>
      <c r="N79" s="127"/>
      <c r="O79" s="127"/>
      <c r="P79" s="127" t="s">
        <v>246</v>
      </c>
      <c r="Q79" s="107" t="str">
        <f t="shared" si="1"/>
        <v>Repex__Tier 1</v>
      </c>
    </row>
    <row r="80" spans="5:17" x14ac:dyDescent="0.2">
      <c r="E80" s="127"/>
      <c r="F80" s="127"/>
      <c r="G80" s="127"/>
      <c r="H80" s="127"/>
      <c r="I80" s="127"/>
      <c r="J80" s="127"/>
      <c r="K80" s="127"/>
      <c r="L80" s="127"/>
      <c r="M80" s="127" t="s">
        <v>214</v>
      </c>
      <c r="N80" s="127"/>
      <c r="O80" s="127"/>
      <c r="P80" s="127" t="s">
        <v>247</v>
      </c>
      <c r="Q80" s="107" t="str">
        <f t="shared" si="1"/>
        <v>Repex__Tier 2A</v>
      </c>
    </row>
    <row r="81" spans="5:17" x14ac:dyDescent="0.2">
      <c r="E81" s="127"/>
      <c r="F81" s="127"/>
      <c r="G81" s="127"/>
      <c r="H81" s="127"/>
      <c r="I81" s="127"/>
      <c r="J81" s="127"/>
      <c r="K81" s="127"/>
      <c r="L81" s="127"/>
      <c r="M81" s="127" t="s">
        <v>214</v>
      </c>
      <c r="N81" s="127"/>
      <c r="O81" s="127"/>
      <c r="P81" s="127" t="s">
        <v>248</v>
      </c>
      <c r="Q81" s="107" t="str">
        <f t="shared" si="1"/>
        <v>Repex__Tier 2B &amp; 3</v>
      </c>
    </row>
    <row r="82" spans="5:17" x14ac:dyDescent="0.2">
      <c r="E82" s="127"/>
      <c r="F82" s="127"/>
      <c r="G82" s="127"/>
      <c r="H82" s="127"/>
      <c r="I82" s="127"/>
      <c r="J82" s="127"/>
      <c r="K82" s="127"/>
      <c r="L82" s="127"/>
      <c r="M82" s="127" t="s">
        <v>214</v>
      </c>
      <c r="N82" s="127"/>
      <c r="O82" s="127"/>
      <c r="P82" s="127" t="s">
        <v>215</v>
      </c>
      <c r="Q82" s="107" t="str">
        <f t="shared" si="1"/>
        <v>Repex__Services</v>
      </c>
    </row>
    <row r="83" spans="5:17" x14ac:dyDescent="0.2">
      <c r="E83" s="127"/>
      <c r="F83" s="127"/>
      <c r="G83" s="127"/>
      <c r="H83" s="127"/>
      <c r="I83" s="127"/>
      <c r="J83" s="127"/>
      <c r="K83" s="127"/>
      <c r="L83" s="127"/>
      <c r="M83" s="127" t="s">
        <v>214</v>
      </c>
      <c r="N83" s="127"/>
      <c r="O83" s="127"/>
      <c r="P83" s="127" t="s">
        <v>216</v>
      </c>
      <c r="Q83" s="107" t="str">
        <f t="shared" si="1"/>
        <v>Repex__Capitalised Replacement</v>
      </c>
    </row>
    <row r="84" spans="5:17" x14ac:dyDescent="0.2">
      <c r="E84" s="127"/>
      <c r="F84" s="127"/>
      <c r="G84" s="127"/>
      <c r="H84" s="127"/>
      <c r="I84" s="127"/>
      <c r="J84" s="127"/>
      <c r="K84" s="127"/>
      <c r="L84" s="127"/>
      <c r="M84" s="127" t="s">
        <v>214</v>
      </c>
      <c r="N84" s="127"/>
      <c r="O84" s="127"/>
      <c r="P84" s="127" t="s">
        <v>210</v>
      </c>
      <c r="Q84" s="107" t="str">
        <f t="shared" si="1"/>
        <v>Repex__Diversions</v>
      </c>
    </row>
    <row r="85" spans="5:17" x14ac:dyDescent="0.2">
      <c r="E85" s="127"/>
      <c r="F85" s="127"/>
      <c r="G85" s="127"/>
      <c r="H85" s="127"/>
      <c r="I85" s="127"/>
      <c r="J85" s="127"/>
      <c r="K85" s="127"/>
      <c r="L85" s="127"/>
      <c r="M85" s="127" t="s">
        <v>214</v>
      </c>
      <c r="N85" s="127"/>
      <c r="O85" s="127"/>
      <c r="P85" s="127" t="s">
        <v>217</v>
      </c>
      <c r="Q85" s="107" t="str">
        <f t="shared" si="1"/>
        <v>Repex__MOBs</v>
      </c>
    </row>
    <row r="86" spans="5:17" x14ac:dyDescent="0.2">
      <c r="E86" s="127"/>
      <c r="F86" s="127"/>
      <c r="G86" s="127"/>
      <c r="H86" s="127"/>
      <c r="I86" s="127"/>
      <c r="J86" s="127"/>
      <c r="K86" s="127"/>
      <c r="L86" s="127"/>
      <c r="M86" s="127" t="s">
        <v>214</v>
      </c>
      <c r="N86" s="127"/>
      <c r="O86" s="127"/>
      <c r="P86" s="127" t="s">
        <v>249</v>
      </c>
      <c r="Q86" s="107" t="str">
        <f t="shared" si="1"/>
        <v>Repex__Other mains</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7"/>
  </sheetPr>
  <dimension ref="A1:BI114"/>
  <sheetViews>
    <sheetView zoomScale="70" zoomScaleNormal="70" workbookViewId="0">
      <pane xSplit="19" ySplit="7" topLeftCell="T8" activePane="bottomRight" state="frozen"/>
      <selection sqref="A1:XFD1"/>
      <selection pane="topRight" sqref="A1:XFD1"/>
      <selection pane="bottomLeft" sqref="A1:XFD1"/>
      <selection pane="bottomRight" sqref="A1:XFD1"/>
    </sheetView>
  </sheetViews>
  <sheetFormatPr defaultColWidth="0" defaultRowHeight="12.75" x14ac:dyDescent="0.2"/>
  <cols>
    <col min="1" max="4" width="1.75" style="3" customWidth="1"/>
    <col min="5" max="5" width="9.5" style="3" customWidth="1"/>
    <col min="6" max="6" width="30.625" style="3" customWidth="1"/>
    <col min="7" max="7" width="22.875" style="3" customWidth="1"/>
    <col min="8" max="8" width="21.25" style="3" customWidth="1"/>
    <col min="9" max="9" width="16.125" style="3" customWidth="1"/>
    <col min="10" max="10" width="14.875" style="3" customWidth="1"/>
    <col min="11" max="11" width="14.125" style="3" customWidth="1"/>
    <col min="12" max="12" width="15.375" style="3" customWidth="1"/>
    <col min="13" max="13" width="20.625" style="3" bestFit="1" customWidth="1"/>
    <col min="14" max="14" width="1.75" style="3" customWidth="1"/>
    <col min="15" max="16" width="5.75" style="3" customWidth="1"/>
    <col min="17" max="17" width="1.75" style="3" customWidth="1"/>
    <col min="18" max="18" width="9.25" style="3" customWidth="1"/>
    <col min="19" max="19" width="1.75" style="3" customWidth="1"/>
    <col min="20" max="37" width="9.25" style="3" customWidth="1"/>
    <col min="38" max="38" width="1.625" style="3" customWidth="1"/>
    <col min="39" max="44" width="9.25" style="3" customWidth="1"/>
    <col min="45" max="45" width="1.75" style="3" customWidth="1"/>
    <col min="46" max="46" width="9.25" style="3" customWidth="1"/>
    <col min="47" max="47" width="9.25" style="42" customWidth="1"/>
    <col min="48" max="48" width="60.875" style="3" bestFit="1" customWidth="1"/>
    <col min="49" max="60" width="1.75" style="3" customWidth="1"/>
    <col min="61" max="61" width="0" style="3" hidden="1" customWidth="1"/>
    <col min="62" max="16384" width="9.125" style="3" hidden="1"/>
  </cols>
  <sheetData>
    <row r="1" spans="1:61" ht="23.25" customHeight="1" x14ac:dyDescent="0.3">
      <c r="A1" s="9" t="s">
        <v>121</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1" ht="15" customHeight="1" x14ac:dyDescent="0.2">
      <c r="A2" s="10" t="s">
        <v>679</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1" ht="15" customHeight="1" x14ac:dyDescent="0.2">
      <c r="A3" s="10" t="s">
        <v>162</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1" ht="15" customHeight="1" x14ac:dyDescent="0.2">
      <c r="A4" s="10"/>
      <c r="B4" s="10"/>
      <c r="C4" s="10"/>
      <c r="D4" s="10"/>
      <c r="E4" s="10"/>
      <c r="F4" s="10"/>
      <c r="G4" s="10" t="s">
        <v>131</v>
      </c>
      <c r="H4" s="10"/>
      <c r="I4" s="10"/>
      <c r="J4" s="10"/>
      <c r="K4" s="10"/>
      <c r="L4" s="10"/>
      <c r="M4" s="10"/>
      <c r="N4" s="10"/>
      <c r="O4" s="10"/>
      <c r="P4" s="10"/>
      <c r="Q4" s="10"/>
      <c r="R4" s="45">
        <v>0</v>
      </c>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1" s="11" customFormat="1" ht="13.5" customHeight="1" x14ac:dyDescent="0.2">
      <c r="A5" s="11" t="s">
        <v>146</v>
      </c>
      <c r="G5" s="11" t="s">
        <v>142</v>
      </c>
      <c r="H5" s="147"/>
      <c r="Q5" s="94" t="s">
        <v>141</v>
      </c>
      <c r="R5" s="17"/>
      <c r="AU5" s="44"/>
    </row>
    <row r="6" spans="1:61" ht="13.5" customHeight="1" x14ac:dyDescent="0.2">
      <c r="T6" s="85" t="s">
        <v>133</v>
      </c>
      <c r="U6" s="86"/>
      <c r="V6" s="86"/>
      <c r="W6" s="86"/>
      <c r="X6" s="87"/>
      <c r="Y6" s="85" t="s">
        <v>134</v>
      </c>
      <c r="Z6" s="86"/>
      <c r="AA6" s="86"/>
      <c r="AB6" s="86"/>
      <c r="AC6" s="86"/>
      <c r="AD6" s="86"/>
      <c r="AE6" s="86"/>
      <c r="AF6" s="87"/>
      <c r="AG6" s="85" t="s">
        <v>135</v>
      </c>
      <c r="AH6" s="86"/>
      <c r="AI6" s="86"/>
      <c r="AJ6" s="86"/>
      <c r="AK6" s="87"/>
      <c r="AL6" s="89"/>
      <c r="AM6" s="148" t="s">
        <v>133</v>
      </c>
      <c r="AN6" s="51" t="s">
        <v>134</v>
      </c>
      <c r="AO6" s="149" t="s">
        <v>135</v>
      </c>
      <c r="AP6" s="148" t="s">
        <v>137</v>
      </c>
      <c r="AQ6" s="148" t="s">
        <v>137</v>
      </c>
      <c r="AR6" s="148" t="s">
        <v>137</v>
      </c>
      <c r="AT6" s="95" t="s">
        <v>115</v>
      </c>
      <c r="AU6" s="95"/>
      <c r="AV6" s="95"/>
    </row>
    <row r="7" spans="1:61" x14ac:dyDescent="0.2">
      <c r="A7" s="4"/>
      <c r="B7" s="4"/>
      <c r="C7" s="4"/>
      <c r="D7" s="4"/>
      <c r="E7" s="4" t="s">
        <v>268</v>
      </c>
      <c r="F7" s="4" t="s">
        <v>148</v>
      </c>
      <c r="G7" s="4" t="s">
        <v>140</v>
      </c>
      <c r="H7" s="4"/>
      <c r="I7" s="4"/>
      <c r="J7" s="4"/>
      <c r="K7" s="4"/>
      <c r="L7" s="4" t="s">
        <v>106</v>
      </c>
      <c r="M7" s="4" t="s">
        <v>159</v>
      </c>
      <c r="N7" s="4"/>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t="s">
        <v>136</v>
      </c>
      <c r="AN7" s="52" t="s">
        <v>136</v>
      </c>
      <c r="AO7" s="50" t="s">
        <v>136</v>
      </c>
      <c r="AP7" s="49" t="s">
        <v>138</v>
      </c>
      <c r="AQ7" s="49" t="s">
        <v>138</v>
      </c>
      <c r="AR7" s="49" t="s">
        <v>138</v>
      </c>
      <c r="AS7" s="4"/>
      <c r="AT7" s="36" t="s">
        <v>7</v>
      </c>
      <c r="AU7" s="60" t="s">
        <v>6</v>
      </c>
      <c r="AV7" s="35" t="s">
        <v>113</v>
      </c>
      <c r="AW7" s="4"/>
      <c r="AX7" s="4"/>
      <c r="AY7" s="4"/>
      <c r="AZ7" s="4"/>
      <c r="BA7" s="4"/>
      <c r="BB7" s="4"/>
      <c r="BC7" s="4"/>
      <c r="BD7" s="4"/>
      <c r="BE7" s="4"/>
      <c r="BF7" s="4"/>
      <c r="BG7" s="4"/>
      <c r="BH7" s="4"/>
    </row>
    <row r="9" spans="1:61" ht="15" customHeight="1" x14ac:dyDescent="0.2">
      <c r="B9" s="10" t="s">
        <v>372</v>
      </c>
      <c r="C9" s="10"/>
      <c r="D9" s="10"/>
      <c r="E9" s="10"/>
      <c r="F9" s="10"/>
      <c r="G9" s="10"/>
      <c r="H9" s="10"/>
      <c r="I9" s="10"/>
      <c r="J9" s="10"/>
      <c r="K9" s="10"/>
      <c r="L9" s="10"/>
      <c r="M9" s="10"/>
      <c r="N9" s="10"/>
      <c r="S9" s="10" t="s">
        <v>373</v>
      </c>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row>
    <row r="10" spans="1:61" ht="13.5" customHeight="1" x14ac:dyDescent="0.2">
      <c r="T10" s="30" t="s">
        <v>374</v>
      </c>
      <c r="AU10" s="3"/>
    </row>
    <row r="11" spans="1:61" ht="40.5" customHeight="1" x14ac:dyDescent="0.2">
      <c r="E11" s="4" t="s">
        <v>286</v>
      </c>
      <c r="F11" s="4" t="s">
        <v>375</v>
      </c>
      <c r="G11" s="83" t="s">
        <v>254</v>
      </c>
      <c r="H11" s="83" t="s">
        <v>255</v>
      </c>
      <c r="I11" s="83" t="s">
        <v>256</v>
      </c>
      <c r="J11" s="83" t="s">
        <v>257</v>
      </c>
      <c r="K11" s="83" t="s">
        <v>258</v>
      </c>
      <c r="L11" s="83" t="s">
        <v>259</v>
      </c>
      <c r="M11" s="83" t="s">
        <v>260</v>
      </c>
    </row>
    <row r="12" spans="1:61" ht="13.5" customHeight="1" x14ac:dyDescent="0.2">
      <c r="E12" s="3" t="s">
        <v>172</v>
      </c>
      <c r="F12" s="3" t="s">
        <v>176</v>
      </c>
      <c r="G12" s="84" t="s">
        <v>261</v>
      </c>
      <c r="H12" s="84" t="s">
        <v>261</v>
      </c>
      <c r="I12" s="84" t="s">
        <v>154</v>
      </c>
      <c r="J12" s="84" t="s">
        <v>154</v>
      </c>
      <c r="K12" s="84" t="s">
        <v>78</v>
      </c>
      <c r="L12" s="84" t="s">
        <v>78</v>
      </c>
      <c r="M12" s="84" t="s">
        <v>78</v>
      </c>
      <c r="S12" s="11" t="s">
        <v>376</v>
      </c>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44"/>
      <c r="AV12" s="11"/>
      <c r="AW12" s="11"/>
      <c r="AX12" s="11"/>
      <c r="AY12" s="11"/>
      <c r="AZ12" s="11"/>
      <c r="BA12" s="11"/>
      <c r="BB12" s="11"/>
      <c r="BC12" s="11"/>
      <c r="BD12" s="11"/>
      <c r="BE12" s="11"/>
      <c r="BF12" s="11"/>
      <c r="BG12" s="11"/>
      <c r="BH12" s="11"/>
    </row>
    <row r="13" spans="1:61" ht="13.5" customHeight="1" x14ac:dyDescent="0.2">
      <c r="E13" s="3" t="s">
        <v>172</v>
      </c>
      <c r="F13" s="3" t="s">
        <v>167</v>
      </c>
      <c r="G13" s="84" t="s">
        <v>261</v>
      </c>
      <c r="H13" s="84" t="s">
        <v>261</v>
      </c>
      <c r="I13" s="84" t="s">
        <v>154</v>
      </c>
      <c r="J13" s="84" t="s">
        <v>154</v>
      </c>
      <c r="K13" s="84" t="s">
        <v>154</v>
      </c>
      <c r="L13" s="84" t="s">
        <v>154</v>
      </c>
      <c r="M13" s="84" t="s">
        <v>154</v>
      </c>
      <c r="S13" s="12" t="s">
        <v>377</v>
      </c>
      <c r="T13" s="12"/>
      <c r="U13" s="12"/>
      <c r="V13" s="12"/>
      <c r="W13" s="12"/>
      <c r="X13" s="12"/>
      <c r="Y13" s="12"/>
      <c r="Z13" s="12"/>
      <c r="AA13" s="12"/>
      <c r="AB13" s="12"/>
      <c r="AC13" s="12"/>
      <c r="AD13" s="12"/>
      <c r="AE13" s="12"/>
      <c r="AF13" s="12"/>
      <c r="AG13" s="12"/>
      <c r="AH13" s="12"/>
      <c r="AI13" s="12"/>
      <c r="AJ13" s="12"/>
      <c r="AK13" s="12"/>
    </row>
    <row r="14" spans="1:61" ht="13.5" customHeight="1" x14ac:dyDescent="0.2">
      <c r="E14" s="3" t="s">
        <v>172</v>
      </c>
      <c r="F14" s="3" t="s">
        <v>250</v>
      </c>
      <c r="G14" s="84" t="s">
        <v>261</v>
      </c>
      <c r="H14" s="84" t="s">
        <v>261</v>
      </c>
      <c r="I14" s="84" t="s">
        <v>154</v>
      </c>
      <c r="J14" s="84" t="s">
        <v>154</v>
      </c>
      <c r="K14" s="84" t="s">
        <v>154</v>
      </c>
      <c r="L14" s="84" t="s">
        <v>154</v>
      </c>
      <c r="M14" s="84" t="s">
        <v>78</v>
      </c>
      <c r="S14" s="96" t="s">
        <v>378</v>
      </c>
      <c r="T14" s="97"/>
      <c r="U14" s="97"/>
      <c r="V14" s="97"/>
      <c r="W14" s="97"/>
      <c r="X14" s="97"/>
      <c r="Y14" s="97"/>
      <c r="Z14" s="97"/>
      <c r="AA14" s="97"/>
      <c r="AB14" s="97"/>
      <c r="AC14" s="97"/>
      <c r="AD14" s="98">
        <v>2.9468021612745643E-2</v>
      </c>
      <c r="AE14" s="98">
        <v>2.7703497210823214E-2</v>
      </c>
      <c r="AF14" s="98">
        <v>3.0218384584692615E-2</v>
      </c>
      <c r="AG14" s="98">
        <v>3.0691602889266978E-2</v>
      </c>
      <c r="AH14" s="98">
        <v>3.0657983137263534E-2</v>
      </c>
      <c r="AI14" s="97"/>
      <c r="AJ14" s="97"/>
      <c r="AK14" s="97"/>
    </row>
    <row r="15" spans="1:61" ht="13.5" customHeight="1" x14ac:dyDescent="0.2">
      <c r="E15" s="3" t="s">
        <v>172</v>
      </c>
      <c r="F15" s="3" t="s">
        <v>183</v>
      </c>
      <c r="G15" s="84" t="s">
        <v>261</v>
      </c>
      <c r="H15" s="84" t="s">
        <v>261</v>
      </c>
      <c r="I15" s="84" t="s">
        <v>154</v>
      </c>
      <c r="J15" s="84" t="s">
        <v>154</v>
      </c>
      <c r="K15" s="84" t="s">
        <v>78</v>
      </c>
      <c r="L15" s="84" t="s">
        <v>154</v>
      </c>
      <c r="M15" s="84" t="s">
        <v>78</v>
      </c>
      <c r="S15" s="96" t="s">
        <v>379</v>
      </c>
      <c r="T15" s="97"/>
      <c r="U15" s="97"/>
      <c r="V15" s="97"/>
      <c r="W15" s="97"/>
      <c r="X15" s="97"/>
      <c r="Y15" s="97"/>
      <c r="Z15" s="97"/>
      <c r="AA15" s="97"/>
      <c r="AB15" s="97"/>
      <c r="AC15" s="97"/>
      <c r="AD15" s="98">
        <v>2.0535388867007232E-2</v>
      </c>
      <c r="AE15" s="98">
        <v>1.8635304846784218E-2</v>
      </c>
      <c r="AF15" s="98">
        <v>1.9848033792205788E-2</v>
      </c>
      <c r="AG15" s="98">
        <v>1.9995893433744083E-2</v>
      </c>
      <c r="AH15" s="98">
        <v>1.9999998035663102E-2</v>
      </c>
      <c r="AI15" s="97"/>
      <c r="AJ15" s="97"/>
      <c r="AK15" s="97"/>
    </row>
    <row r="16" spans="1:61" ht="13.5" customHeight="1" x14ac:dyDescent="0.2">
      <c r="E16" s="3" t="s">
        <v>172</v>
      </c>
      <c r="F16" s="3" t="s">
        <v>251</v>
      </c>
      <c r="G16" s="84" t="s">
        <v>262</v>
      </c>
      <c r="H16" s="84" t="s">
        <v>262</v>
      </c>
      <c r="I16" s="84" t="s">
        <v>78</v>
      </c>
      <c r="J16" s="84" t="s">
        <v>78</v>
      </c>
      <c r="K16" s="84" t="s">
        <v>78</v>
      </c>
      <c r="L16" s="84" t="s">
        <v>78</v>
      </c>
      <c r="M16" s="84" t="s">
        <v>78</v>
      </c>
    </row>
    <row r="17" spans="5:37" ht="13.5" customHeight="1" x14ac:dyDescent="0.2">
      <c r="E17" s="3" t="s">
        <v>172</v>
      </c>
      <c r="F17" s="3" t="s">
        <v>252</v>
      </c>
      <c r="G17" s="84" t="s">
        <v>262</v>
      </c>
      <c r="H17" s="84" t="s">
        <v>261</v>
      </c>
      <c r="I17" s="84" t="s">
        <v>154</v>
      </c>
      <c r="J17" s="84" t="s">
        <v>154</v>
      </c>
      <c r="K17" s="84" t="s">
        <v>78</v>
      </c>
      <c r="L17" s="84" t="s">
        <v>154</v>
      </c>
      <c r="M17" s="84" t="s">
        <v>78</v>
      </c>
      <c r="S17" s="12" t="s">
        <v>380</v>
      </c>
      <c r="T17" s="12"/>
      <c r="U17" s="12"/>
      <c r="V17" s="12"/>
      <c r="W17" s="12"/>
      <c r="X17" s="12"/>
      <c r="Y17" s="12"/>
      <c r="Z17" s="12"/>
      <c r="AA17" s="12"/>
      <c r="AB17" s="12"/>
      <c r="AC17" s="12"/>
      <c r="AD17" s="12"/>
      <c r="AE17" s="12"/>
      <c r="AF17" s="12"/>
      <c r="AG17" s="12"/>
      <c r="AH17" s="12"/>
      <c r="AI17" s="12"/>
      <c r="AJ17" s="12"/>
      <c r="AK17" s="12"/>
    </row>
    <row r="18" spans="5:37" ht="13.5" customHeight="1" x14ac:dyDescent="0.2">
      <c r="E18" s="3" t="s">
        <v>172</v>
      </c>
      <c r="F18" s="3" t="s">
        <v>417</v>
      </c>
      <c r="G18" s="84" t="s">
        <v>261</v>
      </c>
      <c r="H18" s="84" t="s">
        <v>261</v>
      </c>
      <c r="I18" s="84" t="s">
        <v>154</v>
      </c>
      <c r="J18" s="84" t="s">
        <v>78</v>
      </c>
      <c r="K18" s="84" t="s">
        <v>78</v>
      </c>
      <c r="L18" s="84" t="s">
        <v>78</v>
      </c>
      <c r="M18" s="84" t="s">
        <v>78</v>
      </c>
      <c r="S18" s="96" t="s">
        <v>381</v>
      </c>
      <c r="T18" s="98">
        <v>2.9682868493808634E-2</v>
      </c>
      <c r="U18" s="98">
        <v>4.5785682592640597E-3</v>
      </c>
      <c r="V18" s="98">
        <v>4.9629066950553469E-2</v>
      </c>
      <c r="W18" s="98">
        <v>4.7981896456562589E-2</v>
      </c>
      <c r="X18" s="98">
        <v>3.0897646726217864E-2</v>
      </c>
      <c r="Y18" s="98">
        <v>2.8846428936344148E-2</v>
      </c>
      <c r="Z18" s="98">
        <v>1.9598807731472156E-2</v>
      </c>
      <c r="AA18" s="98">
        <v>1.0779220779220777E-2</v>
      </c>
      <c r="AB18" s="98">
        <v>2.1426185275600806E-2</v>
      </c>
      <c r="AC18" s="98">
        <v>3.7419997584832831E-2</v>
      </c>
      <c r="AD18" s="98">
        <v>3.0555676808241117E-2</v>
      </c>
      <c r="AE18" s="98">
        <v>2.9026890512265036E-2</v>
      </c>
      <c r="AF18" s="98">
        <v>2.8332219054290564E-2</v>
      </c>
      <c r="AG18" s="98">
        <v>1.9884998702590362E-2</v>
      </c>
      <c r="AH18" s="98">
        <v>1.9996919584223838E-2</v>
      </c>
      <c r="AI18" s="98">
        <v>1.9996919584223838E-2</v>
      </c>
      <c r="AJ18" s="98">
        <v>1.9996919584223838E-2</v>
      </c>
      <c r="AK18" s="98">
        <v>1.9996919584223838E-2</v>
      </c>
    </row>
    <row r="19" spans="5:37" ht="13.5" customHeight="1" x14ac:dyDescent="0.2">
      <c r="E19" s="3" t="s">
        <v>172</v>
      </c>
      <c r="F19" s="3" t="s">
        <v>186</v>
      </c>
      <c r="G19" s="84" t="s">
        <v>261</v>
      </c>
      <c r="H19" s="84" t="s">
        <v>261</v>
      </c>
      <c r="I19" s="84" t="s">
        <v>154</v>
      </c>
      <c r="J19" s="84" t="s">
        <v>78</v>
      </c>
      <c r="K19" s="84" t="s">
        <v>78</v>
      </c>
      <c r="L19" s="84" t="s">
        <v>78</v>
      </c>
      <c r="M19" s="84" t="s">
        <v>78</v>
      </c>
      <c r="S19" s="96" t="s">
        <v>382</v>
      </c>
      <c r="T19" s="16">
        <v>214.78330000000003</v>
      </c>
      <c r="U19" s="16">
        <v>215.76670000000001</v>
      </c>
      <c r="V19" s="16">
        <v>226.47499999999999</v>
      </c>
      <c r="W19" s="16">
        <v>237.3417</v>
      </c>
      <c r="X19" s="16">
        <v>244.67499999999998</v>
      </c>
      <c r="Y19" s="16">
        <v>251.73299999999998</v>
      </c>
      <c r="Z19" s="16">
        <v>256.66666666666663</v>
      </c>
      <c r="AA19" s="16">
        <v>259.43333333333328</v>
      </c>
      <c r="AB19" s="16">
        <v>264.99199999999996</v>
      </c>
      <c r="AC19" s="16">
        <v>274.90799999999996</v>
      </c>
      <c r="AD19" s="16">
        <v>283.30799999999988</v>
      </c>
      <c r="AE19" s="16">
        <v>291.53155029724866</v>
      </c>
      <c r="AF19" s="16">
        <v>299.79128604150719</v>
      </c>
      <c r="AG19" s="16">
        <v>305.75263537549046</v>
      </c>
      <c r="AH19" s="16">
        <v>311.86674623775866</v>
      </c>
      <c r="AI19" s="16">
        <v>318.10312048326864</v>
      </c>
      <c r="AJ19" s="16">
        <v>324.46420300306323</v>
      </c>
      <c r="AK19" s="16">
        <v>330.95248757847475</v>
      </c>
    </row>
    <row r="20" spans="5:37" ht="13.5" customHeight="1" x14ac:dyDescent="0.2">
      <c r="E20" s="3" t="s">
        <v>172</v>
      </c>
      <c r="F20" s="3" t="s">
        <v>187</v>
      </c>
      <c r="G20" s="84" t="s">
        <v>261</v>
      </c>
      <c r="H20" s="84" t="s">
        <v>261</v>
      </c>
      <c r="I20" s="84" t="s">
        <v>154</v>
      </c>
      <c r="J20" s="84" t="s">
        <v>78</v>
      </c>
      <c r="K20" s="84" t="s">
        <v>78</v>
      </c>
      <c r="L20" s="84" t="s">
        <v>78</v>
      </c>
      <c r="M20" s="84" t="s">
        <v>78</v>
      </c>
    </row>
    <row r="21" spans="5:37" ht="13.5" customHeight="1" x14ac:dyDescent="0.2">
      <c r="E21" s="3" t="s">
        <v>172</v>
      </c>
      <c r="F21" s="3" t="s">
        <v>188</v>
      </c>
      <c r="G21" s="84" t="s">
        <v>261</v>
      </c>
      <c r="H21" s="84" t="s">
        <v>261</v>
      </c>
      <c r="I21" s="84" t="s">
        <v>154</v>
      </c>
      <c r="J21" s="84" t="s">
        <v>78</v>
      </c>
      <c r="K21" s="84" t="s">
        <v>78</v>
      </c>
      <c r="L21" s="84" t="s">
        <v>78</v>
      </c>
      <c r="M21" s="84" t="s">
        <v>78</v>
      </c>
      <c r="S21" s="96" t="s">
        <v>383</v>
      </c>
      <c r="T21" s="99">
        <v>1.3190410986329004</v>
      </c>
      <c r="U21" s="99">
        <v>1.3130293043365815</v>
      </c>
      <c r="V21" s="99">
        <v>1.250946020532067</v>
      </c>
      <c r="W21" s="99">
        <v>1.193671402876106</v>
      </c>
      <c r="X21" s="99">
        <v>1.1578951670583424</v>
      </c>
      <c r="Y21" s="99">
        <v>1.125430515665407</v>
      </c>
      <c r="Z21" s="99">
        <v>1.1037974025974022</v>
      </c>
      <c r="AA21" s="99">
        <v>1.0920262109726324</v>
      </c>
      <c r="AB21" s="99">
        <v>1.069119067745441</v>
      </c>
      <c r="AC21" s="99">
        <v>1.0305556768082411</v>
      </c>
      <c r="AD21" s="99">
        <v>1</v>
      </c>
      <c r="AE21" s="99">
        <v>0.97179190283568295</v>
      </c>
      <c r="AF21" s="99">
        <v>0.94501746111718155</v>
      </c>
      <c r="AG21" s="99">
        <v>0.92659217688205164</v>
      </c>
      <c r="AH21" s="99">
        <v>0.90842644628745906</v>
      </c>
      <c r="AI21" s="99">
        <v>0.89061685270359081</v>
      </c>
      <c r="AJ21" s="99">
        <v>0.87315641410625877</v>
      </c>
      <c r="AK21" s="99">
        <v>0.85603828535303728</v>
      </c>
    </row>
    <row r="22" spans="5:37" ht="13.5" customHeight="1" x14ac:dyDescent="0.2">
      <c r="E22" s="3" t="s">
        <v>172</v>
      </c>
      <c r="F22" s="3" t="s">
        <v>189</v>
      </c>
      <c r="G22" s="84" t="s">
        <v>261</v>
      </c>
      <c r="H22" s="84" t="s">
        <v>261</v>
      </c>
      <c r="I22" s="84" t="s">
        <v>154</v>
      </c>
      <c r="J22" s="84" t="s">
        <v>78</v>
      </c>
      <c r="K22" s="84" t="s">
        <v>78</v>
      </c>
      <c r="L22" s="84" t="s">
        <v>78</v>
      </c>
      <c r="M22" s="84" t="s">
        <v>78</v>
      </c>
    </row>
    <row r="23" spans="5:37" ht="13.5" customHeight="1" x14ac:dyDescent="0.2">
      <c r="E23" s="3" t="s">
        <v>172</v>
      </c>
      <c r="F23" s="3" t="s">
        <v>190</v>
      </c>
      <c r="G23" s="84" t="s">
        <v>261</v>
      </c>
      <c r="H23" s="84" t="s">
        <v>261</v>
      </c>
      <c r="I23" s="84" t="s">
        <v>154</v>
      </c>
      <c r="J23" s="84" t="s">
        <v>78</v>
      </c>
      <c r="K23" s="84" t="s">
        <v>78</v>
      </c>
      <c r="L23" s="84" t="s">
        <v>78</v>
      </c>
      <c r="M23" s="84" t="s">
        <v>78</v>
      </c>
    </row>
    <row r="24" spans="5:37" ht="13.5" customHeight="1" x14ac:dyDescent="0.2">
      <c r="E24" s="3" t="s">
        <v>172</v>
      </c>
      <c r="F24" s="3" t="s">
        <v>191</v>
      </c>
      <c r="G24" s="84" t="s">
        <v>261</v>
      </c>
      <c r="H24" s="84" t="s">
        <v>261</v>
      </c>
      <c r="I24" s="84" t="s">
        <v>154</v>
      </c>
      <c r="J24" s="84" t="s">
        <v>78</v>
      </c>
      <c r="K24" s="84" t="s">
        <v>78</v>
      </c>
      <c r="L24" s="84" t="s">
        <v>78</v>
      </c>
      <c r="M24" s="84" t="s">
        <v>78</v>
      </c>
    </row>
    <row r="25" spans="5:37" ht="13.5" customHeight="1" x14ac:dyDescent="0.2">
      <c r="E25" s="3" t="s">
        <v>172</v>
      </c>
      <c r="F25" s="3" t="s">
        <v>192</v>
      </c>
      <c r="G25" s="84" t="s">
        <v>261</v>
      </c>
      <c r="H25" s="84" t="s">
        <v>261</v>
      </c>
      <c r="I25" s="84" t="s">
        <v>154</v>
      </c>
      <c r="J25" s="84" t="s">
        <v>78</v>
      </c>
      <c r="K25" s="84" t="s">
        <v>78</v>
      </c>
      <c r="L25" s="84" t="s">
        <v>78</v>
      </c>
      <c r="M25" s="84" t="s">
        <v>78</v>
      </c>
    </row>
    <row r="26" spans="5:37" ht="13.5" customHeight="1" x14ac:dyDescent="0.2">
      <c r="E26" s="3" t="s">
        <v>172</v>
      </c>
      <c r="F26" s="3" t="s">
        <v>194</v>
      </c>
      <c r="G26" s="84" t="s">
        <v>262</v>
      </c>
      <c r="H26" s="84" t="s">
        <v>261</v>
      </c>
      <c r="I26" s="84" t="s">
        <v>154</v>
      </c>
      <c r="J26" s="84" t="s">
        <v>154</v>
      </c>
      <c r="K26" s="84" t="s">
        <v>78</v>
      </c>
      <c r="L26" s="84" t="s">
        <v>78</v>
      </c>
      <c r="M26" s="84" t="s">
        <v>78</v>
      </c>
    </row>
    <row r="27" spans="5:37" ht="13.5" customHeight="1" x14ac:dyDescent="0.2">
      <c r="E27" s="3" t="s">
        <v>207</v>
      </c>
      <c r="F27" s="3" t="s">
        <v>253</v>
      </c>
      <c r="G27" s="84" t="s">
        <v>262</v>
      </c>
      <c r="H27" s="84" t="s">
        <v>261</v>
      </c>
      <c r="I27" s="84" t="s">
        <v>154</v>
      </c>
      <c r="J27" s="84" t="s">
        <v>154</v>
      </c>
      <c r="K27" s="84" t="s">
        <v>78</v>
      </c>
      <c r="L27" s="84" t="s">
        <v>78</v>
      </c>
      <c r="M27" s="84" t="s">
        <v>78</v>
      </c>
    </row>
    <row r="28" spans="5:37" ht="13.5" customHeight="1" x14ac:dyDescent="0.2">
      <c r="E28" s="3" t="s">
        <v>207</v>
      </c>
      <c r="F28" s="3" t="s">
        <v>208</v>
      </c>
      <c r="G28" s="84" t="s">
        <v>261</v>
      </c>
      <c r="H28" s="84" t="s">
        <v>261</v>
      </c>
      <c r="I28" s="84" t="s">
        <v>154</v>
      </c>
      <c r="J28" s="84" t="s">
        <v>154</v>
      </c>
      <c r="K28" s="84" t="s">
        <v>78</v>
      </c>
      <c r="L28" s="84" t="s">
        <v>78</v>
      </c>
      <c r="M28" s="84" t="s">
        <v>154</v>
      </c>
    </row>
    <row r="29" spans="5:37" ht="13.5" customHeight="1" x14ac:dyDescent="0.2">
      <c r="E29" s="3" t="s">
        <v>207</v>
      </c>
      <c r="F29" s="3" t="s">
        <v>209</v>
      </c>
      <c r="G29" s="84" t="s">
        <v>261</v>
      </c>
      <c r="H29" s="84" t="s">
        <v>261</v>
      </c>
      <c r="I29" s="84" t="s">
        <v>154</v>
      </c>
      <c r="J29" s="84" t="s">
        <v>154</v>
      </c>
      <c r="K29" s="84" t="s">
        <v>78</v>
      </c>
      <c r="L29" s="84" t="s">
        <v>78</v>
      </c>
      <c r="M29" s="84" t="s">
        <v>154</v>
      </c>
    </row>
    <row r="30" spans="5:37" ht="13.5" customHeight="1" x14ac:dyDescent="0.2">
      <c r="E30" s="3" t="s">
        <v>207</v>
      </c>
      <c r="F30" s="3" t="s">
        <v>210</v>
      </c>
      <c r="G30" s="84" t="s">
        <v>262</v>
      </c>
      <c r="H30" s="84" t="s">
        <v>261</v>
      </c>
      <c r="I30" s="84" t="s">
        <v>154</v>
      </c>
      <c r="J30" s="84" t="s">
        <v>78</v>
      </c>
      <c r="K30" s="84" t="s">
        <v>78</v>
      </c>
      <c r="L30" s="84" t="s">
        <v>78</v>
      </c>
      <c r="M30" s="84" t="s">
        <v>78</v>
      </c>
    </row>
    <row r="31" spans="5:37" ht="13.5" customHeight="1" x14ac:dyDescent="0.2">
      <c r="E31" s="3" t="s">
        <v>207</v>
      </c>
      <c r="F31" s="3" t="s">
        <v>211</v>
      </c>
      <c r="G31" s="84" t="s">
        <v>262</v>
      </c>
      <c r="H31" s="84" t="s">
        <v>261</v>
      </c>
      <c r="I31" s="84" t="s">
        <v>154</v>
      </c>
      <c r="J31" s="84" t="s">
        <v>154</v>
      </c>
      <c r="K31" s="84" t="s">
        <v>78</v>
      </c>
      <c r="L31" s="84" t="s">
        <v>78</v>
      </c>
      <c r="M31" s="84" t="s">
        <v>78</v>
      </c>
    </row>
    <row r="32" spans="5:37" ht="13.5" customHeight="1" x14ac:dyDescent="0.2">
      <c r="E32" s="3" t="s">
        <v>207</v>
      </c>
      <c r="F32" s="3" t="s">
        <v>212</v>
      </c>
      <c r="G32" s="84" t="s">
        <v>262</v>
      </c>
      <c r="H32" s="84" t="s">
        <v>261</v>
      </c>
      <c r="I32" s="84" t="s">
        <v>154</v>
      </c>
      <c r="J32" s="84" t="s">
        <v>78</v>
      </c>
      <c r="K32" s="84" t="s">
        <v>78</v>
      </c>
      <c r="L32" s="84" t="s">
        <v>78</v>
      </c>
      <c r="M32" s="84" t="s">
        <v>78</v>
      </c>
    </row>
    <row r="33" spans="5:13" ht="13.5" customHeight="1" x14ac:dyDescent="0.2">
      <c r="E33" s="3" t="s">
        <v>207</v>
      </c>
      <c r="F33" s="3" t="s">
        <v>213</v>
      </c>
      <c r="G33" s="84" t="s">
        <v>262</v>
      </c>
      <c r="H33" s="84" t="s">
        <v>261</v>
      </c>
      <c r="I33" s="84" t="s">
        <v>154</v>
      </c>
      <c r="J33" s="84" t="s">
        <v>154</v>
      </c>
      <c r="K33" s="84" t="s">
        <v>78</v>
      </c>
      <c r="L33" s="84" t="s">
        <v>78</v>
      </c>
      <c r="M33" s="84" t="s">
        <v>78</v>
      </c>
    </row>
    <row r="34" spans="5:13" ht="13.5" customHeight="1" x14ac:dyDescent="0.2">
      <c r="E34" s="3" t="s">
        <v>214</v>
      </c>
      <c r="F34" s="3" t="s">
        <v>214</v>
      </c>
      <c r="G34" s="84" t="s">
        <v>261</v>
      </c>
      <c r="H34" s="84" t="s">
        <v>261</v>
      </c>
      <c r="I34" s="84" t="s">
        <v>154</v>
      </c>
      <c r="J34" s="84" t="s">
        <v>154</v>
      </c>
      <c r="K34" s="84" t="s">
        <v>78</v>
      </c>
      <c r="L34" s="84" t="s">
        <v>78</v>
      </c>
      <c r="M34" s="84" t="s">
        <v>154</v>
      </c>
    </row>
    <row r="36" spans="5:13" ht="13.5" customHeight="1" x14ac:dyDescent="0.2">
      <c r="F36" s="3" t="s">
        <v>245</v>
      </c>
      <c r="G36" s="88">
        <v>1</v>
      </c>
    </row>
    <row r="37" spans="5:13" ht="13.5" customHeight="1" x14ac:dyDescent="0.2"/>
    <row r="39" spans="5:13" x14ac:dyDescent="0.2">
      <c r="F39" s="3" t="s">
        <v>648</v>
      </c>
      <c r="G39" s="137">
        <v>1</v>
      </c>
      <c r="H39" s="18" t="s">
        <v>675</v>
      </c>
    </row>
    <row r="50" spans="2:60" ht="15" x14ac:dyDescent="0.2">
      <c r="B50" s="10" t="s">
        <v>384</v>
      </c>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41"/>
      <c r="AV50" s="10"/>
      <c r="AW50" s="10"/>
      <c r="AX50" s="10"/>
      <c r="AY50" s="10"/>
      <c r="AZ50" s="10"/>
      <c r="BA50" s="10"/>
      <c r="BB50" s="10"/>
      <c r="BC50" s="10"/>
      <c r="BD50" s="10"/>
      <c r="BE50" s="10"/>
      <c r="BF50" s="10"/>
      <c r="BG50" s="10"/>
      <c r="BH50" s="10"/>
    </row>
    <row r="51" spans="2:60" x14ac:dyDescent="0.2">
      <c r="C51" s="30" t="s">
        <v>385</v>
      </c>
    </row>
    <row r="53" spans="2:60" x14ac:dyDescent="0.2">
      <c r="E53" s="3" t="s">
        <v>149</v>
      </c>
      <c r="F53" s="3" t="s">
        <v>386</v>
      </c>
      <c r="L53" s="3" t="s">
        <v>387</v>
      </c>
      <c r="M53" s="16"/>
      <c r="R53" s="100"/>
      <c r="T53" s="14"/>
      <c r="U53" s="14"/>
      <c r="V53" s="14"/>
      <c r="W53" s="14"/>
      <c r="X53" s="14"/>
      <c r="Y53" s="14"/>
      <c r="Z53" s="14"/>
      <c r="AA53" s="14"/>
      <c r="AB53" s="14"/>
      <c r="AC53" s="14"/>
      <c r="AD53" s="14"/>
      <c r="AE53" s="14"/>
      <c r="AF53" s="14"/>
      <c r="AG53" s="14"/>
      <c r="AH53" s="14"/>
      <c r="AI53" s="14"/>
      <c r="AJ53" s="14"/>
      <c r="AK53" s="14"/>
      <c r="AM53" s="14"/>
      <c r="AN53" s="14"/>
      <c r="AO53" s="14"/>
      <c r="AP53" s="14"/>
      <c r="AQ53" s="14"/>
      <c r="AR53" s="14"/>
    </row>
    <row r="55" spans="2:60" x14ac:dyDescent="0.2">
      <c r="E55" s="3" t="s">
        <v>149</v>
      </c>
      <c r="F55" s="3" t="s">
        <v>388</v>
      </c>
      <c r="L55" s="3" t="s">
        <v>387</v>
      </c>
      <c r="M55" s="16" t="s">
        <v>135</v>
      </c>
      <c r="R55" s="100">
        <v>6</v>
      </c>
      <c r="T55" s="14"/>
      <c r="U55" s="14"/>
      <c r="V55" s="14"/>
      <c r="W55" s="14"/>
      <c r="X55" s="14"/>
      <c r="Y55" s="14"/>
      <c r="Z55" s="14"/>
      <c r="AA55" s="14"/>
      <c r="AB55" s="14"/>
      <c r="AC55" s="14"/>
      <c r="AD55" s="14"/>
      <c r="AE55" s="14"/>
      <c r="AF55" s="14"/>
      <c r="AG55" s="14"/>
      <c r="AH55" s="14"/>
      <c r="AI55" s="14"/>
      <c r="AJ55" s="14"/>
      <c r="AK55" s="14"/>
      <c r="AM55" s="14"/>
      <c r="AN55" s="14"/>
      <c r="AO55" s="14"/>
      <c r="AP55" s="14"/>
      <c r="AQ55" s="14"/>
      <c r="AR55" s="14"/>
    </row>
    <row r="57" spans="2:60" x14ac:dyDescent="0.2">
      <c r="E57" s="3" t="s">
        <v>149</v>
      </c>
      <c r="F57" s="3" t="s">
        <v>389</v>
      </c>
      <c r="L57" s="3" t="s">
        <v>387</v>
      </c>
      <c r="M57" s="16" t="s">
        <v>156</v>
      </c>
      <c r="R57" s="100">
        <v>1</v>
      </c>
      <c r="T57" s="14"/>
      <c r="U57" s="14"/>
      <c r="V57" s="14"/>
      <c r="W57" s="14"/>
      <c r="X57" s="14"/>
      <c r="Y57" s="14"/>
      <c r="Z57" s="14"/>
      <c r="AA57" s="14"/>
      <c r="AB57" s="14"/>
      <c r="AC57" s="14"/>
      <c r="AD57" s="14"/>
      <c r="AE57" s="14"/>
      <c r="AF57" s="14"/>
      <c r="AG57" s="14"/>
      <c r="AH57" s="14"/>
      <c r="AI57" s="14"/>
      <c r="AJ57" s="14"/>
      <c r="AK57" s="14"/>
      <c r="AM57" s="14"/>
      <c r="AN57" s="14"/>
      <c r="AO57" s="14"/>
      <c r="AP57" s="14"/>
      <c r="AQ57" s="14"/>
      <c r="AR57" s="14"/>
    </row>
    <row r="59" spans="2:60" x14ac:dyDescent="0.2">
      <c r="E59" s="3" t="s">
        <v>149</v>
      </c>
      <c r="F59" s="3" t="s">
        <v>390</v>
      </c>
      <c r="G59" s="3" t="s">
        <v>391</v>
      </c>
      <c r="L59" s="3" t="s">
        <v>222</v>
      </c>
      <c r="M59" s="101">
        <v>1</v>
      </c>
      <c r="R59" s="102">
        <v>1</v>
      </c>
      <c r="T59" s="14"/>
      <c r="U59" s="14"/>
      <c r="V59" s="14"/>
      <c r="W59" s="14"/>
      <c r="X59" s="14"/>
      <c r="Y59" s="14"/>
      <c r="Z59" s="14"/>
      <c r="AA59" s="14"/>
      <c r="AB59" s="14"/>
      <c r="AC59" s="14"/>
      <c r="AD59" s="14"/>
      <c r="AE59" s="14"/>
      <c r="AF59" s="14"/>
      <c r="AG59" s="14"/>
      <c r="AH59" s="14"/>
      <c r="AI59" s="14"/>
      <c r="AJ59" s="14"/>
      <c r="AK59" s="14"/>
      <c r="AM59" s="14"/>
      <c r="AN59" s="14"/>
      <c r="AO59" s="14"/>
      <c r="AP59" s="14"/>
      <c r="AQ59" s="14"/>
      <c r="AR59" s="14"/>
    </row>
    <row r="60" spans="2:60" x14ac:dyDescent="0.2">
      <c r="E60" s="3" t="s">
        <v>149</v>
      </c>
      <c r="F60" s="3" t="s">
        <v>390</v>
      </c>
      <c r="G60" s="3" t="s">
        <v>392</v>
      </c>
      <c r="L60" s="3" t="s">
        <v>222</v>
      </c>
      <c r="M60" s="101">
        <v>0</v>
      </c>
      <c r="R60" s="102">
        <v>0</v>
      </c>
      <c r="T60" s="14"/>
      <c r="U60" s="14"/>
      <c r="V60" s="14"/>
      <c r="W60" s="14"/>
      <c r="X60" s="14"/>
      <c r="Y60" s="14"/>
      <c r="Z60" s="14"/>
      <c r="AA60" s="14"/>
      <c r="AB60" s="14"/>
      <c r="AC60" s="14"/>
      <c r="AD60" s="14"/>
      <c r="AE60" s="14"/>
      <c r="AF60" s="14"/>
      <c r="AG60" s="14"/>
      <c r="AH60" s="14"/>
      <c r="AI60" s="14"/>
      <c r="AJ60" s="14"/>
      <c r="AK60" s="14"/>
      <c r="AM60" s="14"/>
      <c r="AN60" s="14"/>
      <c r="AO60" s="14"/>
      <c r="AP60" s="14"/>
      <c r="AQ60" s="14"/>
      <c r="AR60" s="14"/>
    </row>
    <row r="61" spans="2:60" x14ac:dyDescent="0.2">
      <c r="E61" s="3" t="s">
        <v>149</v>
      </c>
      <c r="F61" s="3" t="s">
        <v>390</v>
      </c>
      <c r="G61" s="3" t="s">
        <v>393</v>
      </c>
      <c r="L61" s="3" t="s">
        <v>222</v>
      </c>
      <c r="M61" s="129">
        <v>0</v>
      </c>
      <c r="R61" s="102">
        <v>0</v>
      </c>
      <c r="T61" s="14"/>
      <c r="U61" s="14"/>
      <c r="V61" s="14"/>
      <c r="W61" s="14"/>
      <c r="X61" s="14"/>
      <c r="Y61" s="14"/>
      <c r="Z61" s="14"/>
      <c r="AA61" s="14"/>
      <c r="AB61" s="14"/>
      <c r="AC61" s="14"/>
      <c r="AD61" s="14"/>
      <c r="AE61" s="14"/>
      <c r="AF61" s="14"/>
      <c r="AG61" s="14"/>
      <c r="AH61" s="14"/>
      <c r="AI61" s="14"/>
      <c r="AJ61" s="14"/>
      <c r="AK61" s="14"/>
      <c r="AM61" s="14"/>
      <c r="AN61" s="14"/>
      <c r="AO61" s="14"/>
      <c r="AP61" s="14"/>
      <c r="AQ61" s="14"/>
      <c r="AR61" s="14"/>
    </row>
    <row r="63" spans="2:60" x14ac:dyDescent="0.2">
      <c r="E63" s="3" t="s">
        <v>149</v>
      </c>
      <c r="F63" s="3" t="s">
        <v>394</v>
      </c>
      <c r="G63" s="3" t="s">
        <v>395</v>
      </c>
      <c r="L63" s="3" t="s">
        <v>387</v>
      </c>
      <c r="M63" s="101" t="s">
        <v>154</v>
      </c>
      <c r="R63" s="100">
        <v>1</v>
      </c>
    </row>
    <row r="65" spans="3:60" x14ac:dyDescent="0.2">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c r="AM65" s="11"/>
      <c r="AN65" s="11"/>
      <c r="AO65" s="11"/>
      <c r="AP65" s="11"/>
      <c r="AQ65" s="11"/>
      <c r="AR65" s="11"/>
      <c r="AS65" s="11"/>
      <c r="AT65" s="11"/>
      <c r="AU65" s="44"/>
      <c r="AV65" s="11"/>
      <c r="AW65" s="11"/>
      <c r="AX65" s="11"/>
      <c r="AY65" s="11"/>
      <c r="AZ65" s="11"/>
      <c r="BA65" s="11"/>
      <c r="BB65" s="11"/>
      <c r="BC65" s="11"/>
      <c r="BD65" s="11"/>
      <c r="BE65" s="11"/>
      <c r="BF65" s="11"/>
      <c r="BG65" s="11"/>
      <c r="BH65" s="11"/>
    </row>
    <row r="67" spans="3:60" x14ac:dyDescent="0.2">
      <c r="M67" s="101"/>
      <c r="R67" s="102"/>
      <c r="T67" s="14"/>
      <c r="U67" s="14"/>
      <c r="V67" s="14"/>
      <c r="W67" s="14"/>
      <c r="X67" s="14"/>
      <c r="Y67" s="14"/>
      <c r="Z67" s="14"/>
      <c r="AA67" s="14"/>
      <c r="AB67" s="14"/>
      <c r="AC67" s="14"/>
      <c r="AD67" s="14"/>
      <c r="AE67" s="14"/>
      <c r="AF67" s="14"/>
      <c r="AG67" s="14"/>
      <c r="AH67" s="14"/>
      <c r="AI67" s="14"/>
      <c r="AJ67" s="14"/>
      <c r="AK67" s="14"/>
      <c r="AM67" s="14"/>
      <c r="AN67" s="14"/>
      <c r="AO67" s="14"/>
      <c r="AP67" s="14"/>
      <c r="AQ67" s="14"/>
      <c r="AR67" s="14"/>
    </row>
    <row r="68" spans="3:60" x14ac:dyDescent="0.2">
      <c r="M68" s="101"/>
      <c r="R68" s="102"/>
      <c r="T68" s="14"/>
      <c r="U68" s="14"/>
      <c r="V68" s="14"/>
      <c r="W68" s="14"/>
      <c r="X68" s="14"/>
      <c r="Y68" s="14"/>
      <c r="Z68" s="14"/>
      <c r="AA68" s="14"/>
      <c r="AB68" s="14"/>
      <c r="AC68" s="14"/>
      <c r="AD68" s="14"/>
      <c r="AE68" s="14"/>
      <c r="AF68" s="14"/>
      <c r="AG68" s="14"/>
      <c r="AH68" s="14"/>
      <c r="AI68" s="14"/>
      <c r="AJ68" s="14"/>
      <c r="AK68" s="14"/>
      <c r="AM68" s="14"/>
      <c r="AN68" s="14"/>
      <c r="AO68" s="14"/>
      <c r="AP68" s="14"/>
      <c r="AQ68" s="14"/>
      <c r="AR68" s="14"/>
    </row>
    <row r="69" spans="3:60" x14ac:dyDescent="0.2">
      <c r="M69" s="101"/>
      <c r="R69" s="102"/>
      <c r="T69" s="14"/>
      <c r="U69" s="14"/>
      <c r="V69" s="14"/>
      <c r="W69" s="14"/>
      <c r="X69" s="14"/>
      <c r="Y69" s="14"/>
      <c r="Z69" s="14"/>
      <c r="AA69" s="14"/>
      <c r="AB69" s="14"/>
      <c r="AC69" s="14"/>
      <c r="AD69" s="14"/>
      <c r="AE69" s="14"/>
      <c r="AF69" s="14"/>
      <c r="AG69" s="14"/>
      <c r="AH69" s="14"/>
      <c r="AI69" s="14"/>
      <c r="AJ69" s="14"/>
      <c r="AK69" s="14"/>
      <c r="AM69" s="14"/>
      <c r="AN69" s="14"/>
      <c r="AO69" s="14"/>
      <c r="AP69" s="14"/>
      <c r="AQ69" s="14"/>
      <c r="AR69" s="14"/>
    </row>
    <row r="70" spans="3:60" x14ac:dyDescent="0.2">
      <c r="M70" s="101"/>
      <c r="R70" s="102"/>
      <c r="T70" s="14"/>
      <c r="U70" s="14"/>
      <c r="V70" s="14"/>
      <c r="W70" s="14"/>
      <c r="X70" s="14"/>
      <c r="Y70" s="14"/>
      <c r="Z70" s="14"/>
      <c r="AA70" s="14"/>
      <c r="AB70" s="14"/>
      <c r="AC70" s="14"/>
      <c r="AD70" s="14"/>
      <c r="AE70" s="14"/>
      <c r="AF70" s="14"/>
      <c r="AG70" s="14"/>
      <c r="AH70" s="14"/>
      <c r="AI70" s="14"/>
      <c r="AJ70" s="14"/>
      <c r="AK70" s="14"/>
      <c r="AM70" s="14"/>
      <c r="AN70" s="14"/>
      <c r="AO70" s="14"/>
      <c r="AP70" s="14"/>
      <c r="AQ70" s="14"/>
      <c r="AR70" s="14"/>
    </row>
    <row r="71" spans="3:60" x14ac:dyDescent="0.2">
      <c r="M71" s="101"/>
      <c r="R71" s="102"/>
      <c r="T71" s="14"/>
      <c r="U71" s="14"/>
      <c r="V71" s="14"/>
      <c r="W71" s="14"/>
      <c r="X71" s="14"/>
      <c r="Y71" s="14"/>
      <c r="Z71" s="14"/>
      <c r="AA71" s="14"/>
      <c r="AB71" s="14"/>
      <c r="AC71" s="14"/>
      <c r="AD71" s="14"/>
      <c r="AE71" s="14"/>
      <c r="AF71" s="14"/>
      <c r="AG71" s="14"/>
      <c r="AH71" s="14"/>
      <c r="AI71" s="14"/>
      <c r="AJ71" s="14"/>
      <c r="AK71" s="14"/>
      <c r="AM71" s="14"/>
      <c r="AN71" s="14"/>
      <c r="AO71" s="14"/>
      <c r="AP71" s="14"/>
      <c r="AQ71" s="14"/>
      <c r="AR71" s="14"/>
    </row>
    <row r="72" spans="3:60" x14ac:dyDescent="0.2">
      <c r="AU72" s="3"/>
    </row>
    <row r="73" spans="3:60" x14ac:dyDescent="0.2">
      <c r="M73" s="101"/>
      <c r="R73" s="102"/>
      <c r="T73" s="14"/>
      <c r="U73" s="14"/>
      <c r="V73" s="14"/>
      <c r="W73" s="14"/>
      <c r="X73" s="14"/>
      <c r="Y73" s="14"/>
      <c r="Z73" s="14"/>
      <c r="AA73" s="14"/>
      <c r="AB73" s="14"/>
      <c r="AC73" s="14"/>
      <c r="AD73" s="14"/>
      <c r="AE73" s="14"/>
      <c r="AF73" s="14"/>
      <c r="AG73" s="14"/>
      <c r="AH73" s="14"/>
      <c r="AI73" s="14"/>
      <c r="AJ73" s="14"/>
      <c r="AK73" s="14"/>
      <c r="AM73" s="14"/>
      <c r="AN73" s="14"/>
      <c r="AO73" s="14"/>
      <c r="AP73" s="14"/>
      <c r="AQ73" s="14"/>
      <c r="AR73" s="14"/>
    </row>
    <row r="74" spans="3:60" x14ac:dyDescent="0.2">
      <c r="M74" s="101"/>
      <c r="R74" s="102"/>
      <c r="T74" s="14"/>
      <c r="U74" s="14"/>
      <c r="V74" s="14"/>
      <c r="W74" s="14"/>
      <c r="X74" s="14"/>
      <c r="Y74" s="14"/>
      <c r="Z74" s="14"/>
      <c r="AA74" s="14"/>
      <c r="AB74" s="14"/>
      <c r="AC74" s="14"/>
      <c r="AD74" s="14"/>
      <c r="AE74" s="14"/>
      <c r="AF74" s="14"/>
      <c r="AG74" s="14"/>
      <c r="AH74" s="14"/>
      <c r="AI74" s="14"/>
      <c r="AJ74" s="14"/>
      <c r="AK74" s="14"/>
      <c r="AM74" s="14"/>
      <c r="AN74" s="14"/>
      <c r="AO74" s="14"/>
      <c r="AP74" s="14"/>
      <c r="AQ74" s="14"/>
      <c r="AR74" s="14"/>
    </row>
    <row r="75" spans="3:60" x14ac:dyDescent="0.2">
      <c r="M75" s="101"/>
      <c r="R75" s="102"/>
      <c r="T75" s="14"/>
      <c r="U75" s="14"/>
      <c r="V75" s="14"/>
      <c r="W75" s="14"/>
      <c r="X75" s="14"/>
      <c r="Y75" s="14"/>
      <c r="Z75" s="14"/>
      <c r="AA75" s="14"/>
      <c r="AB75" s="14"/>
      <c r="AC75" s="14"/>
      <c r="AD75" s="14"/>
      <c r="AE75" s="14"/>
      <c r="AF75" s="14"/>
      <c r="AG75" s="14"/>
      <c r="AH75" s="14"/>
      <c r="AI75" s="14"/>
      <c r="AJ75" s="14"/>
      <c r="AK75" s="14"/>
      <c r="AM75" s="14"/>
      <c r="AN75" s="14"/>
      <c r="AO75" s="14"/>
      <c r="AP75" s="14"/>
      <c r="AQ75" s="14"/>
      <c r="AR75" s="14"/>
    </row>
    <row r="76" spans="3:60" x14ac:dyDescent="0.2">
      <c r="M76" s="101"/>
      <c r="R76" s="102"/>
      <c r="T76" s="14"/>
      <c r="U76" s="14"/>
      <c r="V76" s="14"/>
      <c r="W76" s="14"/>
      <c r="X76" s="14"/>
      <c r="Y76" s="14"/>
      <c r="Z76" s="14"/>
      <c r="AA76" s="14"/>
      <c r="AB76" s="14"/>
      <c r="AC76" s="14"/>
      <c r="AD76" s="14"/>
      <c r="AE76" s="14"/>
      <c r="AF76" s="14"/>
      <c r="AG76" s="14"/>
      <c r="AH76" s="14"/>
      <c r="AI76" s="14"/>
      <c r="AJ76" s="14"/>
      <c r="AK76" s="14"/>
      <c r="AM76" s="14"/>
      <c r="AN76" s="14"/>
      <c r="AO76" s="14"/>
      <c r="AP76" s="14"/>
      <c r="AQ76" s="14"/>
      <c r="AR76" s="14"/>
    </row>
    <row r="77" spans="3:60" x14ac:dyDescent="0.2">
      <c r="M77" s="101"/>
      <c r="R77" s="102"/>
      <c r="T77" s="14"/>
      <c r="U77" s="14"/>
      <c r="V77" s="14"/>
      <c r="W77" s="14"/>
      <c r="X77" s="14"/>
      <c r="Y77" s="14"/>
      <c r="Z77" s="14"/>
      <c r="AA77" s="14"/>
      <c r="AB77" s="14"/>
      <c r="AC77" s="14"/>
      <c r="AD77" s="14"/>
      <c r="AE77" s="14"/>
      <c r="AF77" s="14"/>
      <c r="AG77" s="14"/>
      <c r="AH77" s="14"/>
      <c r="AI77" s="14"/>
      <c r="AJ77" s="14"/>
      <c r="AK77" s="14"/>
      <c r="AM77" s="14"/>
      <c r="AN77" s="14"/>
      <c r="AO77" s="14"/>
      <c r="AP77" s="14"/>
      <c r="AQ77" s="14"/>
      <c r="AR77" s="14"/>
    </row>
    <row r="78" spans="3:60" x14ac:dyDescent="0.2">
      <c r="AU78" s="3"/>
    </row>
    <row r="79" spans="3:60" x14ac:dyDescent="0.2">
      <c r="M79" s="101"/>
      <c r="R79" s="102"/>
      <c r="T79" s="14"/>
      <c r="U79" s="14"/>
      <c r="V79" s="14"/>
      <c r="W79" s="14"/>
      <c r="X79" s="14"/>
      <c r="Y79" s="14"/>
      <c r="Z79" s="14"/>
      <c r="AA79" s="14"/>
      <c r="AB79" s="14"/>
      <c r="AC79" s="14"/>
      <c r="AD79" s="14"/>
      <c r="AE79" s="14"/>
      <c r="AF79" s="14"/>
      <c r="AG79" s="14"/>
      <c r="AH79" s="14"/>
      <c r="AI79" s="14"/>
      <c r="AJ79" s="14"/>
      <c r="AK79" s="14"/>
      <c r="AM79" s="14"/>
      <c r="AN79" s="14"/>
      <c r="AO79" s="14"/>
      <c r="AP79" s="14"/>
      <c r="AQ79" s="14"/>
      <c r="AR79" s="14"/>
    </row>
    <row r="80" spans="3:60" x14ac:dyDescent="0.2">
      <c r="M80" s="101"/>
      <c r="R80" s="102"/>
      <c r="T80" s="14"/>
      <c r="U80" s="14"/>
      <c r="V80" s="14"/>
      <c r="W80" s="14"/>
      <c r="X80" s="14"/>
      <c r="Y80" s="14"/>
      <c r="Z80" s="14"/>
      <c r="AA80" s="14"/>
      <c r="AB80" s="14"/>
      <c r="AC80" s="14"/>
      <c r="AD80" s="14"/>
      <c r="AE80" s="14"/>
      <c r="AF80" s="14"/>
      <c r="AG80" s="14"/>
      <c r="AH80" s="14"/>
      <c r="AI80" s="14"/>
      <c r="AJ80" s="14"/>
      <c r="AK80" s="14"/>
      <c r="AM80" s="14"/>
      <c r="AN80" s="14"/>
      <c r="AO80" s="14"/>
      <c r="AP80" s="14"/>
      <c r="AQ80" s="14"/>
      <c r="AR80" s="14"/>
    </row>
    <row r="81" spans="2:60" x14ac:dyDescent="0.2">
      <c r="M81" s="101"/>
      <c r="R81" s="102"/>
      <c r="T81" s="14"/>
      <c r="U81" s="14"/>
      <c r="V81" s="14"/>
      <c r="W81" s="14"/>
      <c r="X81" s="14"/>
      <c r="Y81" s="14"/>
      <c r="Z81" s="14"/>
      <c r="AA81" s="14"/>
      <c r="AB81" s="14"/>
      <c r="AC81" s="14"/>
      <c r="AD81" s="14"/>
      <c r="AE81" s="14"/>
      <c r="AF81" s="14"/>
      <c r="AG81" s="14"/>
      <c r="AH81" s="14"/>
      <c r="AI81" s="14"/>
      <c r="AJ81" s="14"/>
      <c r="AK81" s="14"/>
      <c r="AM81" s="14"/>
      <c r="AN81" s="14"/>
      <c r="AO81" s="14"/>
      <c r="AP81" s="14"/>
      <c r="AQ81" s="14"/>
      <c r="AR81" s="14"/>
    </row>
    <row r="82" spans="2:60" x14ac:dyDescent="0.2">
      <c r="M82" s="101"/>
      <c r="R82" s="102"/>
      <c r="T82" s="14"/>
      <c r="U82" s="14"/>
      <c r="V82" s="14"/>
      <c r="W82" s="14"/>
      <c r="X82" s="14"/>
      <c r="Y82" s="14"/>
      <c r="Z82" s="14"/>
      <c r="AA82" s="14"/>
      <c r="AB82" s="14"/>
      <c r="AC82" s="14"/>
      <c r="AD82" s="14"/>
      <c r="AE82" s="14"/>
      <c r="AF82" s="14"/>
      <c r="AG82" s="14"/>
      <c r="AH82" s="14"/>
      <c r="AI82" s="14"/>
      <c r="AJ82" s="14"/>
      <c r="AK82" s="14"/>
      <c r="AM82" s="14"/>
      <c r="AN82" s="14"/>
      <c r="AO82" s="14"/>
      <c r="AP82" s="14"/>
      <c r="AQ82" s="14"/>
      <c r="AR82" s="14"/>
    </row>
    <row r="83" spans="2:60" x14ac:dyDescent="0.2">
      <c r="M83" s="101"/>
      <c r="R83" s="102"/>
      <c r="T83" s="14"/>
      <c r="U83" s="14"/>
      <c r="V83" s="14"/>
      <c r="W83" s="14"/>
      <c r="X83" s="14"/>
      <c r="Y83" s="14"/>
      <c r="Z83" s="14"/>
      <c r="AA83" s="14"/>
      <c r="AB83" s="14"/>
      <c r="AC83" s="14"/>
      <c r="AD83" s="14"/>
      <c r="AE83" s="14"/>
      <c r="AF83" s="14"/>
      <c r="AG83" s="14"/>
      <c r="AH83" s="14"/>
      <c r="AI83" s="14"/>
      <c r="AJ83" s="14"/>
      <c r="AK83" s="14"/>
      <c r="AM83" s="14"/>
      <c r="AN83" s="14"/>
      <c r="AO83" s="14"/>
      <c r="AP83" s="14"/>
      <c r="AQ83" s="14"/>
      <c r="AR83" s="14"/>
    </row>
    <row r="85" spans="2:60" x14ac:dyDescent="0.2">
      <c r="C85" s="11" t="s">
        <v>608</v>
      </c>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c r="AN85" s="11"/>
      <c r="AO85" s="11"/>
      <c r="AP85" s="11"/>
      <c r="AQ85" s="11"/>
      <c r="AR85" s="11"/>
      <c r="AS85" s="11"/>
      <c r="AT85" s="11"/>
      <c r="AU85" s="44"/>
      <c r="AV85" s="11"/>
      <c r="AW85" s="11"/>
      <c r="AX85" s="11"/>
      <c r="AY85" s="11"/>
      <c r="AZ85" s="11"/>
      <c r="BA85" s="11"/>
      <c r="BB85" s="11"/>
      <c r="BC85" s="11"/>
      <c r="BD85" s="11"/>
      <c r="BE85" s="11"/>
      <c r="BF85" s="11"/>
      <c r="BG85" s="11"/>
      <c r="BH85" s="11"/>
    </row>
    <row r="87" spans="2:60" x14ac:dyDescent="0.2">
      <c r="E87" s="3" t="s">
        <v>149</v>
      </c>
      <c r="F87" s="3" t="s">
        <v>609</v>
      </c>
      <c r="L87" s="3" t="s">
        <v>222</v>
      </c>
      <c r="M87" s="101">
        <v>0</v>
      </c>
      <c r="R87" s="102">
        <v>0</v>
      </c>
      <c r="T87" s="14"/>
      <c r="U87" s="14"/>
      <c r="V87" s="14"/>
      <c r="W87" s="14"/>
      <c r="X87" s="14"/>
      <c r="Y87" s="14"/>
      <c r="Z87" s="14"/>
      <c r="AA87" s="14"/>
      <c r="AB87" s="14"/>
      <c r="AC87" s="14"/>
      <c r="AD87" s="14"/>
      <c r="AE87" s="14"/>
      <c r="AF87" s="14"/>
      <c r="AG87" s="14"/>
      <c r="AH87" s="14"/>
      <c r="AI87" s="14"/>
      <c r="AJ87" s="14"/>
      <c r="AK87" s="14"/>
      <c r="AM87" s="14"/>
      <c r="AN87" s="14"/>
      <c r="AO87" s="14"/>
      <c r="AP87" s="14"/>
      <c r="AQ87" s="14"/>
      <c r="AR87" s="14"/>
    </row>
    <row r="88" spans="2:60" x14ac:dyDescent="0.2">
      <c r="E88" s="3" t="s">
        <v>149</v>
      </c>
      <c r="F88" s="3" t="s">
        <v>393</v>
      </c>
      <c r="L88" s="3" t="s">
        <v>222</v>
      </c>
      <c r="M88" s="101">
        <v>1</v>
      </c>
      <c r="R88" s="102">
        <v>1</v>
      </c>
      <c r="T88" s="14"/>
      <c r="U88" s="14"/>
      <c r="V88" s="14"/>
      <c r="W88" s="14"/>
      <c r="X88" s="14"/>
      <c r="Y88" s="14"/>
      <c r="Z88" s="14"/>
      <c r="AA88" s="14"/>
      <c r="AB88" s="14"/>
      <c r="AC88" s="14"/>
      <c r="AD88" s="14"/>
      <c r="AE88" s="14"/>
      <c r="AF88" s="14"/>
      <c r="AG88" s="14"/>
      <c r="AH88" s="14"/>
      <c r="AI88" s="14"/>
      <c r="AJ88" s="14"/>
      <c r="AK88" s="14"/>
      <c r="AM88" s="14"/>
      <c r="AN88" s="14"/>
      <c r="AO88" s="14"/>
      <c r="AP88" s="14"/>
      <c r="AQ88" s="14"/>
      <c r="AR88" s="14"/>
    </row>
    <row r="93" spans="2:60" ht="15" x14ac:dyDescent="0.2">
      <c r="B93" s="10" t="s">
        <v>396</v>
      </c>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41"/>
      <c r="AV93" s="10"/>
      <c r="AW93" s="10"/>
      <c r="AX93" s="10"/>
      <c r="AY93" s="10"/>
      <c r="AZ93" s="10"/>
      <c r="BA93" s="10"/>
      <c r="BB93" s="10"/>
      <c r="BC93" s="10"/>
      <c r="BD93" s="10"/>
      <c r="BE93" s="10"/>
      <c r="BF93" s="10"/>
      <c r="BG93" s="10"/>
      <c r="BH93" s="10"/>
    </row>
    <row r="108" spans="2:60" ht="15" x14ac:dyDescent="0.2">
      <c r="B108" s="10" t="s">
        <v>117</v>
      </c>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41"/>
      <c r="AV108" s="10"/>
      <c r="AW108" s="10"/>
      <c r="AX108" s="10"/>
      <c r="AY108" s="10"/>
      <c r="AZ108" s="10"/>
      <c r="BA108" s="10"/>
      <c r="BB108" s="10"/>
      <c r="BC108" s="10"/>
      <c r="BD108" s="10"/>
      <c r="BE108" s="10"/>
      <c r="BF108" s="10"/>
      <c r="BG108" s="10"/>
      <c r="BH108" s="10"/>
    </row>
    <row r="109" spans="2:60" x14ac:dyDescent="0.2">
      <c r="C109" s="30" t="s">
        <v>122</v>
      </c>
    </row>
    <row r="111" spans="2:60" x14ac:dyDescent="0.2">
      <c r="F111" s="3" t="s">
        <v>397</v>
      </c>
      <c r="M111" s="3" t="b">
        <v>1</v>
      </c>
      <c r="R111" s="29">
        <v>0</v>
      </c>
    </row>
    <row r="112" spans="2:60" x14ac:dyDescent="0.2">
      <c r="F112" s="3" t="s">
        <v>119</v>
      </c>
      <c r="R112" s="29">
        <v>0</v>
      </c>
      <c r="T112" s="29" t="b">
        <v>1</v>
      </c>
      <c r="U112" s="29" t="b">
        <v>1</v>
      </c>
      <c r="V112" s="29" t="b">
        <v>1</v>
      </c>
      <c r="W112" s="29" t="b">
        <v>1</v>
      </c>
      <c r="X112" s="29" t="b">
        <v>1</v>
      </c>
      <c r="Y112" s="29" t="b">
        <v>1</v>
      </c>
      <c r="Z112" s="29" t="b">
        <v>1</v>
      </c>
      <c r="AA112" s="29" t="b">
        <v>1</v>
      </c>
      <c r="AB112" s="29" t="b">
        <v>1</v>
      </c>
      <c r="AC112" s="29" t="b">
        <v>1</v>
      </c>
      <c r="AD112" s="29" t="b">
        <v>1</v>
      </c>
      <c r="AE112" s="29" t="b">
        <v>1</v>
      </c>
      <c r="AF112" s="29" t="b">
        <v>1</v>
      </c>
      <c r="AG112" s="29" t="b">
        <v>1</v>
      </c>
      <c r="AH112" s="29" t="b">
        <v>1</v>
      </c>
      <c r="AI112" s="29" t="b">
        <v>1</v>
      </c>
      <c r="AJ112" s="29" t="b">
        <v>1</v>
      </c>
      <c r="AK112" s="29" t="b">
        <v>1</v>
      </c>
      <c r="AM112" s="29" t="b">
        <v>1</v>
      </c>
      <c r="AN112" s="29" t="b">
        <v>1</v>
      </c>
      <c r="AO112" s="29" t="b">
        <v>1</v>
      </c>
      <c r="AP112" s="29" t="b">
        <v>1</v>
      </c>
      <c r="AQ112" s="29" t="b">
        <v>1</v>
      </c>
      <c r="AR112" s="29" t="b">
        <v>1</v>
      </c>
    </row>
    <row r="114" spans="6:18" x14ac:dyDescent="0.2">
      <c r="F114" s="3" t="s">
        <v>120</v>
      </c>
      <c r="R114" s="29">
        <v>0</v>
      </c>
    </row>
  </sheetData>
  <conditionalFormatting sqref="R4">
    <cfRule type="cellIs" dxfId="39" priority="10" operator="greaterThan">
      <formula>0</formula>
    </cfRule>
  </conditionalFormatting>
  <conditionalFormatting sqref="H12:H34">
    <cfRule type="containsText" dxfId="38" priority="9" operator="containsText" text="Yes">
      <formula>NOT(ISERROR(SEARCH("Yes",H12)))</formula>
    </cfRule>
  </conditionalFormatting>
  <conditionalFormatting sqref="I12:I34">
    <cfRule type="containsText" dxfId="37" priority="8" operator="containsText" text="Yes">
      <formula>NOT(ISERROR(SEARCH("Yes",I12)))</formula>
    </cfRule>
  </conditionalFormatting>
  <conditionalFormatting sqref="I12:M34">
    <cfRule type="containsText" dxfId="36" priority="6" operator="containsText" text="No">
      <formula>NOT(ISERROR(SEARCH("No",I12)))</formula>
    </cfRule>
    <cfRule type="containsText" dxfId="35" priority="7" operator="containsText" text="Yes">
      <formula>NOT(ISERROR(SEARCH("Yes",I12)))</formula>
    </cfRule>
  </conditionalFormatting>
  <conditionalFormatting sqref="G12:G34">
    <cfRule type="containsText" dxfId="34" priority="5" operator="containsText" text="Yes">
      <formula>NOT(ISERROR(SEARCH("Yes",G12)))</formula>
    </cfRule>
  </conditionalFormatting>
  <conditionalFormatting sqref="R111:R112">
    <cfRule type="cellIs" dxfId="33" priority="4" operator="greaterThan">
      <formula>0</formula>
    </cfRule>
  </conditionalFormatting>
  <conditionalFormatting sqref="T112:AK112 AM112:AO112">
    <cfRule type="cellIs" dxfId="32" priority="3" operator="equal">
      <formula>FALSE</formula>
    </cfRule>
  </conditionalFormatting>
  <conditionalFormatting sqref="R114">
    <cfRule type="cellIs" dxfId="31" priority="2" operator="greaterThan">
      <formula>0</formula>
    </cfRule>
  </conditionalFormatting>
  <conditionalFormatting sqref="AP112:AR112">
    <cfRule type="cellIs" dxfId="30" priority="1" operator="equal">
      <formula>FALSE</formula>
    </cfRule>
  </conditionalFormatting>
  <dataValidations count="2">
    <dataValidation type="list" allowBlank="1" showInputMessage="1" showErrorMessage="1" sqref="I12:M34" xr:uid="{00000000-0002-0000-0300-000000000000}">
      <formula1>"Yes, No"</formula1>
    </dataValidation>
    <dataValidation type="list" allowBlank="1" showInputMessage="1" showErrorMessage="1" sqref="G12:H34" xr:uid="{00000000-0002-0000-0300-000001000000}">
      <formula1>"Regression, Non-regression"</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7"/>
  </sheetPr>
  <dimension ref="A1:BI32"/>
  <sheetViews>
    <sheetView zoomScale="70" zoomScaleNormal="70" workbookViewId="0">
      <pane xSplit="19" ySplit="7" topLeftCell="T8" activePane="bottomRight" state="frozen"/>
      <selection sqref="A1:XFD1"/>
      <selection pane="topRight" sqref="A1:XFD1"/>
      <selection pane="bottomLeft" sqref="A1:XFD1"/>
      <selection pane="bottomRight" sqref="A1:XFD1"/>
    </sheetView>
  </sheetViews>
  <sheetFormatPr defaultColWidth="0" defaultRowHeight="12.75" x14ac:dyDescent="0.2"/>
  <cols>
    <col min="1" max="4" width="1.75" style="3" customWidth="1"/>
    <col min="5" max="5" width="5.75" style="3" customWidth="1"/>
    <col min="6" max="6" width="30.625" style="3" customWidth="1"/>
    <col min="7" max="13" width="21.875" style="3" customWidth="1"/>
    <col min="14" max="14" width="1.75" style="3" customWidth="1"/>
    <col min="15" max="16" width="5.75" style="3" customWidth="1"/>
    <col min="17" max="17" width="1.75" style="3" customWidth="1"/>
    <col min="18" max="18" width="9.125" style="3" customWidth="1"/>
    <col min="19" max="19" width="1.75" style="3" customWidth="1"/>
    <col min="20"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104</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0" t="str">
        <f>"["&amp; Cover!$F$28 &amp;"] "&amp; Cover!$F$8 &amp;" - Version "&amp; Cover!$F$22 &amp;" ("&amp; TEXT(Cover!$F$23, "dd/mm/yy") &amp;")"</f>
        <v>[Final] Post-analysis adjustments - Version 2 (30/11/20)</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10" t="s">
        <v>105</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05"/>
      <c r="O5" s="11" t="s">
        <v>141</v>
      </c>
      <c r="R5" s="17"/>
      <c r="AU5" s="44"/>
    </row>
    <row r="6" spans="1:60" x14ac:dyDescent="0.2">
      <c r="T6" s="155"/>
      <c r="U6" s="156"/>
      <c r="V6" s="156"/>
      <c r="W6" s="156"/>
      <c r="X6" s="157"/>
      <c r="Y6" s="155"/>
      <c r="Z6" s="156"/>
      <c r="AA6" s="156"/>
      <c r="AB6" s="156"/>
      <c r="AC6" s="156"/>
      <c r="AD6" s="156"/>
      <c r="AE6" s="156"/>
      <c r="AF6" s="157"/>
      <c r="AG6" s="155"/>
      <c r="AH6" s="156"/>
      <c r="AI6" s="156"/>
      <c r="AJ6" s="156"/>
      <c r="AK6" s="157"/>
      <c r="AL6" s="48"/>
      <c r="AM6" s="46"/>
      <c r="AN6" s="51"/>
      <c r="AO6" s="47"/>
      <c r="AP6" s="46"/>
      <c r="AQ6" s="46"/>
      <c r="AR6" s="46"/>
      <c r="AT6" s="158"/>
      <c r="AU6" s="158"/>
      <c r="AV6" s="158"/>
    </row>
    <row r="7" spans="1:60" x14ac:dyDescent="0.2">
      <c r="A7" s="4"/>
      <c r="B7" s="4"/>
      <c r="C7" s="4"/>
      <c r="D7" s="4"/>
      <c r="E7" s="4"/>
      <c r="F7" s="4" t="s">
        <v>148</v>
      </c>
      <c r="G7" s="4" t="s">
        <v>1</v>
      </c>
      <c r="H7" s="4" t="s">
        <v>633</v>
      </c>
      <c r="I7" s="4"/>
      <c r="J7" s="4"/>
      <c r="K7" s="4"/>
      <c r="L7" s="4"/>
      <c r="M7" s="4"/>
      <c r="N7" s="4"/>
      <c r="O7" s="4"/>
      <c r="P7" s="4"/>
      <c r="Q7" s="4"/>
      <c r="R7" s="4"/>
      <c r="S7" s="4"/>
      <c r="T7" s="37"/>
      <c r="U7" s="38"/>
      <c r="V7" s="38"/>
      <c r="W7" s="38"/>
      <c r="X7" s="38"/>
      <c r="Y7" s="37"/>
      <c r="Z7" s="38"/>
      <c r="AA7" s="38"/>
      <c r="AB7" s="38"/>
      <c r="AC7" s="38"/>
      <c r="AD7" s="38"/>
      <c r="AE7" s="38"/>
      <c r="AF7" s="38"/>
      <c r="AG7" s="37"/>
      <c r="AH7" s="38"/>
      <c r="AI7" s="38"/>
      <c r="AJ7" s="38"/>
      <c r="AK7" s="39"/>
      <c r="AL7" s="38"/>
      <c r="AM7" s="49"/>
      <c r="AN7" s="52"/>
      <c r="AO7" s="50"/>
      <c r="AP7" s="49"/>
      <c r="AQ7" s="49"/>
      <c r="AR7" s="49"/>
      <c r="AS7" s="4"/>
      <c r="AT7" s="36"/>
      <c r="AU7" s="43"/>
      <c r="AV7" s="35"/>
      <c r="AW7" s="4"/>
      <c r="AX7" s="4"/>
      <c r="AY7" s="4"/>
      <c r="AZ7" s="4"/>
      <c r="BA7" s="4"/>
      <c r="BB7" s="4"/>
      <c r="BC7" s="4"/>
      <c r="BD7" s="4"/>
      <c r="BE7" s="4"/>
      <c r="BF7" s="4"/>
      <c r="BG7" s="4"/>
      <c r="BH7" s="4"/>
    </row>
    <row r="9" spans="1:60" x14ac:dyDescent="0.2">
      <c r="B9"/>
      <c r="C9"/>
      <c r="D9"/>
      <c r="E9"/>
      <c r="F9" s="3" t="s">
        <v>245</v>
      </c>
      <c r="G9" s="133">
        <v>1</v>
      </c>
      <c r="H9" s="30" t="s">
        <v>634</v>
      </c>
    </row>
    <row r="10" spans="1:60" x14ac:dyDescent="0.2">
      <c r="B10"/>
      <c r="C10"/>
      <c r="D10"/>
      <c r="E10"/>
      <c r="F10" s="3" t="s">
        <v>336</v>
      </c>
      <c r="G10" s="134">
        <v>1</v>
      </c>
      <c r="H10" s="30" t="s">
        <v>635</v>
      </c>
    </row>
    <row r="11" spans="1:60" x14ac:dyDescent="0.2">
      <c r="B11"/>
      <c r="C11"/>
      <c r="D11"/>
      <c r="E11"/>
      <c r="F11"/>
      <c r="G11"/>
    </row>
    <row r="12" spans="1:60" x14ac:dyDescent="0.2">
      <c r="B12"/>
      <c r="C12"/>
      <c r="D12"/>
      <c r="E12"/>
      <c r="F12"/>
      <c r="G12"/>
    </row>
    <row r="13" spans="1:60" x14ac:dyDescent="0.2">
      <c r="B13"/>
      <c r="C13"/>
      <c r="D13"/>
      <c r="E13"/>
      <c r="F13"/>
      <c r="G13"/>
    </row>
    <row r="14" spans="1:60" x14ac:dyDescent="0.2">
      <c r="B14"/>
      <c r="C14"/>
      <c r="D14"/>
      <c r="E14"/>
      <c r="F14"/>
      <c r="G14"/>
    </row>
    <row r="15" spans="1:60" x14ac:dyDescent="0.2">
      <c r="B15"/>
      <c r="C15"/>
      <c r="D15"/>
      <c r="E15"/>
      <c r="F15"/>
      <c r="G15"/>
    </row>
    <row r="16" spans="1:60" x14ac:dyDescent="0.2">
      <c r="B16"/>
      <c r="C16"/>
      <c r="D16"/>
      <c r="E16"/>
      <c r="F16"/>
      <c r="G16"/>
    </row>
    <row r="17" spans="2:7" x14ac:dyDescent="0.2">
      <c r="B17"/>
      <c r="C17"/>
      <c r="D17"/>
      <c r="E17"/>
      <c r="F17"/>
      <c r="G17"/>
    </row>
    <row r="18" spans="2:7" x14ac:dyDescent="0.2">
      <c r="B18"/>
      <c r="C18"/>
      <c r="D18"/>
      <c r="E18"/>
      <c r="F18"/>
      <c r="G18"/>
    </row>
    <row r="19" spans="2:7" x14ac:dyDescent="0.2">
      <c r="B19"/>
      <c r="C19"/>
      <c r="D19"/>
      <c r="E19"/>
      <c r="F19"/>
      <c r="G19"/>
    </row>
    <row r="20" spans="2:7" x14ac:dyDescent="0.2">
      <c r="B20"/>
      <c r="C20"/>
      <c r="D20"/>
      <c r="E20"/>
      <c r="F20"/>
      <c r="G20"/>
    </row>
    <row r="21" spans="2:7" x14ac:dyDescent="0.2">
      <c r="B21"/>
      <c r="C21"/>
      <c r="D21"/>
      <c r="E21"/>
      <c r="F21"/>
      <c r="G21"/>
    </row>
    <row r="22" spans="2:7" x14ac:dyDescent="0.2">
      <c r="B22"/>
      <c r="C22"/>
      <c r="D22"/>
      <c r="E22"/>
      <c r="F22"/>
      <c r="G22"/>
    </row>
    <row r="23" spans="2:7" x14ac:dyDescent="0.2">
      <c r="B23"/>
      <c r="C23"/>
      <c r="D23"/>
      <c r="E23"/>
      <c r="F23"/>
      <c r="G23"/>
    </row>
    <row r="24" spans="2:7" x14ac:dyDescent="0.2">
      <c r="B24"/>
      <c r="C24"/>
      <c r="D24"/>
      <c r="E24"/>
      <c r="F24"/>
      <c r="G24"/>
    </row>
    <row r="25" spans="2:7" x14ac:dyDescent="0.2">
      <c r="B25"/>
      <c r="C25"/>
      <c r="D25"/>
      <c r="E25"/>
      <c r="F25"/>
      <c r="G25"/>
    </row>
    <row r="26" spans="2:7" x14ac:dyDescent="0.2">
      <c r="B26"/>
      <c r="C26"/>
      <c r="D26"/>
      <c r="E26"/>
      <c r="F26"/>
      <c r="G26"/>
    </row>
    <row r="27" spans="2:7" x14ac:dyDescent="0.2">
      <c r="B27"/>
      <c r="C27"/>
      <c r="D27"/>
      <c r="E27"/>
      <c r="F27"/>
      <c r="G27"/>
    </row>
    <row r="28" spans="2:7" x14ac:dyDescent="0.2">
      <c r="B28"/>
      <c r="C28"/>
      <c r="D28"/>
      <c r="E28"/>
      <c r="F28"/>
      <c r="G28"/>
    </row>
    <row r="29" spans="2:7" x14ac:dyDescent="0.2">
      <c r="B29"/>
      <c r="C29"/>
      <c r="D29"/>
      <c r="E29"/>
      <c r="F29"/>
      <c r="G29"/>
    </row>
    <row r="30" spans="2:7" x14ac:dyDescent="0.2">
      <c r="B30"/>
      <c r="C30"/>
      <c r="D30"/>
      <c r="E30"/>
      <c r="F30"/>
      <c r="G30"/>
    </row>
    <row r="31" spans="2:7" x14ac:dyDescent="0.2">
      <c r="B31"/>
      <c r="C31"/>
      <c r="D31"/>
      <c r="E31"/>
      <c r="F31"/>
      <c r="G31"/>
    </row>
    <row r="32" spans="2:7" x14ac:dyDescent="0.2">
      <c r="B32"/>
      <c r="C32"/>
      <c r="D32"/>
      <c r="E32"/>
      <c r="F32"/>
      <c r="G32"/>
    </row>
  </sheetData>
  <mergeCells count="4">
    <mergeCell ref="T6:X6"/>
    <mergeCell ref="Y6:AF6"/>
    <mergeCell ref="AG6:AK6"/>
    <mergeCell ref="AT6:AV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6"/>
  </sheetPr>
  <dimension ref="A1:BA137"/>
  <sheetViews>
    <sheetView zoomScale="70" zoomScaleNormal="70" workbookViewId="0">
      <selection sqref="A1:XFD1"/>
    </sheetView>
  </sheetViews>
  <sheetFormatPr defaultColWidth="0" defaultRowHeight="12.75" x14ac:dyDescent="0.2"/>
  <cols>
    <col min="1" max="4" width="1.75" style="3" customWidth="1"/>
    <col min="5" max="5" width="9.875" style="3" customWidth="1"/>
    <col min="6" max="6" width="12.5" style="3" customWidth="1"/>
    <col min="7" max="7" width="17.125" style="3" bestFit="1" customWidth="1"/>
    <col min="8" max="8" width="25.125" style="3" customWidth="1"/>
    <col min="9" max="9" width="25.625" style="3" customWidth="1"/>
    <col min="10" max="10" width="19.5" style="3" customWidth="1"/>
    <col min="11" max="11" width="7.375" style="3" customWidth="1"/>
    <col min="12" max="12" width="9.125" style="3" customWidth="1"/>
    <col min="13" max="13" width="15.625" style="3" customWidth="1"/>
    <col min="14" max="14" width="14.75" style="3" customWidth="1"/>
    <col min="15" max="15" width="12.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39" width="9.125" style="3" customWidth="1"/>
    <col min="40" max="40" width="9.125" style="42" customWidth="1"/>
    <col min="41" max="41" width="60.875" style="3" bestFit="1" customWidth="1"/>
    <col min="42" max="53" width="1.75" style="3" customWidth="1"/>
    <col min="54" max="16384" width="9.125" style="3" hidden="1"/>
  </cols>
  <sheetData>
    <row r="1" spans="1:53" ht="22.5" x14ac:dyDescent="0.3">
      <c r="A1" s="62" t="s">
        <v>398</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3"/>
      <c r="AO1" s="62"/>
      <c r="AP1" s="62"/>
      <c r="AQ1" s="62"/>
      <c r="AR1" s="62"/>
      <c r="AS1" s="62"/>
      <c r="AT1" s="62"/>
      <c r="AU1" s="62"/>
      <c r="AV1" s="62"/>
      <c r="AW1" s="62"/>
      <c r="AX1" s="62"/>
      <c r="AY1" s="62"/>
      <c r="AZ1" s="62"/>
      <c r="BA1" s="62"/>
    </row>
    <row r="2" spans="1:53" ht="15" x14ac:dyDescent="0.2">
      <c r="A2" s="10" t="s">
        <v>693</v>
      </c>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5"/>
      <c r="AO2" s="64"/>
      <c r="AP2" s="64"/>
      <c r="AQ2" s="64"/>
      <c r="AR2" s="64"/>
      <c r="AS2" s="64"/>
      <c r="AT2" s="64"/>
      <c r="AU2" s="64"/>
      <c r="AV2" s="64"/>
      <c r="AW2" s="64"/>
      <c r="AX2" s="64"/>
      <c r="AY2" s="64"/>
      <c r="AZ2" s="64"/>
      <c r="BA2" s="64"/>
    </row>
    <row r="3" spans="1:53" ht="15" x14ac:dyDescent="0.2">
      <c r="A3" s="64" t="s">
        <v>399</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5"/>
      <c r="AO3" s="64"/>
      <c r="AP3" s="64"/>
      <c r="AQ3" s="64"/>
      <c r="AR3" s="64"/>
      <c r="AS3" s="64"/>
      <c r="AT3" s="64"/>
      <c r="AU3" s="64"/>
      <c r="AV3" s="64"/>
      <c r="AW3" s="64"/>
      <c r="AX3" s="64"/>
      <c r="AY3" s="64"/>
      <c r="AZ3" s="64"/>
      <c r="BA3" s="64"/>
    </row>
    <row r="4" spans="1:53" ht="15" x14ac:dyDescent="0.2">
      <c r="A4" s="64"/>
      <c r="B4" s="64"/>
      <c r="C4" s="64"/>
      <c r="D4" s="64"/>
      <c r="E4" s="64"/>
      <c r="F4" s="64" t="s">
        <v>165</v>
      </c>
      <c r="G4" s="64"/>
      <c r="H4" s="64"/>
      <c r="I4" s="64"/>
      <c r="J4" s="64"/>
      <c r="K4" s="64"/>
      <c r="L4" s="64"/>
      <c r="M4" s="64"/>
      <c r="N4" s="64"/>
      <c r="O4" s="64"/>
      <c r="P4" s="64"/>
      <c r="Q4" s="64"/>
      <c r="R4" s="66">
        <v>0</v>
      </c>
      <c r="S4" s="64"/>
      <c r="T4" s="64"/>
      <c r="U4" s="64"/>
      <c r="V4" s="64"/>
      <c r="W4" s="64"/>
      <c r="X4" s="64"/>
      <c r="Y4" s="64"/>
      <c r="Z4" s="64"/>
      <c r="AA4" s="64"/>
      <c r="AB4" s="64"/>
      <c r="AC4" s="64"/>
      <c r="AD4" s="64"/>
      <c r="AE4" s="64"/>
      <c r="AF4" s="64"/>
      <c r="AG4" s="64"/>
      <c r="AH4" s="64"/>
      <c r="AI4" s="64"/>
      <c r="AJ4" s="64"/>
      <c r="AK4" s="64"/>
      <c r="AL4" s="64"/>
      <c r="AM4" s="64"/>
      <c r="AN4" s="65"/>
      <c r="AO4" s="64"/>
      <c r="AP4" s="64"/>
      <c r="AQ4" s="64"/>
      <c r="AR4" s="64"/>
      <c r="AS4" s="64"/>
      <c r="AT4" s="64"/>
      <c r="AU4" s="64"/>
      <c r="AV4" s="64"/>
      <c r="AW4" s="64"/>
      <c r="AX4" s="64"/>
      <c r="AY4" s="64"/>
      <c r="AZ4" s="64"/>
      <c r="BA4" s="64"/>
    </row>
    <row r="5" spans="1:53" s="11" customFormat="1" x14ac:dyDescent="0.2">
      <c r="A5" s="11" t="s">
        <v>146</v>
      </c>
      <c r="G5" s="11" t="s">
        <v>142</v>
      </c>
      <c r="H5" s="146"/>
      <c r="O5" s="11" t="s">
        <v>141</v>
      </c>
      <c r="R5" s="17"/>
      <c r="AU5" s="44"/>
    </row>
    <row r="6" spans="1:53" x14ac:dyDescent="0.2">
      <c r="T6" s="85" t="s">
        <v>133</v>
      </c>
      <c r="U6" s="86"/>
      <c r="V6" s="86"/>
      <c r="W6" s="86"/>
      <c r="X6" s="87"/>
      <c r="Y6" s="85" t="s">
        <v>134</v>
      </c>
      <c r="Z6" s="86"/>
      <c r="AA6" s="86"/>
      <c r="AB6" s="86"/>
      <c r="AC6" s="86"/>
      <c r="AD6" s="86"/>
      <c r="AE6" s="86"/>
      <c r="AF6" s="87"/>
      <c r="AG6" s="85" t="s">
        <v>135</v>
      </c>
      <c r="AH6" s="86"/>
      <c r="AI6" s="86"/>
      <c r="AJ6" s="86"/>
      <c r="AK6" s="87"/>
      <c r="AM6" s="159" t="s">
        <v>115</v>
      </c>
      <c r="AN6" s="159"/>
      <c r="AO6" s="159"/>
    </row>
    <row r="7" spans="1:53" ht="51" x14ac:dyDescent="0.2">
      <c r="A7" s="67"/>
      <c r="B7" s="67"/>
      <c r="C7" s="67"/>
      <c r="D7" s="67"/>
      <c r="E7" s="4" t="s">
        <v>268</v>
      </c>
      <c r="F7" s="4" t="s">
        <v>170</v>
      </c>
      <c r="G7" s="4" t="s">
        <v>400</v>
      </c>
      <c r="H7" s="4" t="s">
        <v>234</v>
      </c>
      <c r="I7" s="4" t="s">
        <v>171</v>
      </c>
      <c r="J7" s="4" t="s">
        <v>219</v>
      </c>
      <c r="K7" s="4"/>
      <c r="L7" s="4" t="s">
        <v>106</v>
      </c>
      <c r="M7" s="83" t="s">
        <v>254</v>
      </c>
      <c r="N7" s="83" t="s">
        <v>255</v>
      </c>
      <c r="O7" s="83" t="s">
        <v>256</v>
      </c>
      <c r="P7" s="67" t="s">
        <v>116</v>
      </c>
      <c r="Q7" s="67"/>
      <c r="R7" s="67" t="s">
        <v>107</v>
      </c>
      <c r="S7" s="67"/>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67"/>
      <c r="AM7" s="68" t="s">
        <v>7</v>
      </c>
      <c r="AN7" s="69" t="s">
        <v>6</v>
      </c>
      <c r="AO7" s="70" t="s">
        <v>113</v>
      </c>
      <c r="AP7" s="67"/>
      <c r="AQ7" s="67"/>
      <c r="AR7" s="67"/>
      <c r="AS7" s="67"/>
      <c r="AT7" s="67"/>
      <c r="AU7" s="67"/>
      <c r="AV7" s="67"/>
      <c r="AW7" s="67"/>
      <c r="AX7" s="67"/>
      <c r="AY7" s="67"/>
      <c r="AZ7" s="67"/>
      <c r="BA7" s="67"/>
    </row>
    <row r="9" spans="1:53" ht="15" x14ac:dyDescent="0.2">
      <c r="B9" s="10" t="s">
        <v>332</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41"/>
      <c r="AW9" s="10"/>
      <c r="AX9" s="10"/>
      <c r="AY9" s="10"/>
      <c r="AZ9" s="10"/>
      <c r="BA9" s="10"/>
    </row>
    <row r="10" spans="1:53" x14ac:dyDescent="0.2">
      <c r="B10" s="67"/>
      <c r="C10" s="67"/>
      <c r="D10" s="67"/>
      <c r="E10" s="4"/>
      <c r="F10" s="4"/>
      <c r="G10" s="4"/>
      <c r="H10" s="4"/>
      <c r="I10" s="4"/>
      <c r="J10" s="4"/>
      <c r="K10" s="4"/>
      <c r="L10" s="4"/>
      <c r="M10" s="83"/>
      <c r="N10" s="83"/>
      <c r="O10" s="83"/>
      <c r="P10" s="67"/>
      <c r="Q10" s="67"/>
      <c r="R10" s="67"/>
      <c r="S10" s="67"/>
      <c r="T10" s="59"/>
      <c r="U10" s="59"/>
      <c r="V10" s="59"/>
      <c r="W10" s="59"/>
      <c r="X10" s="59"/>
      <c r="Y10" s="59"/>
      <c r="Z10" s="59"/>
      <c r="AA10" s="59"/>
      <c r="AB10" s="59"/>
      <c r="AC10" s="59"/>
      <c r="AD10" s="59"/>
      <c r="AE10" s="59"/>
      <c r="AF10" s="59"/>
      <c r="AG10" s="59"/>
      <c r="AH10" s="59"/>
      <c r="AI10" s="59"/>
      <c r="AJ10" s="59"/>
      <c r="AK10" s="59"/>
      <c r="AL10" s="67"/>
      <c r="AM10" s="67"/>
      <c r="AN10" s="69"/>
      <c r="AO10" s="67"/>
      <c r="AP10" s="67"/>
      <c r="AQ10" s="67"/>
      <c r="AR10" s="67"/>
      <c r="AS10" s="67"/>
      <c r="AT10" s="67"/>
      <c r="AU10" s="67"/>
      <c r="AV10" s="67"/>
      <c r="AW10" s="67"/>
      <c r="AX10" s="67"/>
      <c r="AY10" s="67"/>
      <c r="AZ10" s="67"/>
      <c r="BA10" s="67"/>
    </row>
    <row r="11" spans="1:53" x14ac:dyDescent="0.2">
      <c r="B11" s="67"/>
      <c r="C11" s="67"/>
      <c r="D11" s="67"/>
      <c r="E11" s="75" t="s">
        <v>30</v>
      </c>
      <c r="F11" s="3" t="s">
        <v>278</v>
      </c>
      <c r="G11" s="3" t="s">
        <v>228</v>
      </c>
      <c r="H11" s="3" t="s">
        <v>288</v>
      </c>
      <c r="I11" s="4"/>
      <c r="J11" s="107" t="s">
        <v>401</v>
      </c>
      <c r="K11" s="4"/>
      <c r="L11" s="3" t="s">
        <v>108</v>
      </c>
      <c r="M11" s="83"/>
      <c r="N11" s="83"/>
      <c r="O11" s="83"/>
      <c r="P11" s="67"/>
      <c r="Q11" s="67"/>
      <c r="R11" s="67"/>
      <c r="S11" s="67"/>
      <c r="T11" s="107">
        <v>0</v>
      </c>
      <c r="U11" s="107">
        <v>0</v>
      </c>
      <c r="V11" s="107">
        <v>0</v>
      </c>
      <c r="W11" s="107">
        <v>0</v>
      </c>
      <c r="X11" s="107">
        <v>0</v>
      </c>
      <c r="Y11" s="107">
        <v>232.3646485212322</v>
      </c>
      <c r="Z11" s="107">
        <v>243.44082717140589</v>
      </c>
      <c r="AA11" s="107">
        <v>240.19789886275521</v>
      </c>
      <c r="AB11" s="107">
        <v>227.71785886955382</v>
      </c>
      <c r="AC11" s="107">
        <v>228.35967496345458</v>
      </c>
      <c r="AD11" s="107">
        <v>235.75911132289392</v>
      </c>
      <c r="AE11" s="107">
        <v>227.18989168776184</v>
      </c>
      <c r="AF11" s="107">
        <v>239.97836096274705</v>
      </c>
      <c r="AG11" s="107">
        <v>225.17636803769352</v>
      </c>
      <c r="AH11" s="107">
        <v>229.1311265571922</v>
      </c>
      <c r="AI11" s="107">
        <v>227.41050990180105</v>
      </c>
      <c r="AJ11" s="107">
        <v>226.6277371725516</v>
      </c>
      <c r="AK11" s="107">
        <v>220.66688719530973</v>
      </c>
      <c r="AL11" s="67"/>
      <c r="AM11" s="67"/>
      <c r="AN11" s="69"/>
      <c r="AO11" s="67"/>
      <c r="AP11" s="67"/>
      <c r="AQ11" s="67"/>
      <c r="AR11" s="67"/>
      <c r="AS11" s="67"/>
      <c r="AT11" s="67"/>
      <c r="AU11" s="67"/>
      <c r="AV11" s="67"/>
      <c r="AW11" s="67"/>
      <c r="AX11" s="67"/>
      <c r="AY11" s="67"/>
      <c r="AZ11" s="67"/>
      <c r="BA11" s="67"/>
    </row>
    <row r="12" spans="1:53" x14ac:dyDescent="0.2">
      <c r="B12" s="67"/>
      <c r="C12" s="67"/>
      <c r="D12" s="67"/>
      <c r="E12" s="75" t="s">
        <v>30</v>
      </c>
      <c r="F12" s="3" t="s">
        <v>279</v>
      </c>
      <c r="G12" s="3" t="s">
        <v>172</v>
      </c>
      <c r="H12" s="3" t="s">
        <v>289</v>
      </c>
      <c r="I12" s="4"/>
      <c r="J12" s="107" t="s">
        <v>402</v>
      </c>
      <c r="K12" s="4"/>
      <c r="L12" s="3" t="s">
        <v>108</v>
      </c>
      <c r="M12" s="83"/>
      <c r="N12" s="83"/>
      <c r="O12" s="83"/>
      <c r="P12" s="67"/>
      <c r="Q12" s="67"/>
      <c r="R12" s="67"/>
      <c r="S12" s="67"/>
      <c r="T12" s="107">
        <v>0</v>
      </c>
      <c r="U12" s="107">
        <v>0</v>
      </c>
      <c r="V12" s="107">
        <v>0</v>
      </c>
      <c r="W12" s="107">
        <v>0</v>
      </c>
      <c r="X12" s="107">
        <v>0</v>
      </c>
      <c r="Y12" s="107">
        <v>88.476324466162339</v>
      </c>
      <c r="Z12" s="107">
        <v>84.024447119886318</v>
      </c>
      <c r="AA12" s="107">
        <v>80.268144435033861</v>
      </c>
      <c r="AB12" s="107">
        <v>77.513667450878316</v>
      </c>
      <c r="AC12" s="107">
        <v>78.382155155385846</v>
      </c>
      <c r="AD12" s="107">
        <v>76.527548099357119</v>
      </c>
      <c r="AE12" s="107">
        <v>75.543298023304587</v>
      </c>
      <c r="AF12" s="107">
        <v>83.728457212487385</v>
      </c>
      <c r="AG12" s="107">
        <v>84.602611403180177</v>
      </c>
      <c r="AH12" s="107">
        <v>83.865087651095877</v>
      </c>
      <c r="AI12" s="107">
        <v>83.76939495965793</v>
      </c>
      <c r="AJ12" s="107">
        <v>83.125432074988154</v>
      </c>
      <c r="AK12" s="107">
        <v>83.140378360579476</v>
      </c>
      <c r="AL12" s="67"/>
      <c r="AM12" s="67"/>
      <c r="AN12" s="69"/>
      <c r="AO12" s="67"/>
      <c r="AP12" s="67"/>
      <c r="AQ12" s="67"/>
      <c r="AR12" s="67"/>
      <c r="AS12" s="67"/>
      <c r="AT12" s="67"/>
      <c r="AU12" s="67"/>
      <c r="AV12" s="67"/>
      <c r="AW12" s="67"/>
      <c r="AX12" s="67"/>
      <c r="AY12" s="67"/>
      <c r="AZ12" s="67"/>
      <c r="BA12" s="67"/>
    </row>
    <row r="13" spans="1:53" x14ac:dyDescent="0.2">
      <c r="B13" s="67"/>
      <c r="C13" s="67"/>
      <c r="D13" s="67"/>
      <c r="E13" s="75" t="s">
        <v>30</v>
      </c>
      <c r="F13" s="3" t="s">
        <v>279</v>
      </c>
      <c r="G13" s="3" t="s">
        <v>207</v>
      </c>
      <c r="H13" s="3" t="s">
        <v>289</v>
      </c>
      <c r="I13" s="4"/>
      <c r="J13" s="107" t="s">
        <v>403</v>
      </c>
      <c r="K13" s="4"/>
      <c r="L13" s="3" t="s">
        <v>108</v>
      </c>
      <c r="M13" s="83"/>
      <c r="N13" s="83"/>
      <c r="O13" s="83"/>
      <c r="P13" s="67"/>
      <c r="Q13" s="67"/>
      <c r="R13" s="67"/>
      <c r="S13" s="67"/>
      <c r="T13" s="107">
        <v>0</v>
      </c>
      <c r="U13" s="107">
        <v>0</v>
      </c>
      <c r="V13" s="107">
        <v>0</v>
      </c>
      <c r="W13" s="107">
        <v>0</v>
      </c>
      <c r="X13" s="107">
        <v>0</v>
      </c>
      <c r="Y13" s="107">
        <v>48.791688248321208</v>
      </c>
      <c r="Z13" s="107">
        <v>57.50836980997402</v>
      </c>
      <c r="AA13" s="107">
        <v>69.641443079674417</v>
      </c>
      <c r="AB13" s="107">
        <v>60.467945483799234</v>
      </c>
      <c r="AC13" s="107">
        <v>58.189246614534405</v>
      </c>
      <c r="AD13" s="107">
        <v>64.744483287371835</v>
      </c>
      <c r="AE13" s="107">
        <v>53.385444653657316</v>
      </c>
      <c r="AF13" s="107">
        <v>62.567878493116602</v>
      </c>
      <c r="AG13" s="107">
        <v>49.635483347979516</v>
      </c>
      <c r="AH13" s="107">
        <v>54.490607267458302</v>
      </c>
      <c r="AI13" s="107">
        <v>52.924325757279433</v>
      </c>
      <c r="AJ13" s="107">
        <v>52.943546186522092</v>
      </c>
      <c r="AK13" s="107">
        <v>47.123700464072499</v>
      </c>
      <c r="AL13" s="67"/>
      <c r="AM13" s="67"/>
      <c r="AN13" s="69"/>
      <c r="AO13" s="67"/>
      <c r="AP13" s="67"/>
      <c r="AQ13" s="67"/>
      <c r="AR13" s="67"/>
      <c r="AS13" s="67"/>
      <c r="AT13" s="67"/>
      <c r="AU13" s="67"/>
      <c r="AV13" s="67"/>
      <c r="AW13" s="67"/>
      <c r="AX13" s="67"/>
      <c r="AY13" s="67"/>
      <c r="AZ13" s="67"/>
      <c r="BA13" s="67"/>
    </row>
    <row r="14" spans="1:53" x14ac:dyDescent="0.2">
      <c r="B14" s="67"/>
      <c r="C14" s="67"/>
      <c r="D14" s="67"/>
      <c r="E14" s="75" t="s">
        <v>30</v>
      </c>
      <c r="F14" s="3" t="s">
        <v>279</v>
      </c>
      <c r="G14" s="3" t="s">
        <v>214</v>
      </c>
      <c r="H14" s="3" t="s">
        <v>289</v>
      </c>
      <c r="I14" s="4"/>
      <c r="J14" s="107" t="s">
        <v>404</v>
      </c>
      <c r="K14" s="4"/>
      <c r="L14" s="3" t="s">
        <v>108</v>
      </c>
      <c r="M14" s="83"/>
      <c r="N14" s="83"/>
      <c r="O14" s="83"/>
      <c r="P14" s="67"/>
      <c r="Q14" s="67"/>
      <c r="R14" s="67"/>
      <c r="S14" s="67"/>
      <c r="T14" s="107">
        <v>0</v>
      </c>
      <c r="U14" s="107">
        <v>0</v>
      </c>
      <c r="V14" s="107">
        <v>0</v>
      </c>
      <c r="W14" s="107">
        <v>0</v>
      </c>
      <c r="X14" s="107">
        <v>0</v>
      </c>
      <c r="Y14" s="107">
        <v>95.096635806748637</v>
      </c>
      <c r="Z14" s="107">
        <v>101.90801024154553</v>
      </c>
      <c r="AA14" s="107">
        <v>90.288311348046932</v>
      </c>
      <c r="AB14" s="107">
        <v>89.73624593487628</v>
      </c>
      <c r="AC14" s="107">
        <v>91.788273193534337</v>
      </c>
      <c r="AD14" s="107">
        <v>94.487079936164974</v>
      </c>
      <c r="AE14" s="107">
        <v>98.261149010799954</v>
      </c>
      <c r="AF14" s="107">
        <v>93.682025257143067</v>
      </c>
      <c r="AG14" s="107">
        <v>90.9382732865338</v>
      </c>
      <c r="AH14" s="107">
        <v>90.77543163863804</v>
      </c>
      <c r="AI14" s="107">
        <v>90.716789184863714</v>
      </c>
      <c r="AJ14" s="107">
        <v>90.558758911041338</v>
      </c>
      <c r="AK14" s="107">
        <v>90.402808370657709</v>
      </c>
      <c r="AL14" s="67"/>
      <c r="AM14" s="67"/>
      <c r="AN14" s="69"/>
      <c r="AO14" s="67"/>
      <c r="AP14" s="67"/>
      <c r="AQ14" s="67"/>
      <c r="AR14" s="67"/>
      <c r="AS14" s="67"/>
      <c r="AT14" s="67"/>
      <c r="AU14" s="67"/>
      <c r="AV14" s="67"/>
      <c r="AW14" s="67"/>
      <c r="AX14" s="67"/>
      <c r="AY14" s="67"/>
      <c r="AZ14" s="67"/>
      <c r="BA14" s="67"/>
    </row>
    <row r="15" spans="1:53" x14ac:dyDescent="0.2">
      <c r="B15" s="67"/>
      <c r="C15" s="67"/>
      <c r="D15" s="67"/>
      <c r="E15" s="75" t="s">
        <v>30</v>
      </c>
      <c r="F15" s="3" t="s">
        <v>280</v>
      </c>
      <c r="G15" s="3" t="s">
        <v>228</v>
      </c>
      <c r="H15" s="3" t="s">
        <v>290</v>
      </c>
      <c r="I15" s="4"/>
      <c r="J15" s="107" t="s">
        <v>405</v>
      </c>
      <c r="K15" s="4"/>
      <c r="L15" s="3" t="s">
        <v>108</v>
      </c>
      <c r="M15" s="83"/>
      <c r="N15" s="83"/>
      <c r="O15" s="83"/>
      <c r="P15" s="67"/>
      <c r="Q15" s="67"/>
      <c r="R15" s="67"/>
      <c r="S15" s="67"/>
      <c r="T15" s="107">
        <v>0</v>
      </c>
      <c r="U15" s="107">
        <v>0</v>
      </c>
      <c r="V15" s="107">
        <v>0</v>
      </c>
      <c r="W15" s="107">
        <v>0</v>
      </c>
      <c r="X15" s="107">
        <v>0</v>
      </c>
      <c r="Y15" s="107">
        <v>232.3646485212322</v>
      </c>
      <c r="Z15" s="107">
        <v>243.44082717140586</v>
      </c>
      <c r="AA15" s="107">
        <v>240.19789886275521</v>
      </c>
      <c r="AB15" s="107">
        <v>227.71785886955382</v>
      </c>
      <c r="AC15" s="107">
        <v>228.35967496345458</v>
      </c>
      <c r="AD15" s="107">
        <v>235.75911132289392</v>
      </c>
      <c r="AE15" s="107">
        <v>227.18989168776187</v>
      </c>
      <c r="AF15" s="107">
        <v>239.97836096274705</v>
      </c>
      <c r="AG15" s="107">
        <v>225.17636803769346</v>
      </c>
      <c r="AH15" s="107">
        <v>229.1311265571922</v>
      </c>
      <c r="AI15" s="107">
        <v>227.41050990180111</v>
      </c>
      <c r="AJ15" s="107">
        <v>226.62773717255158</v>
      </c>
      <c r="AK15" s="107">
        <v>220.66688719530967</v>
      </c>
      <c r="AL15" s="67"/>
      <c r="AM15" s="67"/>
      <c r="AN15" s="69"/>
      <c r="AO15" s="67"/>
      <c r="AP15" s="67"/>
      <c r="AQ15" s="67"/>
      <c r="AR15" s="67"/>
      <c r="AS15" s="67"/>
      <c r="AT15" s="67"/>
      <c r="AU15" s="67"/>
      <c r="AV15" s="67"/>
      <c r="AW15" s="67"/>
      <c r="AX15" s="67"/>
      <c r="AY15" s="67"/>
      <c r="AZ15" s="67"/>
      <c r="BA15" s="67"/>
    </row>
    <row r="16" spans="1:53" x14ac:dyDescent="0.2">
      <c r="E16" s="75"/>
      <c r="J16" s="75"/>
      <c r="T16" s="75"/>
      <c r="U16" s="75"/>
      <c r="V16" s="75"/>
      <c r="W16" s="75"/>
      <c r="X16" s="75"/>
      <c r="Y16" s="75"/>
      <c r="Z16" s="75"/>
      <c r="AA16" s="75"/>
      <c r="AB16" s="75"/>
      <c r="AC16" s="75"/>
      <c r="AD16" s="75"/>
      <c r="AE16" s="75"/>
      <c r="AF16" s="75"/>
      <c r="AG16" s="75"/>
      <c r="AH16" s="75"/>
      <c r="AI16" s="75"/>
      <c r="AJ16" s="75"/>
      <c r="AK16" s="75"/>
    </row>
    <row r="18" spans="2:53" ht="15" x14ac:dyDescent="0.2">
      <c r="B18" s="10" t="s">
        <v>333</v>
      </c>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41"/>
      <c r="AW18" s="10"/>
      <c r="AX18" s="10"/>
      <c r="AY18" s="10"/>
      <c r="AZ18" s="10"/>
      <c r="BA18" s="10"/>
    </row>
    <row r="20" spans="2:53" x14ac:dyDescent="0.2">
      <c r="E20" s="75" t="s">
        <v>30</v>
      </c>
      <c r="F20" s="4" t="s">
        <v>228</v>
      </c>
      <c r="G20" s="4" t="s">
        <v>263</v>
      </c>
      <c r="H20" s="4" t="s">
        <v>263</v>
      </c>
      <c r="I20" s="4" t="s">
        <v>228</v>
      </c>
      <c r="J20" s="107" t="s">
        <v>406</v>
      </c>
      <c r="L20" s="3" t="s">
        <v>108</v>
      </c>
      <c r="M20" s="72"/>
      <c r="N20" s="72"/>
      <c r="O20" s="72"/>
      <c r="R20" s="72"/>
      <c r="T20" s="107">
        <v>0</v>
      </c>
      <c r="U20" s="107">
        <v>0</v>
      </c>
      <c r="V20" s="107">
        <v>0</v>
      </c>
      <c r="W20" s="107">
        <v>0</v>
      </c>
      <c r="X20" s="107">
        <v>0</v>
      </c>
      <c r="Y20" s="107">
        <v>232.3646485212322</v>
      </c>
      <c r="Z20" s="107">
        <v>243.44082717140586</v>
      </c>
      <c r="AA20" s="107">
        <v>240.19789886275521</v>
      </c>
      <c r="AB20" s="107">
        <v>227.71785886955382</v>
      </c>
      <c r="AC20" s="107">
        <v>228.35967496345458</v>
      </c>
      <c r="AD20" s="107">
        <v>235.75911132289392</v>
      </c>
      <c r="AE20" s="107">
        <v>227.18989168776187</v>
      </c>
      <c r="AF20" s="107">
        <v>239.97836096274705</v>
      </c>
      <c r="AG20" s="107">
        <v>225.17636803769346</v>
      </c>
      <c r="AH20" s="107">
        <v>229.1311265571922</v>
      </c>
      <c r="AI20" s="107">
        <v>227.41050990180111</v>
      </c>
      <c r="AJ20" s="107">
        <v>226.62773717255158</v>
      </c>
      <c r="AK20" s="107">
        <v>220.66688719530967</v>
      </c>
    </row>
    <row r="21" spans="2:53" x14ac:dyDescent="0.2">
      <c r="AN21" s="3"/>
    </row>
    <row r="22" spans="2:53" x14ac:dyDescent="0.2">
      <c r="E22" s="75" t="s">
        <v>30</v>
      </c>
      <c r="F22" s="4" t="s">
        <v>172</v>
      </c>
      <c r="G22" s="4" t="s">
        <v>263</v>
      </c>
      <c r="H22" s="4" t="s">
        <v>263</v>
      </c>
      <c r="I22" s="4" t="s">
        <v>172</v>
      </c>
      <c r="J22" s="107" t="s">
        <v>407</v>
      </c>
      <c r="L22" s="3" t="s">
        <v>108</v>
      </c>
      <c r="M22" s="72"/>
      <c r="N22" s="72"/>
      <c r="O22" s="72"/>
      <c r="R22" s="72"/>
      <c r="T22" s="107">
        <v>0</v>
      </c>
      <c r="U22" s="107">
        <v>0</v>
      </c>
      <c r="V22" s="107">
        <v>0</v>
      </c>
      <c r="W22" s="107">
        <v>0</v>
      </c>
      <c r="X22" s="107">
        <v>0</v>
      </c>
      <c r="Y22" s="107">
        <v>88.476324466162339</v>
      </c>
      <c r="Z22" s="107">
        <v>84.024447119886304</v>
      </c>
      <c r="AA22" s="107">
        <v>80.268144435033847</v>
      </c>
      <c r="AB22" s="107">
        <v>77.513667450878316</v>
      </c>
      <c r="AC22" s="107">
        <v>78.382155155385846</v>
      </c>
      <c r="AD22" s="107">
        <v>76.527548099357119</v>
      </c>
      <c r="AE22" s="107">
        <v>75.543298023304601</v>
      </c>
      <c r="AF22" s="107">
        <v>83.72845721248737</v>
      </c>
      <c r="AG22" s="107">
        <v>84.602611403180163</v>
      </c>
      <c r="AH22" s="107">
        <v>83.865087651095877</v>
      </c>
      <c r="AI22" s="107">
        <v>83.76939495965793</v>
      </c>
      <c r="AJ22" s="107">
        <v>83.125432074988154</v>
      </c>
      <c r="AK22" s="107">
        <v>83.140378360579462</v>
      </c>
    </row>
    <row r="23" spans="2:53" x14ac:dyDescent="0.2">
      <c r="E23" s="75" t="s">
        <v>30</v>
      </c>
      <c r="F23" s="4" t="s">
        <v>172</v>
      </c>
      <c r="G23" s="4" t="s">
        <v>263</v>
      </c>
      <c r="H23" s="4" t="s">
        <v>173</v>
      </c>
      <c r="I23" s="4" t="s">
        <v>174</v>
      </c>
      <c r="J23" s="107" t="s">
        <v>408</v>
      </c>
      <c r="L23" s="3" t="s">
        <v>108</v>
      </c>
      <c r="M23" s="72"/>
      <c r="N23" s="72"/>
      <c r="O23" s="72"/>
      <c r="R23" s="72"/>
      <c r="T23" s="107">
        <v>0</v>
      </c>
      <c r="U23" s="107">
        <v>0</v>
      </c>
      <c r="V23" s="107">
        <v>0</v>
      </c>
      <c r="W23" s="107">
        <v>0</v>
      </c>
      <c r="X23" s="107">
        <v>0</v>
      </c>
      <c r="Y23" s="107">
        <v>88.476324466162339</v>
      </c>
      <c r="Z23" s="107">
        <v>84.024447119886304</v>
      </c>
      <c r="AA23" s="107">
        <v>80.268144435033847</v>
      </c>
      <c r="AB23" s="107">
        <v>77.513667450878316</v>
      </c>
      <c r="AC23" s="107">
        <v>78.382155155385846</v>
      </c>
      <c r="AD23" s="107">
        <v>76.527548099357119</v>
      </c>
      <c r="AE23" s="107">
        <v>75.543298023304601</v>
      </c>
      <c r="AF23" s="107">
        <v>83.72845721248737</v>
      </c>
      <c r="AG23" s="107">
        <v>84.602611403180163</v>
      </c>
      <c r="AH23" s="107">
        <v>83.865087651095877</v>
      </c>
      <c r="AI23" s="107">
        <v>83.76939495965793</v>
      </c>
      <c r="AJ23" s="107">
        <v>83.125432074988154</v>
      </c>
      <c r="AK23" s="107">
        <v>83.140378360579462</v>
      </c>
    </row>
    <row r="24" spans="2:53" x14ac:dyDescent="0.2">
      <c r="E24" s="75" t="s">
        <v>30</v>
      </c>
      <c r="F24" s="4" t="s">
        <v>172</v>
      </c>
      <c r="G24" s="4" t="s">
        <v>263</v>
      </c>
      <c r="H24" s="4" t="s">
        <v>175</v>
      </c>
      <c r="I24" s="4" t="s">
        <v>176</v>
      </c>
      <c r="J24" s="107" t="s">
        <v>344</v>
      </c>
      <c r="L24" s="3" t="s">
        <v>108</v>
      </c>
      <c r="M24" s="106" t="s">
        <v>261</v>
      </c>
      <c r="N24" s="106" t="s">
        <v>261</v>
      </c>
      <c r="O24" s="106" t="s">
        <v>154</v>
      </c>
      <c r="R24" s="72"/>
      <c r="T24" s="107">
        <v>0</v>
      </c>
      <c r="U24" s="107">
        <v>0</v>
      </c>
      <c r="V24" s="107">
        <v>0</v>
      </c>
      <c r="W24" s="107">
        <v>0</v>
      </c>
      <c r="X24" s="107">
        <v>0</v>
      </c>
      <c r="Y24" s="107">
        <v>16.79401165663888</v>
      </c>
      <c r="Z24" s="107">
        <v>13.728867445558443</v>
      </c>
      <c r="AA24" s="107">
        <v>15.491776083554903</v>
      </c>
      <c r="AB24" s="107">
        <v>13.755939463657688</v>
      </c>
      <c r="AC24" s="107">
        <v>12.786659866545467</v>
      </c>
      <c r="AD24" s="107">
        <v>11.664345976</v>
      </c>
      <c r="AE24" s="107">
        <v>10.498229784722106</v>
      </c>
      <c r="AF24" s="107">
        <v>12.390219547570283</v>
      </c>
      <c r="AG24" s="107">
        <v>12.336473071200015</v>
      </c>
      <c r="AH24" s="107">
        <v>12.332123887792189</v>
      </c>
      <c r="AI24" s="107">
        <v>12.327902433474556</v>
      </c>
      <c r="AJ24" s="107">
        <v>12.321574546806051</v>
      </c>
      <c r="AK24" s="107">
        <v>12.318717596992306</v>
      </c>
    </row>
    <row r="25" spans="2:53" x14ac:dyDescent="0.2">
      <c r="E25" s="75" t="s">
        <v>30</v>
      </c>
      <c r="F25" s="77" t="s">
        <v>172</v>
      </c>
      <c r="G25" s="77" t="s">
        <v>263</v>
      </c>
      <c r="H25" s="77" t="s">
        <v>175</v>
      </c>
      <c r="I25" s="77" t="s">
        <v>177</v>
      </c>
      <c r="J25" s="107" t="s">
        <v>409</v>
      </c>
      <c r="L25" s="3" t="s">
        <v>108</v>
      </c>
      <c r="M25" s="72"/>
      <c r="N25" s="72"/>
      <c r="O25" s="72"/>
      <c r="R25" s="72"/>
      <c r="T25" s="72"/>
      <c r="U25" s="72"/>
      <c r="V25" s="72"/>
      <c r="W25" s="72"/>
      <c r="X25" s="72"/>
      <c r="Y25" s="72"/>
      <c r="Z25" s="72"/>
      <c r="AA25" s="72"/>
      <c r="AB25" s="72"/>
      <c r="AC25" s="72"/>
      <c r="AD25" s="72"/>
      <c r="AE25" s="72"/>
      <c r="AF25" s="72"/>
      <c r="AG25" s="72"/>
      <c r="AH25" s="72"/>
      <c r="AI25" s="72"/>
      <c r="AJ25" s="72"/>
      <c r="AK25" s="72"/>
    </row>
    <row r="26" spans="2:53" x14ac:dyDescent="0.2">
      <c r="E26" s="75" t="s">
        <v>30</v>
      </c>
      <c r="F26" s="77" t="s">
        <v>172</v>
      </c>
      <c r="G26" s="77" t="s">
        <v>263</v>
      </c>
      <c r="H26" s="77" t="s">
        <v>175</v>
      </c>
      <c r="I26" s="77" t="s">
        <v>178</v>
      </c>
      <c r="J26" s="107" t="s">
        <v>410</v>
      </c>
      <c r="L26" s="3" t="s">
        <v>108</v>
      </c>
      <c r="M26" s="72"/>
      <c r="N26" s="72"/>
      <c r="O26" s="72"/>
      <c r="R26" s="72"/>
      <c r="T26" s="72"/>
      <c r="U26" s="72"/>
      <c r="V26" s="72"/>
      <c r="W26" s="72"/>
      <c r="X26" s="72"/>
      <c r="Y26" s="72"/>
      <c r="Z26" s="72"/>
      <c r="AA26" s="72"/>
      <c r="AB26" s="72"/>
      <c r="AC26" s="72"/>
      <c r="AD26" s="72"/>
      <c r="AE26" s="72"/>
      <c r="AF26" s="72"/>
      <c r="AG26" s="72"/>
      <c r="AH26" s="72"/>
      <c r="AI26" s="72"/>
      <c r="AJ26" s="72"/>
      <c r="AK26" s="72"/>
    </row>
    <row r="27" spans="2:53" x14ac:dyDescent="0.2">
      <c r="E27" s="75" t="s">
        <v>30</v>
      </c>
      <c r="F27" s="77" t="s">
        <v>172</v>
      </c>
      <c r="G27" s="77" t="s">
        <v>263</v>
      </c>
      <c r="H27" s="77" t="s">
        <v>175</v>
      </c>
      <c r="I27" s="77" t="s">
        <v>179</v>
      </c>
      <c r="J27" s="107" t="s">
        <v>411</v>
      </c>
      <c r="L27" s="3" t="s">
        <v>108</v>
      </c>
      <c r="M27" s="72"/>
      <c r="N27" s="72"/>
      <c r="O27" s="72"/>
      <c r="R27" s="72"/>
      <c r="T27" s="72"/>
      <c r="U27" s="72"/>
      <c r="V27" s="72"/>
      <c r="W27" s="72"/>
      <c r="X27" s="72"/>
      <c r="Y27" s="72"/>
      <c r="Z27" s="72"/>
      <c r="AA27" s="72"/>
      <c r="AB27" s="72"/>
      <c r="AC27" s="72"/>
      <c r="AD27" s="72"/>
      <c r="AE27" s="72"/>
      <c r="AF27" s="72"/>
      <c r="AG27" s="72"/>
      <c r="AH27" s="72"/>
      <c r="AI27" s="72"/>
      <c r="AJ27" s="72"/>
      <c r="AK27" s="72"/>
    </row>
    <row r="28" spans="2:53" x14ac:dyDescent="0.2">
      <c r="E28" s="75" t="s">
        <v>30</v>
      </c>
      <c r="F28" s="77" t="s">
        <v>172</v>
      </c>
      <c r="G28" s="77" t="s">
        <v>263</v>
      </c>
      <c r="H28" s="77" t="s">
        <v>175</v>
      </c>
      <c r="I28" s="77" t="s">
        <v>180</v>
      </c>
      <c r="J28" s="107" t="s">
        <v>412</v>
      </c>
      <c r="L28" s="3" t="s">
        <v>108</v>
      </c>
      <c r="M28" s="72"/>
      <c r="N28" s="72"/>
      <c r="O28" s="72"/>
      <c r="R28" s="72"/>
      <c r="T28" s="72"/>
      <c r="U28" s="72"/>
      <c r="V28" s="72"/>
      <c r="W28" s="72"/>
      <c r="X28" s="72"/>
      <c r="Y28" s="72"/>
      <c r="Z28" s="72"/>
      <c r="AA28" s="72"/>
      <c r="AB28" s="72"/>
      <c r="AC28" s="72"/>
      <c r="AD28" s="72"/>
      <c r="AE28" s="72"/>
      <c r="AF28" s="72"/>
      <c r="AG28" s="72"/>
      <c r="AH28" s="72"/>
      <c r="AI28" s="72"/>
      <c r="AJ28" s="72"/>
      <c r="AK28" s="72"/>
    </row>
    <row r="29" spans="2:53" x14ac:dyDescent="0.2">
      <c r="E29" s="75" t="s">
        <v>30</v>
      </c>
      <c r="F29" s="4" t="s">
        <v>172</v>
      </c>
      <c r="G29" s="4" t="s">
        <v>263</v>
      </c>
      <c r="H29" s="4" t="s">
        <v>181</v>
      </c>
      <c r="I29" s="4" t="s">
        <v>182</v>
      </c>
      <c r="J29" s="107" t="s">
        <v>413</v>
      </c>
      <c r="L29" s="3" t="s">
        <v>108</v>
      </c>
      <c r="M29" s="72"/>
      <c r="N29" s="72"/>
      <c r="O29" s="72"/>
      <c r="R29" s="72"/>
      <c r="T29" s="107">
        <v>0</v>
      </c>
      <c r="U29" s="107">
        <v>0</v>
      </c>
      <c r="V29" s="107">
        <v>0</v>
      </c>
      <c r="W29" s="107">
        <v>0</v>
      </c>
      <c r="X29" s="107">
        <v>0</v>
      </c>
      <c r="Y29" s="107">
        <v>43.14863945172511</v>
      </c>
      <c r="Z29" s="107">
        <v>41.371068659410291</v>
      </c>
      <c r="AA29" s="107">
        <v>41.182487369389662</v>
      </c>
      <c r="AB29" s="107">
        <v>39.798789767100793</v>
      </c>
      <c r="AC29" s="107">
        <v>41.169990954917608</v>
      </c>
      <c r="AD29" s="107">
        <v>42.80737258373896</v>
      </c>
      <c r="AE29" s="107">
        <v>42.297866917486346</v>
      </c>
      <c r="AF29" s="107">
        <v>45.516819883391321</v>
      </c>
      <c r="AG29" s="107">
        <v>47.00857965251798</v>
      </c>
      <c r="AH29" s="107">
        <v>47.600643224081189</v>
      </c>
      <c r="AI29" s="107">
        <v>47.525451456237398</v>
      </c>
      <c r="AJ29" s="107">
        <v>46.279109371292549</v>
      </c>
      <c r="AK29" s="107">
        <v>46.880483563455748</v>
      </c>
    </row>
    <row r="30" spans="2:53" x14ac:dyDescent="0.2">
      <c r="E30" s="75" t="s">
        <v>30</v>
      </c>
      <c r="F30" s="77" t="s">
        <v>172</v>
      </c>
      <c r="G30" s="77" t="s">
        <v>263</v>
      </c>
      <c r="H30" s="77" t="s">
        <v>181</v>
      </c>
      <c r="I30" s="77" t="s">
        <v>167</v>
      </c>
      <c r="J30" s="107" t="s">
        <v>352</v>
      </c>
      <c r="L30" s="3" t="s">
        <v>108</v>
      </c>
      <c r="M30" s="106" t="s">
        <v>261</v>
      </c>
      <c r="N30" s="106" t="s">
        <v>261</v>
      </c>
      <c r="O30" s="106" t="s">
        <v>154</v>
      </c>
      <c r="R30" s="72"/>
      <c r="T30" s="107">
        <v>0</v>
      </c>
      <c r="U30" s="107">
        <v>0</v>
      </c>
      <c r="V30" s="107">
        <v>0</v>
      </c>
      <c r="W30" s="107">
        <v>0</v>
      </c>
      <c r="X30" s="107">
        <v>0</v>
      </c>
      <c r="Y30" s="107">
        <v>10.31527731932016</v>
      </c>
      <c r="Z30" s="107">
        <v>10.654292161336201</v>
      </c>
      <c r="AA30" s="107">
        <v>10.600595245589821</v>
      </c>
      <c r="AB30" s="107">
        <v>10.413521101136713</v>
      </c>
      <c r="AC30" s="107">
        <v>10.65476384059526</v>
      </c>
      <c r="AD30" s="107">
        <v>9.9253496017500993</v>
      </c>
      <c r="AE30" s="107">
        <v>9.213520943542898</v>
      </c>
      <c r="AF30" s="107">
        <v>10.342081438065007</v>
      </c>
      <c r="AG30" s="107">
        <v>10.140591927689496</v>
      </c>
      <c r="AH30" s="107">
        <v>10.038515404416163</v>
      </c>
      <c r="AI30" s="107">
        <v>9.9374639654705579</v>
      </c>
      <c r="AJ30" s="107">
        <v>9.8374273069065552</v>
      </c>
      <c r="AK30" s="107">
        <v>9.7383952235820104</v>
      </c>
    </row>
    <row r="31" spans="2:53" x14ac:dyDescent="0.2">
      <c r="E31" s="75" t="s">
        <v>30</v>
      </c>
      <c r="F31" s="77" t="s">
        <v>172</v>
      </c>
      <c r="G31" s="77" t="s">
        <v>263</v>
      </c>
      <c r="H31" s="77" t="s">
        <v>181</v>
      </c>
      <c r="I31" s="77" t="s">
        <v>250</v>
      </c>
      <c r="J31" s="107" t="s">
        <v>360</v>
      </c>
      <c r="L31" s="3" t="s">
        <v>108</v>
      </c>
      <c r="M31" s="106" t="s">
        <v>261</v>
      </c>
      <c r="N31" s="106" t="s">
        <v>261</v>
      </c>
      <c r="O31" s="106" t="s">
        <v>154</v>
      </c>
      <c r="R31" s="72"/>
      <c r="T31" s="107">
        <v>0</v>
      </c>
      <c r="U31" s="107">
        <v>0</v>
      </c>
      <c r="V31" s="107">
        <v>0</v>
      </c>
      <c r="W31" s="107">
        <v>0</v>
      </c>
      <c r="X31" s="107">
        <v>0</v>
      </c>
      <c r="Y31" s="107">
        <v>17.612346796117166</v>
      </c>
      <c r="Z31" s="107">
        <v>15.724146443160581</v>
      </c>
      <c r="AA31" s="107">
        <v>14.087616941578712</v>
      </c>
      <c r="AB31" s="107">
        <v>13.543044232857378</v>
      </c>
      <c r="AC31" s="107">
        <v>14.231321399924242</v>
      </c>
      <c r="AD31" s="107">
        <v>15.340386788999229</v>
      </c>
      <c r="AE31" s="107">
        <v>14.748884803837116</v>
      </c>
      <c r="AF31" s="107">
        <v>15.412286681619523</v>
      </c>
      <c r="AG31" s="107">
        <v>15.208120015427211</v>
      </c>
      <c r="AH31" s="107">
        <v>15.019579680875074</v>
      </c>
      <c r="AI31" s="107">
        <v>14.852227162582061</v>
      </c>
      <c r="AJ31" s="107">
        <v>14.703958230197498</v>
      </c>
      <c r="AK31" s="107">
        <v>14.576374736212065</v>
      </c>
    </row>
    <row r="32" spans="2:53" x14ac:dyDescent="0.2">
      <c r="E32" s="75" t="s">
        <v>30</v>
      </c>
      <c r="F32" s="77" t="s">
        <v>172</v>
      </c>
      <c r="G32" s="77" t="s">
        <v>263</v>
      </c>
      <c r="H32" s="77" t="s">
        <v>181</v>
      </c>
      <c r="I32" s="77" t="s">
        <v>183</v>
      </c>
      <c r="J32" s="107" t="s">
        <v>368</v>
      </c>
      <c r="L32" s="3" t="s">
        <v>108</v>
      </c>
      <c r="M32" s="106" t="s">
        <v>261</v>
      </c>
      <c r="N32" s="106" t="s">
        <v>261</v>
      </c>
      <c r="O32" s="106" t="s">
        <v>154</v>
      </c>
      <c r="R32" s="72"/>
      <c r="T32" s="107">
        <v>0</v>
      </c>
      <c r="U32" s="107">
        <v>0</v>
      </c>
      <c r="V32" s="107">
        <v>0</v>
      </c>
      <c r="W32" s="107">
        <v>0</v>
      </c>
      <c r="X32" s="107">
        <v>0</v>
      </c>
      <c r="Y32" s="107">
        <v>11.826306255428154</v>
      </c>
      <c r="Z32" s="107">
        <v>12.09384710203039</v>
      </c>
      <c r="AA32" s="107">
        <v>13.657050119617377</v>
      </c>
      <c r="AB32" s="107">
        <v>12.303610868393498</v>
      </c>
      <c r="AC32" s="107">
        <v>12.630590438796812</v>
      </c>
      <c r="AD32" s="107">
        <v>13.369790926352053</v>
      </c>
      <c r="AE32" s="107">
        <v>13.80693756</v>
      </c>
      <c r="AF32" s="107">
        <v>16.160973007035178</v>
      </c>
      <c r="AG32" s="107">
        <v>18.15107636978864</v>
      </c>
      <c r="AH32" s="107">
        <v>19.028814073650999</v>
      </c>
      <c r="AI32" s="107">
        <v>19.217058697667383</v>
      </c>
      <c r="AJ32" s="107">
        <v>18.214029676160131</v>
      </c>
      <c r="AK32" s="107">
        <v>19.037001831652017</v>
      </c>
    </row>
    <row r="33" spans="5:37" x14ac:dyDescent="0.2">
      <c r="E33" s="75" t="s">
        <v>30</v>
      </c>
      <c r="F33" s="77" t="s">
        <v>172</v>
      </c>
      <c r="G33" s="77" t="s">
        <v>263</v>
      </c>
      <c r="H33" s="77" t="s">
        <v>181</v>
      </c>
      <c r="I33" s="77" t="s">
        <v>251</v>
      </c>
      <c r="J33" s="107" t="s">
        <v>414</v>
      </c>
      <c r="L33" s="3" t="s">
        <v>108</v>
      </c>
      <c r="M33" s="106" t="s">
        <v>262</v>
      </c>
      <c r="N33" s="106" t="s">
        <v>262</v>
      </c>
      <c r="O33" s="106" t="s">
        <v>78</v>
      </c>
      <c r="R33" s="72"/>
      <c r="T33" s="107">
        <v>0</v>
      </c>
      <c r="U33" s="107">
        <v>0</v>
      </c>
      <c r="V33" s="107">
        <v>0</v>
      </c>
      <c r="W33" s="107">
        <v>0</v>
      </c>
      <c r="X33" s="107">
        <v>0</v>
      </c>
      <c r="Y33" s="107">
        <v>0</v>
      </c>
      <c r="Z33" s="107">
        <v>0</v>
      </c>
      <c r="AA33" s="107">
        <v>0</v>
      </c>
      <c r="AB33" s="107">
        <v>0</v>
      </c>
      <c r="AC33" s="107">
        <v>0</v>
      </c>
      <c r="AD33" s="107">
        <v>0</v>
      </c>
      <c r="AE33" s="107">
        <v>0</v>
      </c>
      <c r="AF33" s="107">
        <v>0</v>
      </c>
      <c r="AG33" s="107">
        <v>0</v>
      </c>
      <c r="AH33" s="107">
        <v>0</v>
      </c>
      <c r="AI33" s="107">
        <v>0</v>
      </c>
      <c r="AJ33" s="107">
        <v>0</v>
      </c>
      <c r="AK33" s="107">
        <v>0</v>
      </c>
    </row>
    <row r="34" spans="5:37" x14ac:dyDescent="0.2">
      <c r="E34" s="75" t="s">
        <v>30</v>
      </c>
      <c r="F34" s="77" t="s">
        <v>172</v>
      </c>
      <c r="G34" s="77" t="s">
        <v>263</v>
      </c>
      <c r="H34" s="77" t="s">
        <v>181</v>
      </c>
      <c r="I34" s="77" t="s">
        <v>252</v>
      </c>
      <c r="J34" s="107" t="s">
        <v>415</v>
      </c>
      <c r="L34" s="3" t="s">
        <v>108</v>
      </c>
      <c r="M34" s="106" t="s">
        <v>262</v>
      </c>
      <c r="N34" s="106" t="s">
        <v>261</v>
      </c>
      <c r="O34" s="106" t="s">
        <v>154</v>
      </c>
      <c r="R34" s="72"/>
      <c r="T34" s="107">
        <v>0</v>
      </c>
      <c r="U34" s="107">
        <v>0</v>
      </c>
      <c r="V34" s="107">
        <v>0</v>
      </c>
      <c r="W34" s="107">
        <v>0</v>
      </c>
      <c r="X34" s="107">
        <v>0</v>
      </c>
      <c r="Y34" s="107">
        <v>3.3947090808596374</v>
      </c>
      <c r="Z34" s="107">
        <v>2.8987829528831179</v>
      </c>
      <c r="AA34" s="107">
        <v>2.8372250626037534</v>
      </c>
      <c r="AB34" s="107">
        <v>3.5386135647132009</v>
      </c>
      <c r="AC34" s="107">
        <v>3.6533152756012925</v>
      </c>
      <c r="AD34" s="107">
        <v>4.1718452666375834</v>
      </c>
      <c r="AE34" s="107">
        <v>4.5285236101063315</v>
      </c>
      <c r="AF34" s="107">
        <v>3.6014787566716109</v>
      </c>
      <c r="AG34" s="107">
        <v>3.5087913396126362</v>
      </c>
      <c r="AH34" s="107">
        <v>3.5137340651389573</v>
      </c>
      <c r="AI34" s="107">
        <v>3.5187016305173966</v>
      </c>
      <c r="AJ34" s="107">
        <v>3.5236941580283663</v>
      </c>
      <c r="AK34" s="107">
        <v>3.5287117720096508</v>
      </c>
    </row>
    <row r="35" spans="5:37" x14ac:dyDescent="0.2">
      <c r="E35" s="75" t="s">
        <v>30</v>
      </c>
      <c r="F35" s="4" t="s">
        <v>172</v>
      </c>
      <c r="G35" s="4" t="s">
        <v>263</v>
      </c>
      <c r="H35" s="4" t="s">
        <v>184</v>
      </c>
      <c r="I35" s="4" t="s">
        <v>185</v>
      </c>
      <c r="J35" s="107" t="s">
        <v>416</v>
      </c>
      <c r="L35" s="3" t="s">
        <v>108</v>
      </c>
      <c r="M35" s="72"/>
      <c r="N35" s="72"/>
      <c r="O35" s="72"/>
      <c r="R35" s="72"/>
      <c r="T35" s="107">
        <v>0</v>
      </c>
      <c r="U35" s="107">
        <v>0</v>
      </c>
      <c r="V35" s="107">
        <v>0</v>
      </c>
      <c r="W35" s="107">
        <v>0</v>
      </c>
      <c r="X35" s="107">
        <v>0</v>
      </c>
      <c r="Y35" s="107">
        <v>25.809638784798352</v>
      </c>
      <c r="Z35" s="107">
        <v>26.28422762691757</v>
      </c>
      <c r="AA35" s="107">
        <v>21.636056329089286</v>
      </c>
      <c r="AB35" s="107">
        <v>21.866168334119831</v>
      </c>
      <c r="AC35" s="107">
        <v>22.632707456922777</v>
      </c>
      <c r="AD35" s="107">
        <v>20.050632552618147</v>
      </c>
      <c r="AE35" s="107">
        <v>20.164866434096144</v>
      </c>
      <c r="AF35" s="107">
        <v>22.121828624741852</v>
      </c>
      <c r="AG35" s="107">
        <v>21.471665685850901</v>
      </c>
      <c r="AH35" s="107">
        <v>20.357398164920752</v>
      </c>
      <c r="AI35" s="107">
        <v>20.361303543907049</v>
      </c>
      <c r="AJ35" s="107">
        <v>20.91380664096647</v>
      </c>
      <c r="AK35" s="107">
        <v>20.369173482405095</v>
      </c>
    </row>
    <row r="36" spans="5:37" x14ac:dyDescent="0.2">
      <c r="E36" s="75" t="s">
        <v>30</v>
      </c>
      <c r="F36" s="77" t="s">
        <v>172</v>
      </c>
      <c r="G36" s="77" t="s">
        <v>263</v>
      </c>
      <c r="H36" s="77" t="s">
        <v>184</v>
      </c>
      <c r="I36" s="77" t="s">
        <v>417</v>
      </c>
      <c r="J36" s="107" t="s">
        <v>418</v>
      </c>
      <c r="L36" s="3" t="s">
        <v>108</v>
      </c>
      <c r="M36" s="106" t="s">
        <v>261</v>
      </c>
      <c r="N36" s="106" t="s">
        <v>261</v>
      </c>
      <c r="O36" s="106" t="s">
        <v>154</v>
      </c>
      <c r="R36" s="72"/>
      <c r="T36" s="107">
        <v>0</v>
      </c>
      <c r="U36" s="107">
        <v>0</v>
      </c>
      <c r="V36" s="107">
        <v>0</v>
      </c>
      <c r="W36" s="107">
        <v>0</v>
      </c>
      <c r="X36" s="107">
        <v>0</v>
      </c>
      <c r="Y36" s="107">
        <v>11.151340113798355</v>
      </c>
      <c r="Z36" s="107">
        <v>11.346537379917573</v>
      </c>
      <c r="AA36" s="107">
        <v>7.5041451330892821</v>
      </c>
      <c r="AB36" s="107">
        <v>5.3831934491198297</v>
      </c>
      <c r="AC36" s="107">
        <v>5.4944674319227769</v>
      </c>
      <c r="AD36" s="107">
        <v>4.6501396926181471</v>
      </c>
      <c r="AE36" s="107">
        <v>5.2064241986181461</v>
      </c>
      <c r="AF36" s="107">
        <v>6.1801798488624584</v>
      </c>
      <c r="AG36" s="107">
        <v>5.4887067292588982</v>
      </c>
      <c r="AH36" s="107">
        <v>4.3561530656586278</v>
      </c>
      <c r="AI36" s="107">
        <v>4.341680519064683</v>
      </c>
      <c r="AJ36" s="107">
        <v>4.8757132356367272</v>
      </c>
      <c r="AK36" s="107">
        <v>4.312516983205402</v>
      </c>
    </row>
    <row r="37" spans="5:37" x14ac:dyDescent="0.2">
      <c r="E37" s="75" t="s">
        <v>30</v>
      </c>
      <c r="F37" s="77" t="s">
        <v>172</v>
      </c>
      <c r="G37" s="77" t="s">
        <v>263</v>
      </c>
      <c r="H37" s="77" t="s">
        <v>184</v>
      </c>
      <c r="I37" s="77" t="s">
        <v>186</v>
      </c>
      <c r="J37" s="107" t="s">
        <v>419</v>
      </c>
      <c r="L37" s="3" t="s">
        <v>108</v>
      </c>
      <c r="M37" s="106" t="s">
        <v>261</v>
      </c>
      <c r="N37" s="106" t="s">
        <v>261</v>
      </c>
      <c r="O37" s="106" t="s">
        <v>154</v>
      </c>
      <c r="R37" s="72"/>
      <c r="T37" s="107">
        <v>0</v>
      </c>
      <c r="U37" s="107">
        <v>0</v>
      </c>
      <c r="V37" s="107">
        <v>0</v>
      </c>
      <c r="W37" s="107">
        <v>0</v>
      </c>
      <c r="X37" s="107">
        <v>0</v>
      </c>
      <c r="Y37" s="107">
        <v>1.21473874</v>
      </c>
      <c r="Z37" s="107">
        <v>1.7362733140000002</v>
      </c>
      <c r="AA37" s="107">
        <v>1.996223914</v>
      </c>
      <c r="AB37" s="107">
        <v>2.5624695329999998</v>
      </c>
      <c r="AC37" s="107">
        <v>2.9258064220000004</v>
      </c>
      <c r="AD37" s="107">
        <v>2.8508356659999996</v>
      </c>
      <c r="AE37" s="107">
        <v>2.7016918250000002</v>
      </c>
      <c r="AF37" s="107">
        <v>2.8140703738693462</v>
      </c>
      <c r="AG37" s="107">
        <v>2.8140703254968309</v>
      </c>
      <c r="AH37" s="107">
        <v>2.8140703801830291</v>
      </c>
      <c r="AI37" s="107">
        <v>2.8140703313537432</v>
      </c>
      <c r="AJ37" s="107">
        <v>2.8140703827765212</v>
      </c>
      <c r="AK37" s="107">
        <v>2.8140703345063982</v>
      </c>
    </row>
    <row r="38" spans="5:37" x14ac:dyDescent="0.2">
      <c r="E38" s="75" t="s">
        <v>30</v>
      </c>
      <c r="F38" s="77" t="s">
        <v>172</v>
      </c>
      <c r="G38" s="77" t="s">
        <v>263</v>
      </c>
      <c r="H38" s="77" t="s">
        <v>184</v>
      </c>
      <c r="I38" s="77" t="s">
        <v>187</v>
      </c>
      <c r="J38" s="107" t="s">
        <v>420</v>
      </c>
      <c r="L38" s="3" t="s">
        <v>108</v>
      </c>
      <c r="M38" s="106" t="s">
        <v>261</v>
      </c>
      <c r="N38" s="106" t="s">
        <v>261</v>
      </c>
      <c r="O38" s="106" t="s">
        <v>154</v>
      </c>
      <c r="R38" s="72"/>
      <c r="T38" s="107">
        <v>0</v>
      </c>
      <c r="U38" s="107">
        <v>0</v>
      </c>
      <c r="V38" s="107">
        <v>0</v>
      </c>
      <c r="W38" s="107">
        <v>0</v>
      </c>
      <c r="X38" s="107">
        <v>0</v>
      </c>
      <c r="Y38" s="107">
        <v>0.72628210799999993</v>
      </c>
      <c r="Z38" s="107">
        <v>0.82895185000000016</v>
      </c>
      <c r="AA38" s="107">
        <v>0.75786619099999997</v>
      </c>
      <c r="AB38" s="107">
        <v>0.91333398099999996</v>
      </c>
      <c r="AC38" s="107">
        <v>1.1448185539999998</v>
      </c>
      <c r="AD38" s="107">
        <v>1.2762994900000002</v>
      </c>
      <c r="AE38" s="107">
        <v>0.782739352</v>
      </c>
      <c r="AF38" s="107">
        <v>1.2000000010050254</v>
      </c>
      <c r="AG38" s="107">
        <v>1.1999999989899246</v>
      </c>
      <c r="AH38" s="107">
        <v>1.2</v>
      </c>
      <c r="AI38" s="107">
        <v>1.1999999992348105</v>
      </c>
      <c r="AJ38" s="107">
        <v>1.2000000002601898</v>
      </c>
      <c r="AK38" s="107">
        <v>1.1999999997655346</v>
      </c>
    </row>
    <row r="39" spans="5:37" x14ac:dyDescent="0.2">
      <c r="E39" s="75" t="s">
        <v>30</v>
      </c>
      <c r="F39" s="77" t="s">
        <v>172</v>
      </c>
      <c r="G39" s="77" t="s">
        <v>263</v>
      </c>
      <c r="H39" s="77" t="s">
        <v>184</v>
      </c>
      <c r="I39" s="77" t="s">
        <v>188</v>
      </c>
      <c r="J39" s="107" t="s">
        <v>421</v>
      </c>
      <c r="L39" s="3" t="s">
        <v>108</v>
      </c>
      <c r="M39" s="106" t="s">
        <v>261</v>
      </c>
      <c r="N39" s="106" t="s">
        <v>261</v>
      </c>
      <c r="O39" s="106" t="s">
        <v>154</v>
      </c>
      <c r="R39" s="72"/>
      <c r="T39" s="107">
        <v>0</v>
      </c>
      <c r="U39" s="107">
        <v>0</v>
      </c>
      <c r="V39" s="107">
        <v>0</v>
      </c>
      <c r="W39" s="107">
        <v>0</v>
      </c>
      <c r="X39" s="107">
        <v>0</v>
      </c>
      <c r="Y39" s="107">
        <v>4.2125696279999998</v>
      </c>
      <c r="Z39" s="107">
        <v>3.9957465960000005</v>
      </c>
      <c r="AA39" s="107">
        <v>3.7587542189999996</v>
      </c>
      <c r="AB39" s="107">
        <v>4.2898924880000004</v>
      </c>
      <c r="AC39" s="107">
        <v>3.731950581</v>
      </c>
      <c r="AD39" s="107">
        <v>3.8163102009999998</v>
      </c>
      <c r="AE39" s="107">
        <v>4.1748152999999997</v>
      </c>
      <c r="AF39" s="107">
        <v>3.7185929658291461</v>
      </c>
      <c r="AG39" s="107">
        <v>3.7185929638140451</v>
      </c>
      <c r="AH39" s="107">
        <v>3.7185929658392718</v>
      </c>
      <c r="AI39" s="107">
        <v>3.7185929653342464</v>
      </c>
      <c r="AJ39" s="107">
        <v>3.7185929655290688</v>
      </c>
      <c r="AK39" s="107">
        <v>3.7185929642563615</v>
      </c>
    </row>
    <row r="40" spans="5:37" x14ac:dyDescent="0.2">
      <c r="E40" s="75" t="s">
        <v>30</v>
      </c>
      <c r="F40" s="77" t="s">
        <v>172</v>
      </c>
      <c r="G40" s="77" t="s">
        <v>263</v>
      </c>
      <c r="H40" s="77" t="s">
        <v>184</v>
      </c>
      <c r="I40" s="77" t="s">
        <v>189</v>
      </c>
      <c r="J40" s="107" t="s">
        <v>422</v>
      </c>
      <c r="L40" s="3" t="s">
        <v>108</v>
      </c>
      <c r="M40" s="106" t="s">
        <v>261</v>
      </c>
      <c r="N40" s="106" t="s">
        <v>261</v>
      </c>
      <c r="O40" s="106" t="s">
        <v>154</v>
      </c>
      <c r="R40" s="72"/>
      <c r="T40" s="107">
        <v>0</v>
      </c>
      <c r="U40" s="107">
        <v>0</v>
      </c>
      <c r="V40" s="107">
        <v>0</v>
      </c>
      <c r="W40" s="107">
        <v>0</v>
      </c>
      <c r="X40" s="107">
        <v>0</v>
      </c>
      <c r="Y40" s="107">
        <v>3.9141734060000002</v>
      </c>
      <c r="Z40" s="107">
        <v>3.6447390230000001</v>
      </c>
      <c r="AA40" s="107">
        <v>2.5182124410000002</v>
      </c>
      <c r="AB40" s="107">
        <v>2.7806266769999999</v>
      </c>
      <c r="AC40" s="107">
        <v>3.2951054979999999</v>
      </c>
      <c r="AD40" s="107">
        <v>2.8741792390000001</v>
      </c>
      <c r="AE40" s="107">
        <v>2.762018286</v>
      </c>
      <c r="AF40" s="107">
        <v>3.3166470512562816</v>
      </c>
      <c r="AG40" s="107">
        <v>3.3333136193530466</v>
      </c>
      <c r="AH40" s="107">
        <v>3.350063939048288</v>
      </c>
      <c r="AI40" s="107">
        <v>3.3668984312043095</v>
      </c>
      <c r="AJ40" s="107">
        <v>3.3838175187983008</v>
      </c>
      <c r="AK40" s="107">
        <v>3.4008216269329656</v>
      </c>
    </row>
    <row r="41" spans="5:37" x14ac:dyDescent="0.2">
      <c r="E41" s="75" t="s">
        <v>30</v>
      </c>
      <c r="F41" s="77" t="s">
        <v>172</v>
      </c>
      <c r="G41" s="77" t="s">
        <v>263</v>
      </c>
      <c r="H41" s="77" t="s">
        <v>184</v>
      </c>
      <c r="I41" s="77" t="s">
        <v>190</v>
      </c>
      <c r="J41" s="107" t="s">
        <v>423</v>
      </c>
      <c r="L41" s="3" t="s">
        <v>108</v>
      </c>
      <c r="M41" s="106" t="s">
        <v>261</v>
      </c>
      <c r="N41" s="106" t="s">
        <v>261</v>
      </c>
      <c r="O41" s="106" t="s">
        <v>154</v>
      </c>
      <c r="R41" s="72"/>
      <c r="T41" s="107">
        <v>0</v>
      </c>
      <c r="U41" s="107">
        <v>0</v>
      </c>
      <c r="V41" s="107">
        <v>0</v>
      </c>
      <c r="W41" s="107">
        <v>0</v>
      </c>
      <c r="X41" s="107">
        <v>0</v>
      </c>
      <c r="Y41" s="107">
        <v>0.18382563599999999</v>
      </c>
      <c r="Z41" s="107">
        <v>0.21965568300000002</v>
      </c>
      <c r="AA41" s="107">
        <v>0.30685936400000008</v>
      </c>
      <c r="AB41" s="107">
        <v>0.78151343699999998</v>
      </c>
      <c r="AC41" s="107">
        <v>0.92970917800000008</v>
      </c>
      <c r="AD41" s="107">
        <v>0.32783550699999997</v>
      </c>
      <c r="AE41" s="107">
        <v>0.297865308</v>
      </c>
      <c r="AF41" s="107">
        <v>0.33323508140703517</v>
      </c>
      <c r="AG41" s="107">
        <v>0.33490962955480919</v>
      </c>
      <c r="AH41" s="107">
        <v>0.33659259251739621</v>
      </c>
      <c r="AI41" s="107">
        <v>0.33828401258029767</v>
      </c>
      <c r="AJ41" s="107">
        <v>0.33998393224150519</v>
      </c>
      <c r="AK41" s="107">
        <v>0.34169239421256803</v>
      </c>
    </row>
    <row r="42" spans="5:37" x14ac:dyDescent="0.2">
      <c r="E42" s="75" t="s">
        <v>30</v>
      </c>
      <c r="F42" s="77" t="s">
        <v>172</v>
      </c>
      <c r="G42" s="77" t="s">
        <v>263</v>
      </c>
      <c r="H42" s="77" t="s">
        <v>184</v>
      </c>
      <c r="I42" s="77" t="s">
        <v>191</v>
      </c>
      <c r="J42" s="107" t="s">
        <v>424</v>
      </c>
      <c r="L42" s="3" t="s">
        <v>108</v>
      </c>
      <c r="M42" s="106" t="s">
        <v>261</v>
      </c>
      <c r="N42" s="106" t="s">
        <v>261</v>
      </c>
      <c r="O42" s="106" t="s">
        <v>154</v>
      </c>
      <c r="R42" s="72"/>
      <c r="T42" s="107">
        <v>0</v>
      </c>
      <c r="U42" s="107">
        <v>0</v>
      </c>
      <c r="V42" s="107">
        <v>0</v>
      </c>
      <c r="W42" s="107">
        <v>0</v>
      </c>
      <c r="X42" s="107">
        <v>0</v>
      </c>
      <c r="Y42" s="107">
        <v>4.4067091529999995</v>
      </c>
      <c r="Z42" s="107">
        <v>4.5123237810000001</v>
      </c>
      <c r="AA42" s="107">
        <v>4.7939950670000009</v>
      </c>
      <c r="AB42" s="107">
        <v>5.1551387690000006</v>
      </c>
      <c r="AC42" s="107">
        <v>5.1108497919999998</v>
      </c>
      <c r="AD42" s="107">
        <v>4.2550327569999995</v>
      </c>
      <c r="AE42" s="107">
        <v>4.2393121644779992</v>
      </c>
      <c r="AF42" s="107">
        <v>4.5591033025125629</v>
      </c>
      <c r="AG42" s="107">
        <v>4.5820724193833486</v>
      </c>
      <c r="AH42" s="107">
        <v>4.5819252216741395</v>
      </c>
      <c r="AI42" s="107">
        <v>4.5817772851349599</v>
      </c>
      <c r="AJ42" s="107">
        <v>4.5816286057241582</v>
      </c>
      <c r="AK42" s="107">
        <v>4.581479179525866</v>
      </c>
    </row>
    <row r="43" spans="5:37" x14ac:dyDescent="0.2">
      <c r="E43" s="75" t="s">
        <v>30</v>
      </c>
      <c r="F43" s="77" t="s">
        <v>172</v>
      </c>
      <c r="G43" s="77" t="s">
        <v>263</v>
      </c>
      <c r="H43" s="77" t="s">
        <v>184</v>
      </c>
      <c r="I43" s="77" t="s">
        <v>192</v>
      </c>
      <c r="J43" s="107" t="s">
        <v>425</v>
      </c>
      <c r="L43" s="3" t="s">
        <v>108</v>
      </c>
      <c r="M43" s="106" t="s">
        <v>261</v>
      </c>
      <c r="N43" s="106" t="s">
        <v>261</v>
      </c>
      <c r="O43" s="106" t="s">
        <v>154</v>
      </c>
      <c r="R43" s="72"/>
      <c r="T43" s="107">
        <v>0</v>
      </c>
      <c r="U43" s="107">
        <v>0</v>
      </c>
      <c r="V43" s="107">
        <v>0</v>
      </c>
      <c r="W43" s="107">
        <v>0</v>
      </c>
      <c r="X43" s="107">
        <v>0</v>
      </c>
      <c r="Y43" s="107">
        <v>0</v>
      </c>
      <c r="Z43" s="107">
        <v>0</v>
      </c>
      <c r="AA43" s="107">
        <v>0</v>
      </c>
      <c r="AB43" s="107">
        <v>0</v>
      </c>
      <c r="AC43" s="107">
        <v>0</v>
      </c>
      <c r="AD43" s="107">
        <v>0</v>
      </c>
      <c r="AE43" s="107">
        <v>0</v>
      </c>
      <c r="AF43" s="107">
        <v>0</v>
      </c>
      <c r="AG43" s="107">
        <v>0</v>
      </c>
      <c r="AH43" s="107">
        <v>0</v>
      </c>
      <c r="AI43" s="107">
        <v>0</v>
      </c>
      <c r="AJ43" s="107">
        <v>0</v>
      </c>
      <c r="AK43" s="107">
        <v>0</v>
      </c>
    </row>
    <row r="44" spans="5:37" x14ac:dyDescent="0.2">
      <c r="E44" s="75" t="s">
        <v>30</v>
      </c>
      <c r="F44" s="4" t="s">
        <v>172</v>
      </c>
      <c r="G44" s="4" t="s">
        <v>263</v>
      </c>
      <c r="H44" s="4" t="s">
        <v>194</v>
      </c>
      <c r="I44" s="4" t="s">
        <v>194</v>
      </c>
      <c r="J44" s="107" t="s">
        <v>426</v>
      </c>
      <c r="L44" s="3" t="s">
        <v>108</v>
      </c>
      <c r="M44" s="106" t="s">
        <v>262</v>
      </c>
      <c r="N44" s="106" t="s">
        <v>261</v>
      </c>
      <c r="O44" s="106" t="s">
        <v>154</v>
      </c>
      <c r="R44" s="72"/>
      <c r="T44" s="107">
        <v>0</v>
      </c>
      <c r="U44" s="107">
        <v>0</v>
      </c>
      <c r="V44" s="107">
        <v>0</v>
      </c>
      <c r="W44" s="107">
        <v>0</v>
      </c>
      <c r="X44" s="107">
        <v>0</v>
      </c>
      <c r="Y44" s="107">
        <v>2.724034573</v>
      </c>
      <c r="Z44" s="107">
        <v>2.6402833879999998</v>
      </c>
      <c r="AA44" s="107">
        <v>1.9578246529999999</v>
      </c>
      <c r="AB44" s="107">
        <v>2.0927698859999997</v>
      </c>
      <c r="AC44" s="107">
        <v>1.792796877</v>
      </c>
      <c r="AD44" s="107">
        <v>2.0051969870000002</v>
      </c>
      <c r="AE44" s="107">
        <v>2.582334887</v>
      </c>
      <c r="AF44" s="107">
        <v>3.6995891567839192</v>
      </c>
      <c r="AG44" s="107">
        <v>3.785892993611272</v>
      </c>
      <c r="AH44" s="107">
        <v>3.57492237430175</v>
      </c>
      <c r="AI44" s="107">
        <v>3.5547375260389247</v>
      </c>
      <c r="AJ44" s="107">
        <v>3.6109415159230824</v>
      </c>
      <c r="AK44" s="107">
        <v>3.5720037177263206</v>
      </c>
    </row>
    <row r="45" spans="5:37" x14ac:dyDescent="0.2">
      <c r="E45" s="75" t="s">
        <v>30</v>
      </c>
      <c r="F45" s="4" t="s">
        <v>172</v>
      </c>
      <c r="G45" s="4" t="s">
        <v>263</v>
      </c>
      <c r="H45" s="4" t="s">
        <v>195</v>
      </c>
      <c r="I45" s="4" t="s">
        <v>196</v>
      </c>
      <c r="J45" s="107" t="s">
        <v>427</v>
      </c>
      <c r="L45" s="3" t="s">
        <v>108</v>
      </c>
      <c r="M45" s="72"/>
      <c r="N45" s="72"/>
      <c r="O45" s="72"/>
      <c r="R45" s="72"/>
      <c r="T45" s="72"/>
      <c r="U45" s="72"/>
      <c r="V45" s="72"/>
      <c r="W45" s="72"/>
      <c r="X45" s="72"/>
      <c r="Y45" s="72"/>
      <c r="Z45" s="72"/>
      <c r="AA45" s="72"/>
      <c r="AB45" s="72"/>
      <c r="AC45" s="72"/>
      <c r="AD45" s="72"/>
      <c r="AE45" s="72"/>
      <c r="AF45" s="72"/>
      <c r="AG45" s="72"/>
      <c r="AH45" s="72"/>
      <c r="AI45" s="72"/>
      <c r="AJ45" s="72"/>
      <c r="AK45" s="72"/>
    </row>
    <row r="46" spans="5:37" x14ac:dyDescent="0.2">
      <c r="E46" s="75" t="s">
        <v>30</v>
      </c>
      <c r="F46" s="77" t="s">
        <v>172</v>
      </c>
      <c r="G46" s="77" t="s">
        <v>263</v>
      </c>
      <c r="H46" s="77" t="s">
        <v>195</v>
      </c>
      <c r="I46" s="77" t="s">
        <v>197</v>
      </c>
      <c r="J46" s="107" t="s">
        <v>428</v>
      </c>
      <c r="L46" s="3" t="s">
        <v>108</v>
      </c>
      <c r="M46" s="72"/>
      <c r="N46" s="72"/>
      <c r="O46" s="72"/>
      <c r="R46" s="72"/>
      <c r="T46" s="72"/>
      <c r="U46" s="72"/>
      <c r="V46" s="72"/>
      <c r="W46" s="72"/>
      <c r="X46" s="72"/>
      <c r="Y46" s="72"/>
      <c r="Z46" s="72"/>
      <c r="AA46" s="72"/>
      <c r="AB46" s="72"/>
      <c r="AC46" s="72"/>
      <c r="AD46" s="72"/>
      <c r="AE46" s="72"/>
      <c r="AF46" s="72"/>
      <c r="AG46" s="72"/>
      <c r="AH46" s="72"/>
      <c r="AI46" s="72"/>
      <c r="AJ46" s="72"/>
      <c r="AK46" s="72"/>
    </row>
    <row r="47" spans="5:37" x14ac:dyDescent="0.2">
      <c r="E47" s="75" t="s">
        <v>30</v>
      </c>
      <c r="F47" s="77" t="s">
        <v>172</v>
      </c>
      <c r="G47" s="77" t="s">
        <v>263</v>
      </c>
      <c r="H47" s="77" t="s">
        <v>195</v>
      </c>
      <c r="I47" s="77" t="s">
        <v>198</v>
      </c>
      <c r="J47" s="107" t="s">
        <v>429</v>
      </c>
      <c r="L47" s="3" t="s">
        <v>108</v>
      </c>
      <c r="M47" s="72"/>
      <c r="N47" s="72"/>
      <c r="O47" s="72"/>
      <c r="R47" s="72"/>
      <c r="T47" s="72"/>
      <c r="U47" s="72"/>
      <c r="V47" s="72"/>
      <c r="W47" s="72"/>
      <c r="X47" s="72"/>
      <c r="Y47" s="72"/>
      <c r="Z47" s="72"/>
      <c r="AA47" s="72"/>
      <c r="AB47" s="72"/>
      <c r="AC47" s="72"/>
      <c r="AD47" s="72"/>
      <c r="AE47" s="72"/>
      <c r="AF47" s="72"/>
      <c r="AG47" s="72"/>
      <c r="AH47" s="72"/>
      <c r="AI47" s="72"/>
      <c r="AJ47" s="72"/>
      <c r="AK47" s="72"/>
    </row>
    <row r="48" spans="5:37" x14ac:dyDescent="0.2">
      <c r="E48" s="75" t="s">
        <v>30</v>
      </c>
      <c r="F48" s="77" t="s">
        <v>172</v>
      </c>
      <c r="G48" s="77" t="s">
        <v>263</v>
      </c>
      <c r="H48" s="77" t="s">
        <v>195</v>
      </c>
      <c r="I48" s="77" t="s">
        <v>199</v>
      </c>
      <c r="J48" s="107" t="s">
        <v>430</v>
      </c>
      <c r="L48" s="3" t="s">
        <v>108</v>
      </c>
      <c r="M48" s="72"/>
      <c r="N48" s="72"/>
      <c r="O48" s="72"/>
      <c r="R48" s="72"/>
      <c r="T48" s="72"/>
      <c r="U48" s="72"/>
      <c r="V48" s="72"/>
      <c r="W48" s="72"/>
      <c r="X48" s="72"/>
      <c r="Y48" s="72"/>
      <c r="Z48" s="72"/>
      <c r="AA48" s="72"/>
      <c r="AB48" s="72"/>
      <c r="AC48" s="72"/>
      <c r="AD48" s="72"/>
      <c r="AE48" s="72"/>
      <c r="AF48" s="72"/>
      <c r="AG48" s="72"/>
      <c r="AH48" s="72"/>
      <c r="AI48" s="72"/>
      <c r="AJ48" s="72"/>
      <c r="AK48" s="72"/>
    </row>
    <row r="49" spans="5:37" x14ac:dyDescent="0.2">
      <c r="E49" s="75" t="s">
        <v>30</v>
      </c>
      <c r="F49" s="77" t="s">
        <v>172</v>
      </c>
      <c r="G49" s="77" t="s">
        <v>263</v>
      </c>
      <c r="H49" s="77" t="s">
        <v>195</v>
      </c>
      <c r="I49" s="77" t="s">
        <v>200</v>
      </c>
      <c r="J49" s="107" t="s">
        <v>431</v>
      </c>
      <c r="L49" s="3" t="s">
        <v>108</v>
      </c>
      <c r="M49" s="72"/>
      <c r="N49" s="72"/>
      <c r="O49" s="72"/>
      <c r="R49" s="72"/>
      <c r="T49" s="72"/>
      <c r="U49" s="72"/>
      <c r="V49" s="72"/>
      <c r="W49" s="72"/>
      <c r="X49" s="72"/>
      <c r="Y49" s="72"/>
      <c r="Z49" s="72"/>
      <c r="AA49" s="72"/>
      <c r="AB49" s="72"/>
      <c r="AC49" s="72"/>
      <c r="AD49" s="72"/>
      <c r="AE49" s="72"/>
      <c r="AF49" s="72"/>
      <c r="AG49" s="72"/>
      <c r="AH49" s="72"/>
      <c r="AI49" s="72"/>
      <c r="AJ49" s="72"/>
      <c r="AK49" s="72"/>
    </row>
    <row r="50" spans="5:37" x14ac:dyDescent="0.2">
      <c r="E50" s="75" t="s">
        <v>30</v>
      </c>
      <c r="F50" s="77" t="s">
        <v>172</v>
      </c>
      <c r="G50" s="77" t="s">
        <v>263</v>
      </c>
      <c r="H50" s="77" t="s">
        <v>195</v>
      </c>
      <c r="I50" s="77" t="s">
        <v>201</v>
      </c>
      <c r="J50" s="107" t="s">
        <v>432</v>
      </c>
      <c r="L50" s="3" t="s">
        <v>108</v>
      </c>
      <c r="M50" s="72"/>
      <c r="N50" s="72"/>
      <c r="O50" s="72"/>
      <c r="R50" s="72"/>
      <c r="T50" s="72"/>
      <c r="U50" s="72"/>
      <c r="V50" s="72"/>
      <c r="W50" s="72"/>
      <c r="X50" s="72"/>
      <c r="Y50" s="72"/>
      <c r="Z50" s="72"/>
      <c r="AA50" s="72"/>
      <c r="AB50" s="72"/>
      <c r="AC50" s="72"/>
      <c r="AD50" s="72"/>
      <c r="AE50" s="72"/>
      <c r="AF50" s="72"/>
      <c r="AG50" s="72"/>
      <c r="AH50" s="72"/>
      <c r="AI50" s="72"/>
      <c r="AJ50" s="72"/>
      <c r="AK50" s="72"/>
    </row>
    <row r="51" spans="5:37" x14ac:dyDescent="0.2">
      <c r="E51" s="75" t="s">
        <v>30</v>
      </c>
      <c r="F51" s="77" t="s">
        <v>172</v>
      </c>
      <c r="G51" s="77" t="s">
        <v>263</v>
      </c>
      <c r="H51" s="77" t="s">
        <v>195</v>
      </c>
      <c r="I51" s="77" t="s">
        <v>202</v>
      </c>
      <c r="J51" s="107" t="s">
        <v>433</v>
      </c>
      <c r="L51" s="3" t="s">
        <v>108</v>
      </c>
      <c r="M51" s="72"/>
      <c r="N51" s="72"/>
      <c r="O51" s="72"/>
      <c r="R51" s="72"/>
      <c r="T51" s="72"/>
      <c r="U51" s="72"/>
      <c r="V51" s="72"/>
      <c r="W51" s="72"/>
      <c r="X51" s="72"/>
      <c r="Y51" s="72"/>
      <c r="Z51" s="72"/>
      <c r="AA51" s="72"/>
      <c r="AB51" s="72"/>
      <c r="AC51" s="72"/>
      <c r="AD51" s="72"/>
      <c r="AE51" s="72"/>
      <c r="AF51" s="72"/>
      <c r="AG51" s="72"/>
      <c r="AH51" s="72"/>
      <c r="AI51" s="72"/>
      <c r="AJ51" s="72"/>
      <c r="AK51" s="72"/>
    </row>
    <row r="52" spans="5:37" x14ac:dyDescent="0.2">
      <c r="E52" s="75" t="s">
        <v>30</v>
      </c>
      <c r="F52" s="77" t="s">
        <v>172</v>
      </c>
      <c r="G52" s="77" t="s">
        <v>263</v>
      </c>
      <c r="H52" s="77" t="s">
        <v>195</v>
      </c>
      <c r="I52" s="77" t="s">
        <v>203</v>
      </c>
      <c r="J52" s="107" t="s">
        <v>434</v>
      </c>
      <c r="L52" s="3" t="s">
        <v>108</v>
      </c>
      <c r="M52" s="72"/>
      <c r="N52" s="72"/>
      <c r="O52" s="72"/>
      <c r="R52" s="72"/>
      <c r="T52" s="72"/>
      <c r="U52" s="72"/>
      <c r="V52" s="72"/>
      <c r="W52" s="72"/>
      <c r="X52" s="72"/>
      <c r="Y52" s="72"/>
      <c r="Z52" s="72"/>
      <c r="AA52" s="72"/>
      <c r="AB52" s="72"/>
      <c r="AC52" s="72"/>
      <c r="AD52" s="72"/>
      <c r="AE52" s="72"/>
      <c r="AF52" s="72"/>
      <c r="AG52" s="72"/>
      <c r="AH52" s="72"/>
      <c r="AI52" s="72"/>
      <c r="AJ52" s="72"/>
      <c r="AK52" s="72"/>
    </row>
    <row r="53" spans="5:37" x14ac:dyDescent="0.2">
      <c r="E53" s="75" t="s">
        <v>30</v>
      </c>
      <c r="F53" s="77" t="s">
        <v>172</v>
      </c>
      <c r="G53" s="77" t="s">
        <v>263</v>
      </c>
      <c r="H53" s="77" t="s">
        <v>195</v>
      </c>
      <c r="I53" s="77" t="s">
        <v>204</v>
      </c>
      <c r="J53" s="107" t="s">
        <v>435</v>
      </c>
      <c r="L53" s="3" t="s">
        <v>108</v>
      </c>
      <c r="M53" s="72"/>
      <c r="N53" s="72"/>
      <c r="O53" s="72"/>
      <c r="R53" s="72"/>
      <c r="T53" s="72"/>
      <c r="U53" s="72"/>
      <c r="V53" s="72"/>
      <c r="W53" s="72"/>
      <c r="X53" s="72"/>
      <c r="Y53" s="72"/>
      <c r="Z53" s="72"/>
      <c r="AA53" s="72"/>
      <c r="AB53" s="72"/>
      <c r="AC53" s="72"/>
      <c r="AD53" s="72"/>
      <c r="AE53" s="72"/>
      <c r="AF53" s="72"/>
      <c r="AG53" s="72"/>
      <c r="AH53" s="72"/>
      <c r="AI53" s="72"/>
      <c r="AJ53" s="72"/>
      <c r="AK53" s="72"/>
    </row>
    <row r="54" spans="5:37" x14ac:dyDescent="0.2">
      <c r="E54" s="75" t="s">
        <v>30</v>
      </c>
      <c r="F54" s="77" t="s">
        <v>172</v>
      </c>
      <c r="G54" s="77" t="s">
        <v>263</v>
      </c>
      <c r="H54" s="77" t="s">
        <v>195</v>
      </c>
      <c r="I54" s="77" t="s">
        <v>205</v>
      </c>
      <c r="J54" s="107" t="s">
        <v>436</v>
      </c>
      <c r="L54" s="3" t="s">
        <v>108</v>
      </c>
      <c r="M54" s="72"/>
      <c r="N54" s="72"/>
      <c r="O54" s="72"/>
      <c r="R54" s="72"/>
      <c r="T54" s="72"/>
      <c r="U54" s="72"/>
      <c r="V54" s="72"/>
      <c r="W54" s="72"/>
      <c r="X54" s="72"/>
      <c r="Y54" s="72"/>
      <c r="Z54" s="72"/>
      <c r="AA54" s="72"/>
      <c r="AB54" s="72"/>
      <c r="AC54" s="72"/>
      <c r="AD54" s="72"/>
      <c r="AE54" s="72"/>
      <c r="AF54" s="72"/>
      <c r="AG54" s="72"/>
      <c r="AH54" s="72"/>
      <c r="AI54" s="72"/>
      <c r="AJ54" s="72"/>
      <c r="AK54" s="72"/>
    </row>
    <row r="55" spans="5:37" x14ac:dyDescent="0.2">
      <c r="E55" s="75" t="s">
        <v>30</v>
      </c>
      <c r="F55" s="77" t="s">
        <v>172</v>
      </c>
      <c r="G55" s="77" t="s">
        <v>263</v>
      </c>
      <c r="H55" s="77" t="s">
        <v>195</v>
      </c>
      <c r="I55" s="3" t="s">
        <v>206</v>
      </c>
      <c r="J55" s="107" t="s">
        <v>468</v>
      </c>
      <c r="L55" s="3" t="s">
        <v>108</v>
      </c>
      <c r="M55" s="72"/>
      <c r="N55" s="72"/>
      <c r="O55" s="72"/>
      <c r="R55" s="72"/>
      <c r="T55" s="72"/>
      <c r="U55" s="72"/>
      <c r="V55" s="72"/>
      <c r="W55" s="72"/>
      <c r="X55" s="72"/>
      <c r="Y55" s="72"/>
      <c r="Z55" s="72"/>
      <c r="AA55" s="72"/>
      <c r="AB55" s="72"/>
      <c r="AC55" s="72"/>
      <c r="AD55" s="72"/>
      <c r="AE55" s="72"/>
      <c r="AF55" s="72"/>
      <c r="AG55" s="72"/>
      <c r="AH55" s="72"/>
      <c r="AI55" s="72"/>
      <c r="AJ55" s="72"/>
      <c r="AK55" s="72"/>
    </row>
    <row r="56" spans="5:37" x14ac:dyDescent="0.2">
      <c r="E56" s="75" t="s">
        <v>30</v>
      </c>
      <c r="F56" s="77" t="s">
        <v>172</v>
      </c>
      <c r="G56" s="77" t="s">
        <v>263</v>
      </c>
      <c r="H56" s="77" t="s">
        <v>195</v>
      </c>
      <c r="I56" s="77" t="s">
        <v>193</v>
      </c>
      <c r="J56" s="107" t="s">
        <v>437</v>
      </c>
      <c r="L56" s="3" t="s">
        <v>108</v>
      </c>
      <c r="M56" s="72"/>
      <c r="N56" s="72"/>
      <c r="O56" s="72"/>
      <c r="R56" s="72"/>
      <c r="T56" s="72"/>
      <c r="U56" s="72"/>
      <c r="V56" s="72"/>
      <c r="W56" s="72"/>
      <c r="X56" s="72"/>
      <c r="Y56" s="72"/>
      <c r="Z56" s="72"/>
      <c r="AA56" s="72"/>
      <c r="AB56" s="72"/>
      <c r="AC56" s="72"/>
      <c r="AD56" s="72"/>
      <c r="AE56" s="72"/>
      <c r="AF56" s="72"/>
      <c r="AG56" s="72"/>
      <c r="AH56" s="72"/>
      <c r="AI56" s="72"/>
      <c r="AJ56" s="72"/>
      <c r="AK56" s="72"/>
    </row>
    <row r="57" spans="5:37" x14ac:dyDescent="0.2">
      <c r="E57" s="75" t="s">
        <v>30</v>
      </c>
      <c r="F57" s="4" t="s">
        <v>207</v>
      </c>
      <c r="G57" s="4" t="s">
        <v>263</v>
      </c>
      <c r="H57" s="4" t="s">
        <v>263</v>
      </c>
      <c r="I57" s="4" t="s">
        <v>207</v>
      </c>
      <c r="J57" s="107" t="s">
        <v>438</v>
      </c>
      <c r="L57" s="3" t="s">
        <v>108</v>
      </c>
      <c r="M57" s="72"/>
      <c r="N57" s="72"/>
      <c r="O57" s="72"/>
      <c r="R57" s="72"/>
      <c r="T57" s="107">
        <v>0</v>
      </c>
      <c r="U57" s="107">
        <v>0</v>
      </c>
      <c r="V57" s="107">
        <v>0</v>
      </c>
      <c r="W57" s="107">
        <v>0</v>
      </c>
      <c r="X57" s="107">
        <v>0</v>
      </c>
      <c r="Y57" s="107">
        <v>48.791688248321208</v>
      </c>
      <c r="Z57" s="107">
        <v>57.50836980997402</v>
      </c>
      <c r="AA57" s="107">
        <v>69.641443079674417</v>
      </c>
      <c r="AB57" s="107">
        <v>60.467945483799234</v>
      </c>
      <c r="AC57" s="107">
        <v>58.189246614534405</v>
      </c>
      <c r="AD57" s="107">
        <v>64.744483287371835</v>
      </c>
      <c r="AE57" s="107">
        <v>53.385444653657316</v>
      </c>
      <c r="AF57" s="107">
        <v>62.567878493116602</v>
      </c>
      <c r="AG57" s="107">
        <v>49.635483347979516</v>
      </c>
      <c r="AH57" s="107">
        <v>54.490607267458302</v>
      </c>
      <c r="AI57" s="107">
        <v>52.924325757279433</v>
      </c>
      <c r="AJ57" s="107">
        <v>52.943546186522092</v>
      </c>
      <c r="AK57" s="107">
        <v>47.123700464072499</v>
      </c>
    </row>
    <row r="58" spans="5:37" x14ac:dyDescent="0.2">
      <c r="E58" s="75" t="s">
        <v>30</v>
      </c>
      <c r="F58" s="77" t="s">
        <v>207</v>
      </c>
      <c r="G58" s="77" t="s">
        <v>263</v>
      </c>
      <c r="H58" s="77" t="s">
        <v>253</v>
      </c>
      <c r="I58" s="77" t="s">
        <v>253</v>
      </c>
      <c r="J58" s="107" t="s">
        <v>439</v>
      </c>
      <c r="L58" s="3" t="s">
        <v>108</v>
      </c>
      <c r="M58" s="106" t="s">
        <v>262</v>
      </c>
      <c r="N58" s="106" t="s">
        <v>261</v>
      </c>
      <c r="O58" s="106" t="s">
        <v>154</v>
      </c>
      <c r="R58" s="72"/>
      <c r="T58" s="107">
        <v>0</v>
      </c>
      <c r="U58" s="107">
        <v>0</v>
      </c>
      <c r="V58" s="107">
        <v>0</v>
      </c>
      <c r="W58" s="107">
        <v>0</v>
      </c>
      <c r="X58" s="107">
        <v>0</v>
      </c>
      <c r="Y58" s="107">
        <v>10.041400540000001</v>
      </c>
      <c r="Z58" s="107">
        <v>16.692728119467532</v>
      </c>
      <c r="AA58" s="107">
        <v>22.143243910866186</v>
      </c>
      <c r="AB58" s="107">
        <v>14.050171510797792</v>
      </c>
      <c r="AC58" s="107">
        <v>14.324959277735269</v>
      </c>
      <c r="AD58" s="107">
        <v>15.757778645714517</v>
      </c>
      <c r="AE58" s="107">
        <v>10.958208835999999</v>
      </c>
      <c r="AF58" s="107">
        <v>15.394737998544999</v>
      </c>
      <c r="AG58" s="107">
        <v>8.5763853180752108</v>
      </c>
      <c r="AH58" s="107">
        <v>12.563795679608436</v>
      </c>
      <c r="AI58" s="107">
        <v>14.193342721184127</v>
      </c>
      <c r="AJ58" s="107">
        <v>12.335704335637512</v>
      </c>
      <c r="AK58" s="107">
        <v>13.970567992137898</v>
      </c>
    </row>
    <row r="59" spans="5:37" x14ac:dyDescent="0.2">
      <c r="E59" s="75" t="s">
        <v>30</v>
      </c>
      <c r="F59" s="77" t="s">
        <v>207</v>
      </c>
      <c r="G59" s="77" t="s">
        <v>263</v>
      </c>
      <c r="H59" s="77" t="s">
        <v>208</v>
      </c>
      <c r="I59" s="77" t="s">
        <v>208</v>
      </c>
      <c r="J59" s="107" t="s">
        <v>440</v>
      </c>
      <c r="L59" s="3" t="s">
        <v>108</v>
      </c>
      <c r="M59" s="106" t="s">
        <v>261</v>
      </c>
      <c r="N59" s="106" t="s">
        <v>261</v>
      </c>
      <c r="O59" s="106" t="s">
        <v>154</v>
      </c>
      <c r="R59" s="72"/>
      <c r="T59" s="107">
        <v>0</v>
      </c>
      <c r="U59" s="107">
        <v>0</v>
      </c>
      <c r="V59" s="107">
        <v>0</v>
      </c>
      <c r="W59" s="107">
        <v>0</v>
      </c>
      <c r="X59" s="107">
        <v>0</v>
      </c>
      <c r="Y59" s="107">
        <v>12.366596662000001</v>
      </c>
      <c r="Z59" s="107">
        <v>13.285612951999999</v>
      </c>
      <c r="AA59" s="107">
        <v>15.734020035</v>
      </c>
      <c r="AB59" s="107">
        <v>14.154067489000003</v>
      </c>
      <c r="AC59" s="107">
        <v>14.481659249000002</v>
      </c>
      <c r="AD59" s="107">
        <v>15.686397814000001</v>
      </c>
      <c r="AE59" s="107">
        <v>15.008855586999999</v>
      </c>
      <c r="AF59" s="107">
        <v>13.355749499497486</v>
      </c>
      <c r="AG59" s="107">
        <v>13.802190928511907</v>
      </c>
      <c r="AH59" s="107">
        <v>14.399764299135128</v>
      </c>
      <c r="AI59" s="107">
        <v>14.994255738158914</v>
      </c>
      <c r="AJ59" s="107">
        <v>15.599500781006185</v>
      </c>
      <c r="AK59" s="107">
        <v>9.8758932684082854</v>
      </c>
    </row>
    <row r="60" spans="5:37" x14ac:dyDescent="0.2">
      <c r="E60" s="75" t="s">
        <v>30</v>
      </c>
      <c r="F60" s="77" t="s">
        <v>207</v>
      </c>
      <c r="G60" s="77" t="s">
        <v>263</v>
      </c>
      <c r="H60" s="77" t="s">
        <v>209</v>
      </c>
      <c r="I60" s="77" t="s">
        <v>209</v>
      </c>
      <c r="J60" s="107" t="s">
        <v>441</v>
      </c>
      <c r="L60" s="3" t="s">
        <v>108</v>
      </c>
      <c r="M60" s="106" t="s">
        <v>261</v>
      </c>
      <c r="N60" s="106" t="s">
        <v>261</v>
      </c>
      <c r="O60" s="106" t="s">
        <v>154</v>
      </c>
      <c r="R60" s="72"/>
      <c r="T60" s="107">
        <v>0</v>
      </c>
      <c r="U60" s="107">
        <v>0</v>
      </c>
      <c r="V60" s="107">
        <v>0</v>
      </c>
      <c r="W60" s="107">
        <v>0</v>
      </c>
      <c r="X60" s="107">
        <v>0</v>
      </c>
      <c r="Y60" s="107">
        <v>3.0837631491942301</v>
      </c>
      <c r="Z60" s="107">
        <v>1.6194885102727277</v>
      </c>
      <c r="AA60" s="107">
        <v>3.4759046229999999</v>
      </c>
      <c r="AB60" s="107">
        <v>1.9205862932910875</v>
      </c>
      <c r="AC60" s="107">
        <v>1.8950503325454526</v>
      </c>
      <c r="AD60" s="107">
        <v>2.2799738560000002</v>
      </c>
      <c r="AE60" s="107">
        <v>3.5404883980000004</v>
      </c>
      <c r="AF60" s="107">
        <v>9.5076374653564901</v>
      </c>
      <c r="AG60" s="107">
        <v>3.4684819577873323</v>
      </c>
      <c r="AH60" s="107">
        <v>3.6873693126049583</v>
      </c>
      <c r="AI60" s="107">
        <v>3.9083689521347864</v>
      </c>
      <c r="AJ60" s="107">
        <v>4.0372409163194565</v>
      </c>
      <c r="AK60" s="107">
        <v>4.2620386940952324</v>
      </c>
    </row>
    <row r="61" spans="5:37" x14ac:dyDescent="0.2">
      <c r="E61" s="75" t="s">
        <v>30</v>
      </c>
      <c r="F61" s="77" t="s">
        <v>207</v>
      </c>
      <c r="G61" s="77" t="s">
        <v>263</v>
      </c>
      <c r="H61" s="77" t="s">
        <v>211</v>
      </c>
      <c r="I61" s="77" t="s">
        <v>211</v>
      </c>
      <c r="J61" s="107" t="s">
        <v>443</v>
      </c>
      <c r="L61" s="3" t="s">
        <v>108</v>
      </c>
      <c r="M61" s="106" t="s">
        <v>262</v>
      </c>
      <c r="N61" s="106" t="s">
        <v>261</v>
      </c>
      <c r="O61" s="106" t="s">
        <v>154</v>
      </c>
      <c r="R61" s="72"/>
      <c r="T61" s="107">
        <v>0</v>
      </c>
      <c r="U61" s="107">
        <v>0</v>
      </c>
      <c r="V61" s="107">
        <v>0</v>
      </c>
      <c r="W61" s="107">
        <v>0</v>
      </c>
      <c r="X61" s="107">
        <v>0</v>
      </c>
      <c r="Y61" s="107">
        <v>2.2962402800000001</v>
      </c>
      <c r="Z61" s="107">
        <v>1.519929023</v>
      </c>
      <c r="AA61" s="107">
        <v>1.959050798</v>
      </c>
      <c r="AB61" s="107">
        <v>1.7507791749999999</v>
      </c>
      <c r="AC61" s="107">
        <v>1.4977366569999999</v>
      </c>
      <c r="AD61" s="107">
        <v>2.6289907140000004</v>
      </c>
      <c r="AE61" s="107">
        <v>1.8981290389999999</v>
      </c>
      <c r="AF61" s="107">
        <v>2.8177831346733666</v>
      </c>
      <c r="AG61" s="107">
        <v>1.5939150162874673</v>
      </c>
      <c r="AH61" s="107">
        <v>1.6019246394848918</v>
      </c>
      <c r="AI61" s="107">
        <v>1.6099745120451174</v>
      </c>
      <c r="AJ61" s="107">
        <v>1.6180648362262486</v>
      </c>
      <c r="AK61" s="107">
        <v>1.6261958153027625</v>
      </c>
    </row>
    <row r="62" spans="5:37" x14ac:dyDescent="0.2">
      <c r="E62" s="75" t="s">
        <v>30</v>
      </c>
      <c r="F62" s="77" t="s">
        <v>207</v>
      </c>
      <c r="G62" s="77" t="s">
        <v>263</v>
      </c>
      <c r="H62" s="77" t="s">
        <v>611</v>
      </c>
      <c r="I62" s="77" t="s">
        <v>611</v>
      </c>
      <c r="J62" s="107" t="s">
        <v>612</v>
      </c>
      <c r="L62" s="3" t="s">
        <v>108</v>
      </c>
      <c r="M62" s="106" t="s">
        <v>262</v>
      </c>
      <c r="N62" s="106" t="s">
        <v>261</v>
      </c>
      <c r="O62" s="106" t="s">
        <v>154</v>
      </c>
      <c r="R62" s="72"/>
      <c r="T62" s="107">
        <v>0</v>
      </c>
      <c r="U62" s="107">
        <v>0</v>
      </c>
      <c r="V62" s="107">
        <v>0</v>
      </c>
      <c r="W62" s="107">
        <v>0</v>
      </c>
      <c r="X62" s="107">
        <v>0</v>
      </c>
      <c r="Y62" s="107">
        <v>16.588128515126968</v>
      </c>
      <c r="Z62" s="107">
        <v>19.456288479233766</v>
      </c>
      <c r="AA62" s="107">
        <v>22.742363747808223</v>
      </c>
      <c r="AB62" s="107">
        <v>25.177120839710359</v>
      </c>
      <c r="AC62" s="107">
        <v>22.343745519253687</v>
      </c>
      <c r="AD62" s="107">
        <v>28.015111916657315</v>
      </c>
      <c r="AE62" s="107">
        <v>20.352712266657317</v>
      </c>
      <c r="AF62" s="107">
        <v>18.613856442280433</v>
      </c>
      <c r="AG62" s="107">
        <v>17.951882853258862</v>
      </c>
      <c r="AH62" s="107">
        <v>16.908906607080603</v>
      </c>
      <c r="AI62" s="107">
        <v>13.910199732956162</v>
      </c>
      <c r="AJ62" s="107">
        <v>15.528369467661136</v>
      </c>
      <c r="AK62" s="107">
        <v>15.325011731952735</v>
      </c>
    </row>
    <row r="63" spans="5:37" x14ac:dyDescent="0.2">
      <c r="E63" s="75" t="s">
        <v>30</v>
      </c>
      <c r="F63" s="77" t="s">
        <v>207</v>
      </c>
      <c r="G63" s="77" t="s">
        <v>263</v>
      </c>
      <c r="H63" s="77" t="s">
        <v>212</v>
      </c>
      <c r="I63" s="77" t="s">
        <v>212</v>
      </c>
      <c r="J63" s="107" t="s">
        <v>444</v>
      </c>
      <c r="L63" s="3" t="s">
        <v>108</v>
      </c>
      <c r="M63" s="106" t="s">
        <v>262</v>
      </c>
      <c r="N63" s="106" t="s">
        <v>261</v>
      </c>
      <c r="O63" s="106" t="s">
        <v>154</v>
      </c>
      <c r="R63" s="72"/>
      <c r="T63" s="107">
        <v>0</v>
      </c>
      <c r="U63" s="107">
        <v>0</v>
      </c>
      <c r="V63" s="107">
        <v>0</v>
      </c>
      <c r="W63" s="107">
        <v>0</v>
      </c>
      <c r="X63" s="107">
        <v>0</v>
      </c>
      <c r="Y63" s="107">
        <v>4.4155591020000005</v>
      </c>
      <c r="Z63" s="107">
        <v>4.9343227259999995</v>
      </c>
      <c r="AA63" s="107">
        <v>3.5868599649999999</v>
      </c>
      <c r="AB63" s="107">
        <v>3.4152201760000001</v>
      </c>
      <c r="AC63" s="107">
        <v>3.6460955790000003</v>
      </c>
      <c r="AD63" s="107">
        <v>0.37623034100000002</v>
      </c>
      <c r="AE63" s="107">
        <v>1.6270505270000002</v>
      </c>
      <c r="AF63" s="107">
        <v>2.8781139527638189</v>
      </c>
      <c r="AG63" s="107">
        <v>4.2426272740587363</v>
      </c>
      <c r="AH63" s="107">
        <v>5.3288467295442894</v>
      </c>
      <c r="AI63" s="107">
        <v>4.3081841008003217</v>
      </c>
      <c r="AJ63" s="107">
        <v>3.824665849671554</v>
      </c>
      <c r="AK63" s="107">
        <v>2.0639929621755906</v>
      </c>
    </row>
    <row r="64" spans="5:37" x14ac:dyDescent="0.2">
      <c r="E64" s="75" t="s">
        <v>30</v>
      </c>
      <c r="F64" s="4" t="s">
        <v>214</v>
      </c>
      <c r="G64" s="4" t="s">
        <v>263</v>
      </c>
      <c r="H64" s="4" t="s">
        <v>263</v>
      </c>
      <c r="I64" s="4" t="s">
        <v>214</v>
      </c>
      <c r="J64" s="107" t="s">
        <v>446</v>
      </c>
      <c r="L64" s="3" t="s">
        <v>108</v>
      </c>
      <c r="M64" s="106" t="s">
        <v>261</v>
      </c>
      <c r="N64" s="106" t="s">
        <v>261</v>
      </c>
      <c r="O64" s="106" t="s">
        <v>154</v>
      </c>
      <c r="R64" s="72"/>
      <c r="T64" s="107">
        <v>0</v>
      </c>
      <c r="U64" s="107">
        <v>0</v>
      </c>
      <c r="V64" s="107">
        <v>0</v>
      </c>
      <c r="W64" s="107">
        <v>0</v>
      </c>
      <c r="X64" s="107">
        <v>0</v>
      </c>
      <c r="Y64" s="107">
        <v>95.096635806748637</v>
      </c>
      <c r="Z64" s="107">
        <v>101.90801024154553</v>
      </c>
      <c r="AA64" s="107">
        <v>90.288311348046932</v>
      </c>
      <c r="AB64" s="107">
        <v>89.73624593487628</v>
      </c>
      <c r="AC64" s="107">
        <v>91.788273193534337</v>
      </c>
      <c r="AD64" s="107">
        <v>94.487079936164974</v>
      </c>
      <c r="AE64" s="107">
        <v>98.261149010799954</v>
      </c>
      <c r="AF64" s="107">
        <v>93.682025257143067</v>
      </c>
      <c r="AG64" s="107">
        <v>90.9382732865338</v>
      </c>
      <c r="AH64" s="107">
        <v>90.77543163863804</v>
      </c>
      <c r="AI64" s="107">
        <v>90.716789184863714</v>
      </c>
      <c r="AJ64" s="107">
        <v>90.558758911041338</v>
      </c>
      <c r="AK64" s="107">
        <v>90.402808370657709</v>
      </c>
    </row>
    <row r="65" spans="2:53" x14ac:dyDescent="0.2">
      <c r="E65" s="75" t="s">
        <v>30</v>
      </c>
      <c r="F65" s="77" t="s">
        <v>214</v>
      </c>
      <c r="G65" s="77" t="s">
        <v>263</v>
      </c>
      <c r="H65" s="77" t="s">
        <v>613</v>
      </c>
      <c r="I65" s="77" t="s">
        <v>614</v>
      </c>
      <c r="J65" s="107" t="s">
        <v>615</v>
      </c>
      <c r="L65" s="3" t="s">
        <v>108</v>
      </c>
      <c r="M65" s="72"/>
      <c r="N65" s="72"/>
      <c r="O65" s="72"/>
      <c r="R65" s="72"/>
      <c r="T65" s="72"/>
      <c r="U65" s="72"/>
      <c r="V65" s="72"/>
      <c r="W65" s="72"/>
      <c r="X65" s="72"/>
      <c r="Y65" s="72"/>
      <c r="Z65" s="72"/>
      <c r="AA65" s="72"/>
      <c r="AB65" s="72"/>
      <c r="AC65" s="72"/>
      <c r="AD65" s="72"/>
      <c r="AE65" s="72"/>
      <c r="AF65" s="72"/>
      <c r="AG65" s="72"/>
      <c r="AH65" s="72"/>
      <c r="AI65" s="72"/>
      <c r="AJ65" s="72"/>
      <c r="AK65" s="72"/>
    </row>
    <row r="66" spans="2:53" x14ac:dyDescent="0.2">
      <c r="E66" s="75" t="s">
        <v>30</v>
      </c>
      <c r="F66" s="77" t="s">
        <v>214</v>
      </c>
      <c r="G66" s="77" t="s">
        <v>263</v>
      </c>
      <c r="H66" s="77" t="s">
        <v>613</v>
      </c>
      <c r="I66" s="77" t="s">
        <v>616</v>
      </c>
      <c r="J66" s="107" t="s">
        <v>617</v>
      </c>
      <c r="L66" s="3" t="s">
        <v>108</v>
      </c>
      <c r="M66" s="72"/>
      <c r="N66" s="72"/>
      <c r="O66" s="72"/>
      <c r="R66" s="72"/>
      <c r="T66" s="72"/>
      <c r="U66" s="72"/>
      <c r="V66" s="72"/>
      <c r="W66" s="72"/>
      <c r="X66" s="72"/>
      <c r="Y66" s="72"/>
      <c r="Z66" s="72"/>
      <c r="AA66" s="72"/>
      <c r="AB66" s="72"/>
      <c r="AC66" s="72"/>
      <c r="AD66" s="72"/>
      <c r="AE66" s="72"/>
      <c r="AF66" s="72"/>
      <c r="AG66" s="72"/>
      <c r="AH66" s="72"/>
      <c r="AI66" s="72"/>
      <c r="AJ66" s="72"/>
      <c r="AK66" s="72"/>
    </row>
    <row r="67" spans="2:53" x14ac:dyDescent="0.2">
      <c r="E67" s="75" t="s">
        <v>30</v>
      </c>
      <c r="F67" s="77" t="s">
        <v>214</v>
      </c>
      <c r="G67" s="77" t="s">
        <v>263</v>
      </c>
      <c r="H67" s="77" t="s">
        <v>613</v>
      </c>
      <c r="I67" s="77" t="s">
        <v>618</v>
      </c>
      <c r="J67" s="107" t="s">
        <v>619</v>
      </c>
      <c r="L67" s="3" t="s">
        <v>108</v>
      </c>
      <c r="M67" s="72"/>
      <c r="N67" s="72"/>
      <c r="O67" s="72"/>
      <c r="R67" s="72"/>
      <c r="T67" s="72"/>
      <c r="U67" s="72"/>
      <c r="V67" s="72"/>
      <c r="W67" s="72"/>
      <c r="X67" s="72"/>
      <c r="Y67" s="72"/>
      <c r="Z67" s="72"/>
      <c r="AA67" s="72"/>
      <c r="AB67" s="72"/>
      <c r="AC67" s="72"/>
      <c r="AD67" s="72"/>
      <c r="AE67" s="72"/>
      <c r="AF67" s="72"/>
      <c r="AG67" s="72"/>
      <c r="AH67" s="72"/>
      <c r="AI67" s="72"/>
      <c r="AJ67" s="72"/>
      <c r="AK67" s="72"/>
    </row>
    <row r="68" spans="2:53" x14ac:dyDescent="0.2">
      <c r="E68" s="75" t="s">
        <v>30</v>
      </c>
      <c r="F68" s="77" t="s">
        <v>214</v>
      </c>
      <c r="G68" s="77" t="s">
        <v>263</v>
      </c>
      <c r="H68" s="77" t="s">
        <v>613</v>
      </c>
      <c r="I68" s="77" t="s">
        <v>620</v>
      </c>
      <c r="J68" s="107" t="s">
        <v>621</v>
      </c>
      <c r="L68" s="3" t="s">
        <v>108</v>
      </c>
      <c r="M68" s="72"/>
      <c r="N68" s="72"/>
      <c r="O68" s="72"/>
      <c r="R68" s="72"/>
      <c r="T68" s="72"/>
      <c r="U68" s="72"/>
      <c r="V68" s="72"/>
      <c r="W68" s="72"/>
      <c r="X68" s="72"/>
      <c r="Y68" s="72"/>
      <c r="Z68" s="72"/>
      <c r="AA68" s="72"/>
      <c r="AB68" s="72"/>
      <c r="AC68" s="72"/>
      <c r="AD68" s="72"/>
      <c r="AE68" s="72"/>
      <c r="AF68" s="72"/>
      <c r="AG68" s="72"/>
      <c r="AH68" s="72"/>
      <c r="AI68" s="72"/>
      <c r="AJ68" s="72"/>
      <c r="AK68" s="72"/>
    </row>
    <row r="69" spans="2:53" x14ac:dyDescent="0.2">
      <c r="E69" s="75" t="s">
        <v>30</v>
      </c>
      <c r="F69" s="77" t="s">
        <v>214</v>
      </c>
      <c r="G69" s="77" t="s">
        <v>263</v>
      </c>
      <c r="H69" s="77" t="s">
        <v>613</v>
      </c>
      <c r="I69" s="77" t="s">
        <v>622</v>
      </c>
      <c r="J69" s="107" t="s">
        <v>623</v>
      </c>
      <c r="L69" s="3" t="s">
        <v>108</v>
      </c>
      <c r="M69" s="72"/>
      <c r="N69" s="72"/>
      <c r="O69" s="72"/>
      <c r="R69" s="72"/>
      <c r="T69" s="72"/>
      <c r="U69" s="72"/>
      <c r="V69" s="72"/>
      <c r="W69" s="72"/>
      <c r="X69" s="72"/>
      <c r="Y69" s="72"/>
      <c r="Z69" s="72"/>
      <c r="AA69" s="72"/>
      <c r="AB69" s="72"/>
      <c r="AC69" s="72"/>
      <c r="AD69" s="72"/>
      <c r="AE69" s="72"/>
      <c r="AF69" s="72"/>
      <c r="AG69" s="72"/>
      <c r="AH69" s="72"/>
      <c r="AI69" s="72"/>
      <c r="AJ69" s="72"/>
      <c r="AK69" s="72"/>
    </row>
    <row r="70" spans="2:53" x14ac:dyDescent="0.2">
      <c r="E70" s="75" t="s">
        <v>30</v>
      </c>
      <c r="F70" s="77" t="s">
        <v>214</v>
      </c>
      <c r="G70" s="77" t="s">
        <v>263</v>
      </c>
      <c r="H70" s="77" t="s">
        <v>613</v>
      </c>
      <c r="I70" s="77" t="s">
        <v>624</v>
      </c>
      <c r="J70" s="107" t="s">
        <v>625</v>
      </c>
      <c r="L70" s="3" t="s">
        <v>108</v>
      </c>
      <c r="M70" s="72"/>
      <c r="N70" s="72"/>
      <c r="O70" s="72"/>
      <c r="R70" s="72"/>
      <c r="T70" s="72"/>
      <c r="U70" s="72"/>
      <c r="V70" s="72"/>
      <c r="W70" s="72"/>
      <c r="X70" s="72"/>
      <c r="Y70" s="72"/>
      <c r="Z70" s="72"/>
      <c r="AA70" s="72"/>
      <c r="AB70" s="72"/>
      <c r="AC70" s="72"/>
      <c r="AD70" s="72"/>
      <c r="AE70" s="72"/>
      <c r="AF70" s="72"/>
      <c r="AG70" s="72"/>
      <c r="AH70" s="72"/>
      <c r="AI70" s="72"/>
      <c r="AJ70" s="72"/>
      <c r="AK70" s="72"/>
    </row>
    <row r="71" spans="2:53" x14ac:dyDescent="0.2">
      <c r="E71" s="75" t="s">
        <v>30</v>
      </c>
      <c r="F71" s="77" t="s">
        <v>214</v>
      </c>
      <c r="G71" s="77" t="s">
        <v>263</v>
      </c>
      <c r="H71" s="77" t="s">
        <v>613</v>
      </c>
      <c r="I71" s="77" t="s">
        <v>626</v>
      </c>
      <c r="J71" s="107" t="s">
        <v>627</v>
      </c>
      <c r="L71" s="3" t="s">
        <v>108</v>
      </c>
      <c r="M71" s="72"/>
      <c r="N71" s="72"/>
      <c r="O71" s="72"/>
      <c r="R71" s="72"/>
      <c r="T71" s="72"/>
      <c r="U71" s="72"/>
      <c r="V71" s="72"/>
      <c r="W71" s="72"/>
      <c r="X71" s="72"/>
      <c r="Y71" s="72"/>
      <c r="Z71" s="72"/>
      <c r="AA71" s="72"/>
      <c r="AB71" s="72"/>
      <c r="AC71" s="72"/>
      <c r="AD71" s="72"/>
      <c r="AE71" s="72"/>
      <c r="AF71" s="72"/>
      <c r="AG71" s="72"/>
      <c r="AH71" s="72"/>
      <c r="AI71" s="72"/>
      <c r="AJ71" s="72"/>
      <c r="AK71" s="72"/>
    </row>
    <row r="72" spans="2:53" x14ac:dyDescent="0.2">
      <c r="E72" s="75" t="s">
        <v>30</v>
      </c>
      <c r="F72" s="77" t="s">
        <v>214</v>
      </c>
      <c r="G72" s="77" t="s">
        <v>263</v>
      </c>
      <c r="H72" s="77" t="s">
        <v>613</v>
      </c>
      <c r="I72" s="77" t="s">
        <v>628</v>
      </c>
      <c r="J72" s="107" t="s">
        <v>629</v>
      </c>
      <c r="L72" s="3" t="s">
        <v>108</v>
      </c>
      <c r="M72" s="72"/>
      <c r="N72" s="72"/>
      <c r="O72" s="72"/>
      <c r="R72" s="72"/>
      <c r="T72" s="72"/>
      <c r="U72" s="72"/>
      <c r="V72" s="72"/>
      <c r="W72" s="72"/>
      <c r="X72" s="72"/>
      <c r="Y72" s="72"/>
      <c r="Z72" s="72"/>
      <c r="AA72" s="72"/>
      <c r="AB72" s="72"/>
      <c r="AC72" s="72"/>
      <c r="AD72" s="72"/>
      <c r="AE72" s="72"/>
      <c r="AF72" s="72"/>
      <c r="AG72" s="72"/>
      <c r="AH72" s="72"/>
      <c r="AI72" s="72"/>
      <c r="AJ72" s="72"/>
      <c r="AK72" s="72"/>
    </row>
    <row r="73" spans="2:53" x14ac:dyDescent="0.2">
      <c r="E73" s="75"/>
      <c r="F73" s="77"/>
      <c r="G73" s="77"/>
      <c r="H73" s="77"/>
      <c r="I73" s="77"/>
      <c r="AN73" s="3"/>
    </row>
    <row r="74" spans="2:53" ht="15" x14ac:dyDescent="0.2">
      <c r="B74" s="64" t="s">
        <v>117</v>
      </c>
      <c r="C74" s="64"/>
      <c r="D74" s="64"/>
      <c r="E74" s="64"/>
      <c r="F74" s="64"/>
      <c r="G74" s="64"/>
      <c r="H74" s="64"/>
      <c r="I74" s="64"/>
      <c r="J74" s="64"/>
      <c r="K74" s="64"/>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64"/>
      <c r="AK74" s="64"/>
      <c r="AL74" s="64"/>
      <c r="AM74" s="64"/>
      <c r="AN74" s="65"/>
      <c r="AO74" s="64"/>
      <c r="AP74" s="64"/>
      <c r="AQ74" s="64"/>
      <c r="AR74" s="64"/>
      <c r="AS74" s="64"/>
      <c r="AT74" s="64"/>
      <c r="AU74" s="64"/>
      <c r="AV74" s="64"/>
      <c r="AW74" s="64"/>
      <c r="AX74" s="64"/>
      <c r="AY74" s="64"/>
      <c r="AZ74" s="64"/>
      <c r="BA74" s="64"/>
    </row>
    <row r="75" spans="2:53" x14ac:dyDescent="0.2">
      <c r="C75" s="71" t="s">
        <v>122</v>
      </c>
    </row>
    <row r="77" spans="2:53" x14ac:dyDescent="0.2">
      <c r="H77" s="3" t="s">
        <v>454</v>
      </c>
      <c r="R77" s="29">
        <v>0</v>
      </c>
      <c r="T77" s="29"/>
      <c r="U77" s="29"/>
      <c r="V77" s="29"/>
      <c r="W77" s="29"/>
      <c r="X77" s="29"/>
      <c r="Y77" s="29"/>
      <c r="Z77" s="29"/>
      <c r="AA77" s="29"/>
      <c r="AB77" s="29"/>
      <c r="AC77" s="29"/>
      <c r="AD77" s="29"/>
      <c r="AE77" s="29"/>
      <c r="AF77" s="29"/>
      <c r="AG77" s="29"/>
      <c r="AH77" s="29"/>
      <c r="AI77" s="29"/>
      <c r="AJ77" s="29"/>
      <c r="AK77" s="29"/>
    </row>
    <row r="78" spans="2:53" x14ac:dyDescent="0.2">
      <c r="H78" s="3" t="s">
        <v>455</v>
      </c>
      <c r="R78" s="29">
        <v>0</v>
      </c>
      <c r="T78" s="29"/>
      <c r="U78" s="29"/>
      <c r="V78" s="29"/>
      <c r="W78" s="29"/>
      <c r="X78" s="29"/>
      <c r="Y78" s="29"/>
      <c r="Z78" s="29"/>
      <c r="AA78" s="29"/>
      <c r="AB78" s="29"/>
      <c r="AC78" s="29"/>
      <c r="AD78" s="29"/>
      <c r="AE78" s="29"/>
      <c r="AF78" s="29"/>
      <c r="AG78" s="29"/>
      <c r="AH78" s="29"/>
      <c r="AI78" s="29"/>
      <c r="AJ78" s="29"/>
      <c r="AK78" s="29"/>
    </row>
    <row r="79" spans="2:53" x14ac:dyDescent="0.2">
      <c r="H79" s="3" t="s">
        <v>456</v>
      </c>
      <c r="R79" s="29">
        <v>0</v>
      </c>
      <c r="T79" s="29"/>
      <c r="U79" s="29"/>
      <c r="V79" s="29"/>
      <c r="W79" s="29"/>
      <c r="X79" s="29"/>
      <c r="Y79" s="29"/>
      <c r="Z79" s="29"/>
      <c r="AA79" s="29"/>
      <c r="AB79" s="29"/>
      <c r="AC79" s="29"/>
      <c r="AD79" s="29"/>
      <c r="AE79" s="29"/>
      <c r="AF79" s="29"/>
      <c r="AG79" s="29"/>
      <c r="AH79" s="29"/>
      <c r="AI79" s="29"/>
      <c r="AJ79" s="29"/>
      <c r="AK79" s="29"/>
    </row>
    <row r="80" spans="2:53" x14ac:dyDescent="0.2">
      <c r="H80" s="3" t="s">
        <v>120</v>
      </c>
    </row>
    <row r="81" spans="5:37" x14ac:dyDescent="0.2">
      <c r="R81" s="29">
        <v>0</v>
      </c>
    </row>
    <row r="82" spans="5:37" x14ac:dyDescent="0.2">
      <c r="E82" s="75" t="s">
        <v>30</v>
      </c>
      <c r="F82" s="3" t="s">
        <v>172</v>
      </c>
      <c r="G82" s="3" t="s">
        <v>263</v>
      </c>
      <c r="H82" s="3" t="s">
        <v>175</v>
      </c>
      <c r="I82" s="3" t="s">
        <v>178</v>
      </c>
      <c r="J82" s="75" t="s">
        <v>410</v>
      </c>
      <c r="R82" s="29"/>
    </row>
    <row r="83" spans="5:37" x14ac:dyDescent="0.2">
      <c r="E83" s="75" t="s">
        <v>30</v>
      </c>
      <c r="F83" s="3" t="s">
        <v>172</v>
      </c>
      <c r="G83" s="3" t="s">
        <v>263</v>
      </c>
      <c r="H83" s="3" t="s">
        <v>175</v>
      </c>
      <c r="I83" s="3" t="s">
        <v>179</v>
      </c>
      <c r="J83" s="75" t="s">
        <v>411</v>
      </c>
    </row>
    <row r="84" spans="5:37" x14ac:dyDescent="0.2">
      <c r="E84" s="75" t="s">
        <v>30</v>
      </c>
      <c r="F84" s="3" t="s">
        <v>172</v>
      </c>
      <c r="G84" s="3" t="s">
        <v>263</v>
      </c>
      <c r="H84" s="3" t="s">
        <v>175</v>
      </c>
      <c r="I84" s="3" t="s">
        <v>180</v>
      </c>
      <c r="J84" s="75" t="s">
        <v>412</v>
      </c>
    </row>
    <row r="85" spans="5:37" x14ac:dyDescent="0.2">
      <c r="E85" s="75" t="s">
        <v>30</v>
      </c>
      <c r="F85" s="3" t="s">
        <v>172</v>
      </c>
      <c r="G85" s="3" t="s">
        <v>263</v>
      </c>
      <c r="H85" s="3" t="s">
        <v>181</v>
      </c>
      <c r="I85" s="3" t="s">
        <v>182</v>
      </c>
      <c r="J85" s="75" t="s">
        <v>413</v>
      </c>
      <c r="T85" s="75"/>
      <c r="U85" s="75"/>
      <c r="V85" s="75"/>
      <c r="W85" s="75"/>
      <c r="X85" s="75"/>
      <c r="Y85" s="75"/>
      <c r="Z85" s="75"/>
      <c r="AA85" s="75"/>
      <c r="AB85" s="75"/>
      <c r="AC85" s="75"/>
      <c r="AD85" s="75"/>
      <c r="AE85" s="75"/>
      <c r="AF85" s="75"/>
      <c r="AG85" s="75"/>
      <c r="AH85" s="75"/>
      <c r="AI85" s="75"/>
      <c r="AJ85" s="75"/>
      <c r="AK85" s="75"/>
    </row>
    <row r="86" spans="5:37" x14ac:dyDescent="0.2">
      <c r="E86" s="75" t="s">
        <v>30</v>
      </c>
      <c r="F86" s="3" t="s">
        <v>172</v>
      </c>
      <c r="G86" s="3" t="s">
        <v>263</v>
      </c>
      <c r="H86" s="3" t="s">
        <v>181</v>
      </c>
      <c r="I86" s="3" t="s">
        <v>167</v>
      </c>
      <c r="J86" s="75" t="s">
        <v>352</v>
      </c>
      <c r="M86" s="75" t="s">
        <v>261</v>
      </c>
      <c r="N86" s="75" t="s">
        <v>261</v>
      </c>
      <c r="O86" s="75" t="s">
        <v>154</v>
      </c>
      <c r="T86" s="75"/>
      <c r="U86" s="75"/>
      <c r="V86" s="75"/>
      <c r="W86" s="75"/>
      <c r="X86" s="75"/>
      <c r="Y86" s="75">
        <v>0.92437716792097091</v>
      </c>
      <c r="Z86" s="75">
        <v>0.93847605137627743</v>
      </c>
      <c r="AA86" s="75">
        <v>0.92698138572466027</v>
      </c>
      <c r="AB86" s="75">
        <v>0.92925607096552598</v>
      </c>
      <c r="AC86" s="75">
        <v>0.9296677001799738</v>
      </c>
      <c r="AD86" s="75">
        <v>0.93064907710089584</v>
      </c>
      <c r="AE86" s="75">
        <v>0.93025809132330894</v>
      </c>
      <c r="AF86" s="75">
        <v>0.93035774258802273</v>
      </c>
      <c r="AG86" s="75">
        <v>0.92149329523574819</v>
      </c>
      <c r="AH86" s="75">
        <v>0.92147851386460355</v>
      </c>
      <c r="AI86" s="75">
        <v>0.92146350739631699</v>
      </c>
      <c r="AJ86" s="75">
        <v>0.9214482724032631</v>
      </c>
      <c r="AK86" s="75">
        <v>0.92143280540513683</v>
      </c>
    </row>
    <row r="87" spans="5:37" x14ac:dyDescent="0.2">
      <c r="E87" s="75" t="s">
        <v>30</v>
      </c>
      <c r="F87" s="3" t="s">
        <v>172</v>
      </c>
      <c r="G87" s="3" t="s">
        <v>263</v>
      </c>
      <c r="H87" s="3" t="s">
        <v>181</v>
      </c>
      <c r="I87" s="3" t="s">
        <v>250</v>
      </c>
      <c r="J87" s="75" t="s">
        <v>360</v>
      </c>
      <c r="M87" s="75" t="s">
        <v>261</v>
      </c>
      <c r="N87" s="75" t="s">
        <v>261</v>
      </c>
      <c r="O87" s="75" t="s">
        <v>154</v>
      </c>
      <c r="T87" s="75"/>
      <c r="U87" s="75"/>
      <c r="V87" s="75"/>
      <c r="W87" s="75"/>
      <c r="X87" s="75"/>
      <c r="Y87" s="75">
        <v>0.93154720150749515</v>
      </c>
      <c r="Z87" s="75">
        <v>0.92692812443684136</v>
      </c>
      <c r="AA87" s="75">
        <v>0.9239120390495742</v>
      </c>
      <c r="AB87" s="75">
        <v>0.91623990973847624</v>
      </c>
      <c r="AC87" s="75">
        <v>0.91581382616151941</v>
      </c>
      <c r="AD87" s="75">
        <v>0.92435222149136187</v>
      </c>
      <c r="AE87" s="75">
        <v>0.92472823713530172</v>
      </c>
      <c r="AF87" s="75">
        <v>0.92434493758249225</v>
      </c>
      <c r="AG87" s="75">
        <v>0.92395180983449987</v>
      </c>
      <c r="AH87" s="75">
        <v>0.9235486018898188</v>
      </c>
      <c r="AI87" s="75">
        <v>0.92313505528080209</v>
      </c>
      <c r="AJ87" s="75">
        <v>0.92271090490891017</v>
      </c>
      <c r="AK87" s="75">
        <v>0.9222758788880383</v>
      </c>
    </row>
    <row r="88" spans="5:37" x14ac:dyDescent="0.2">
      <c r="E88" s="75" t="s">
        <v>30</v>
      </c>
      <c r="F88" s="3" t="s">
        <v>172</v>
      </c>
      <c r="G88" s="3" t="s">
        <v>263</v>
      </c>
      <c r="H88" s="3" t="s">
        <v>181</v>
      </c>
      <c r="I88" s="3" t="s">
        <v>183</v>
      </c>
      <c r="J88" s="75" t="s">
        <v>368</v>
      </c>
      <c r="M88" s="75" t="s">
        <v>261</v>
      </c>
      <c r="N88" s="75" t="s">
        <v>261</v>
      </c>
      <c r="O88" s="75" t="s">
        <v>154</v>
      </c>
      <c r="T88" s="75"/>
      <c r="U88" s="75"/>
      <c r="V88" s="75"/>
      <c r="W88" s="75"/>
      <c r="X88" s="75"/>
      <c r="Y88" s="75">
        <v>0.98876450942538507</v>
      </c>
      <c r="Z88" s="75">
        <v>0.98014702125852637</v>
      </c>
      <c r="AA88" s="75">
        <v>0.98501173786205487</v>
      </c>
      <c r="AB88" s="75">
        <v>0.98715643299844102</v>
      </c>
      <c r="AC88" s="75">
        <v>0.98549251390116688</v>
      </c>
      <c r="AD88" s="75">
        <v>0.98796278057351439</v>
      </c>
      <c r="AE88" s="75">
        <v>0.98878575075641617</v>
      </c>
      <c r="AF88" s="75">
        <v>0.98885991368760484</v>
      </c>
      <c r="AG88" s="75">
        <v>0.98948323771187985</v>
      </c>
      <c r="AH88" s="75">
        <v>0.98991480484034433</v>
      </c>
      <c r="AI88" s="75">
        <v>0.98996239547599252</v>
      </c>
      <c r="AJ88" s="75">
        <v>0.98936176894816241</v>
      </c>
      <c r="AK88" s="75">
        <v>0.98976619048291004</v>
      </c>
    </row>
    <row r="89" spans="5:37" x14ac:dyDescent="0.2">
      <c r="E89" s="75" t="s">
        <v>30</v>
      </c>
      <c r="F89" s="3" t="s">
        <v>172</v>
      </c>
      <c r="G89" s="3" t="s">
        <v>263</v>
      </c>
      <c r="H89" s="3" t="s">
        <v>181</v>
      </c>
      <c r="I89" s="3" t="s">
        <v>251</v>
      </c>
      <c r="J89" s="75" t="s">
        <v>414</v>
      </c>
      <c r="M89" s="75" t="s">
        <v>262</v>
      </c>
      <c r="N89" s="75" t="s">
        <v>262</v>
      </c>
      <c r="O89" s="75" t="s">
        <v>78</v>
      </c>
      <c r="T89" s="75"/>
      <c r="U89" s="75"/>
      <c r="V89" s="75"/>
      <c r="W89" s="75"/>
      <c r="X89" s="75"/>
      <c r="Y89" s="75"/>
      <c r="Z89" s="75"/>
      <c r="AA89" s="75"/>
      <c r="AB89" s="75"/>
      <c r="AC89" s="75"/>
      <c r="AD89" s="75"/>
      <c r="AE89" s="75"/>
      <c r="AF89" s="75"/>
      <c r="AG89" s="75"/>
      <c r="AH89" s="75"/>
      <c r="AI89" s="75"/>
      <c r="AJ89" s="75"/>
      <c r="AK89" s="75"/>
    </row>
    <row r="90" spans="5:37" x14ac:dyDescent="0.2">
      <c r="E90" s="75" t="s">
        <v>30</v>
      </c>
      <c r="F90" s="3" t="s">
        <v>172</v>
      </c>
      <c r="G90" s="3" t="s">
        <v>263</v>
      </c>
      <c r="H90" s="3" t="s">
        <v>181</v>
      </c>
      <c r="I90" s="3" t="s">
        <v>252</v>
      </c>
      <c r="J90" s="75" t="s">
        <v>415</v>
      </c>
      <c r="M90" s="75" t="s">
        <v>262</v>
      </c>
      <c r="N90" s="75" t="s">
        <v>261</v>
      </c>
      <c r="O90" s="75" t="s">
        <v>154</v>
      </c>
      <c r="T90" s="75"/>
      <c r="U90" s="75"/>
      <c r="V90" s="75"/>
      <c r="W90" s="75"/>
      <c r="X90" s="75"/>
      <c r="Y90" s="75">
        <v>0.44819430809816158</v>
      </c>
      <c r="Z90" s="75">
        <v>0.38455376086574172</v>
      </c>
      <c r="AA90" s="75">
        <v>0.40194453252894269</v>
      </c>
      <c r="AB90" s="75">
        <v>0.49504914867303018</v>
      </c>
      <c r="AC90" s="75">
        <v>0.58512117775630024</v>
      </c>
      <c r="AD90" s="75">
        <v>0.70404915355555586</v>
      </c>
      <c r="AE90" s="75">
        <v>0.65543229171817607</v>
      </c>
      <c r="AF90" s="75">
        <v>0.67148020952119336</v>
      </c>
      <c r="AG90" s="75">
        <v>0.95506326267417596</v>
      </c>
      <c r="AH90" s="75">
        <v>0.95490829713908365</v>
      </c>
      <c r="AI90" s="75">
        <v>0.95475304200134148</v>
      </c>
      <c r="AJ90" s="75">
        <v>0.95459749837310726</v>
      </c>
      <c r="AK90" s="75">
        <v>0.95444166739544556</v>
      </c>
    </row>
    <row r="91" spans="5:37" x14ac:dyDescent="0.2">
      <c r="E91" s="75" t="s">
        <v>30</v>
      </c>
      <c r="F91" s="3" t="s">
        <v>172</v>
      </c>
      <c r="G91" s="3" t="s">
        <v>263</v>
      </c>
      <c r="H91" s="3" t="s">
        <v>184</v>
      </c>
      <c r="I91" s="3" t="s">
        <v>185</v>
      </c>
      <c r="J91" s="75" t="s">
        <v>416</v>
      </c>
      <c r="T91" s="75"/>
      <c r="U91" s="75"/>
      <c r="V91" s="75"/>
      <c r="W91" s="75"/>
      <c r="X91" s="75"/>
      <c r="Y91" s="75"/>
      <c r="Z91" s="75"/>
      <c r="AA91" s="75"/>
      <c r="AB91" s="75"/>
      <c r="AC91" s="75"/>
      <c r="AD91" s="75"/>
      <c r="AE91" s="75"/>
      <c r="AF91" s="75"/>
      <c r="AG91" s="75"/>
      <c r="AH91" s="75"/>
      <c r="AI91" s="75"/>
      <c r="AJ91" s="75"/>
      <c r="AK91" s="75"/>
    </row>
    <row r="92" spans="5:37" x14ac:dyDescent="0.2">
      <c r="E92" s="75" t="s">
        <v>30</v>
      </c>
      <c r="F92" s="3" t="s">
        <v>172</v>
      </c>
      <c r="G92" s="3" t="s">
        <v>263</v>
      </c>
      <c r="H92" s="3" t="s">
        <v>184</v>
      </c>
      <c r="I92" s="3" t="s">
        <v>417</v>
      </c>
      <c r="J92" s="75" t="s">
        <v>418</v>
      </c>
      <c r="M92" s="75" t="s">
        <v>261</v>
      </c>
      <c r="N92" s="75" t="s">
        <v>261</v>
      </c>
      <c r="O92" s="75" t="s">
        <v>154</v>
      </c>
      <c r="T92" s="75"/>
      <c r="U92" s="75"/>
      <c r="V92" s="75"/>
      <c r="W92" s="75"/>
      <c r="X92" s="75"/>
      <c r="Y92" s="75">
        <v>0.9421258778021373</v>
      </c>
      <c r="Z92" s="75">
        <v>0.93230066133987977</v>
      </c>
      <c r="AA92" s="75">
        <v>0.892436731963971</v>
      </c>
      <c r="AB92" s="75">
        <v>0.81090217782346685</v>
      </c>
      <c r="AC92" s="75">
        <v>0.81281466463539487</v>
      </c>
      <c r="AD92" s="75">
        <v>0.79477872966609842</v>
      </c>
      <c r="AE92" s="75">
        <v>0.8259824513619739</v>
      </c>
      <c r="AF92" s="75">
        <v>0.84934791769857865</v>
      </c>
      <c r="AG92" s="75">
        <v>0.85921159126481617</v>
      </c>
      <c r="AH92" s="75">
        <v>0.77001779987934171</v>
      </c>
      <c r="AI92" s="75">
        <v>0.76886859023628495</v>
      </c>
      <c r="AJ92" s="75">
        <v>0.81090843046371175</v>
      </c>
      <c r="AK92" s="75">
        <v>0.7665530161631815</v>
      </c>
    </row>
    <row r="93" spans="5:37" x14ac:dyDescent="0.2">
      <c r="E93" s="75" t="s">
        <v>30</v>
      </c>
      <c r="F93" s="3" t="s">
        <v>172</v>
      </c>
      <c r="G93" s="3" t="s">
        <v>263</v>
      </c>
      <c r="H93" s="3" t="s">
        <v>184</v>
      </c>
      <c r="I93" s="3" t="s">
        <v>186</v>
      </c>
      <c r="J93" s="75" t="s">
        <v>419</v>
      </c>
      <c r="M93" s="75" t="s">
        <v>261</v>
      </c>
      <c r="N93" s="75" t="s">
        <v>261</v>
      </c>
      <c r="O93" s="75" t="s">
        <v>154</v>
      </c>
      <c r="T93" s="75"/>
      <c r="U93" s="75"/>
      <c r="V93" s="75"/>
      <c r="W93" s="75"/>
      <c r="X93" s="75"/>
      <c r="Y93" s="75">
        <v>1</v>
      </c>
      <c r="Z93" s="75">
        <v>1</v>
      </c>
      <c r="AA93" s="75">
        <v>1</v>
      </c>
      <c r="AB93" s="75">
        <v>1</v>
      </c>
      <c r="AC93" s="75">
        <v>1</v>
      </c>
      <c r="AD93" s="75">
        <v>1</v>
      </c>
      <c r="AE93" s="75">
        <v>1</v>
      </c>
      <c r="AF93" s="75">
        <v>1</v>
      </c>
      <c r="AG93" s="75">
        <v>1</v>
      </c>
      <c r="AH93" s="75">
        <v>1</v>
      </c>
      <c r="AI93" s="75">
        <v>1</v>
      </c>
      <c r="AJ93" s="75">
        <v>1</v>
      </c>
      <c r="AK93" s="75">
        <v>1</v>
      </c>
    </row>
    <row r="94" spans="5:37" x14ac:dyDescent="0.2">
      <c r="E94" s="75" t="s">
        <v>30</v>
      </c>
      <c r="F94" s="3" t="s">
        <v>172</v>
      </c>
      <c r="G94" s="3" t="s">
        <v>263</v>
      </c>
      <c r="H94" s="3" t="s">
        <v>184</v>
      </c>
      <c r="I94" s="3" t="s">
        <v>187</v>
      </c>
      <c r="J94" s="75" t="s">
        <v>420</v>
      </c>
      <c r="M94" s="75" t="s">
        <v>261</v>
      </c>
      <c r="N94" s="75" t="s">
        <v>261</v>
      </c>
      <c r="O94" s="75" t="s">
        <v>154</v>
      </c>
      <c r="T94" s="75"/>
      <c r="U94" s="75"/>
      <c r="V94" s="75"/>
      <c r="W94" s="75"/>
      <c r="X94" s="75"/>
      <c r="Y94" s="75">
        <v>1</v>
      </c>
      <c r="Z94" s="75">
        <v>1</v>
      </c>
      <c r="AA94" s="75">
        <v>1</v>
      </c>
      <c r="AB94" s="75">
        <v>1</v>
      </c>
      <c r="AC94" s="75">
        <v>1</v>
      </c>
      <c r="AD94" s="75">
        <v>1</v>
      </c>
      <c r="AE94" s="75">
        <v>1</v>
      </c>
      <c r="AF94" s="75">
        <v>1</v>
      </c>
      <c r="AG94" s="75">
        <v>1</v>
      </c>
      <c r="AH94" s="75">
        <v>1</v>
      </c>
      <c r="AI94" s="75">
        <v>1</v>
      </c>
      <c r="AJ94" s="75">
        <v>1</v>
      </c>
      <c r="AK94" s="75">
        <v>1</v>
      </c>
    </row>
    <row r="95" spans="5:37" x14ac:dyDescent="0.2">
      <c r="E95" s="75" t="s">
        <v>30</v>
      </c>
      <c r="F95" s="3" t="s">
        <v>172</v>
      </c>
      <c r="G95" s="3" t="s">
        <v>263</v>
      </c>
      <c r="H95" s="3" t="s">
        <v>184</v>
      </c>
      <c r="I95" s="3" t="s">
        <v>188</v>
      </c>
      <c r="J95" s="75" t="s">
        <v>421</v>
      </c>
      <c r="M95" s="75" t="s">
        <v>261</v>
      </c>
      <c r="N95" s="75" t="s">
        <v>261</v>
      </c>
      <c r="O95" s="75" t="s">
        <v>154</v>
      </c>
      <c r="T95" s="75"/>
      <c r="U95" s="75"/>
      <c r="V95" s="75"/>
      <c r="W95" s="75"/>
      <c r="X95" s="75"/>
      <c r="Y95" s="75">
        <v>1</v>
      </c>
      <c r="Z95" s="75">
        <v>1</v>
      </c>
      <c r="AA95" s="75">
        <v>1</v>
      </c>
      <c r="AB95" s="75">
        <v>1</v>
      </c>
      <c r="AC95" s="75">
        <v>1</v>
      </c>
      <c r="AD95" s="75">
        <v>1</v>
      </c>
      <c r="AE95" s="75">
        <v>1</v>
      </c>
      <c r="AF95" s="75">
        <v>1</v>
      </c>
      <c r="AG95" s="75">
        <v>1</v>
      </c>
      <c r="AH95" s="75">
        <v>1</v>
      </c>
      <c r="AI95" s="75">
        <v>1</v>
      </c>
      <c r="AJ95" s="75">
        <v>1</v>
      </c>
      <c r="AK95" s="75">
        <v>1</v>
      </c>
    </row>
    <row r="96" spans="5:37" x14ac:dyDescent="0.2">
      <c r="E96" s="75" t="s">
        <v>30</v>
      </c>
      <c r="F96" s="3" t="s">
        <v>172</v>
      </c>
      <c r="G96" s="3" t="s">
        <v>263</v>
      </c>
      <c r="H96" s="3" t="s">
        <v>184</v>
      </c>
      <c r="I96" s="3" t="s">
        <v>189</v>
      </c>
      <c r="J96" s="75" t="s">
        <v>422</v>
      </c>
      <c r="M96" s="75" t="s">
        <v>261</v>
      </c>
      <c r="N96" s="75" t="s">
        <v>261</v>
      </c>
      <c r="O96" s="75" t="s">
        <v>154</v>
      </c>
      <c r="T96" s="75"/>
      <c r="U96" s="75"/>
      <c r="V96" s="75"/>
      <c r="W96" s="75"/>
      <c r="X96" s="75"/>
      <c r="Y96" s="75">
        <v>1</v>
      </c>
      <c r="Z96" s="75">
        <v>1</v>
      </c>
      <c r="AA96" s="75">
        <v>1</v>
      </c>
      <c r="AB96" s="75">
        <v>1</v>
      </c>
      <c r="AC96" s="75">
        <v>1</v>
      </c>
      <c r="AD96" s="75">
        <v>1</v>
      </c>
      <c r="AE96" s="75">
        <v>1</v>
      </c>
      <c r="AF96" s="75">
        <v>1</v>
      </c>
      <c r="AG96" s="75">
        <v>1</v>
      </c>
      <c r="AH96" s="75">
        <v>1</v>
      </c>
      <c r="AI96" s="75">
        <v>1</v>
      </c>
      <c r="AJ96" s="75">
        <v>1</v>
      </c>
      <c r="AK96" s="75">
        <v>1</v>
      </c>
    </row>
    <row r="97" spans="5:37" x14ac:dyDescent="0.2">
      <c r="E97" s="75" t="s">
        <v>30</v>
      </c>
      <c r="F97" s="3" t="s">
        <v>172</v>
      </c>
      <c r="G97" s="3" t="s">
        <v>263</v>
      </c>
      <c r="H97" s="3" t="s">
        <v>184</v>
      </c>
      <c r="I97" s="3" t="s">
        <v>190</v>
      </c>
      <c r="J97" s="75" t="s">
        <v>423</v>
      </c>
      <c r="M97" s="75" t="s">
        <v>261</v>
      </c>
      <c r="N97" s="75" t="s">
        <v>261</v>
      </c>
      <c r="O97" s="75" t="s">
        <v>154</v>
      </c>
      <c r="T97" s="75"/>
      <c r="U97" s="75"/>
      <c r="V97" s="75"/>
      <c r="W97" s="75"/>
      <c r="X97" s="75"/>
      <c r="Y97" s="75">
        <v>1</v>
      </c>
      <c r="Z97" s="75">
        <v>1</v>
      </c>
      <c r="AA97" s="75">
        <v>1</v>
      </c>
      <c r="AB97" s="75">
        <v>1</v>
      </c>
      <c r="AC97" s="75">
        <v>1</v>
      </c>
      <c r="AD97" s="75">
        <v>1</v>
      </c>
      <c r="AE97" s="75">
        <v>1</v>
      </c>
      <c r="AF97" s="75">
        <v>1</v>
      </c>
      <c r="AG97" s="75">
        <v>1</v>
      </c>
      <c r="AH97" s="75">
        <v>1</v>
      </c>
      <c r="AI97" s="75">
        <v>1</v>
      </c>
      <c r="AJ97" s="75">
        <v>1</v>
      </c>
      <c r="AK97" s="75">
        <v>1</v>
      </c>
    </row>
    <row r="98" spans="5:37" x14ac:dyDescent="0.2">
      <c r="E98" s="75" t="s">
        <v>30</v>
      </c>
      <c r="F98" s="3" t="s">
        <v>172</v>
      </c>
      <c r="G98" s="3" t="s">
        <v>263</v>
      </c>
      <c r="H98" s="3" t="s">
        <v>184</v>
      </c>
      <c r="I98" s="3" t="s">
        <v>191</v>
      </c>
      <c r="J98" s="75" t="s">
        <v>424</v>
      </c>
      <c r="M98" s="75" t="s">
        <v>261</v>
      </c>
      <c r="N98" s="75" t="s">
        <v>261</v>
      </c>
      <c r="O98" s="75" t="s">
        <v>154</v>
      </c>
      <c r="T98" s="75"/>
      <c r="U98" s="75"/>
      <c r="V98" s="75"/>
      <c r="W98" s="75"/>
      <c r="X98" s="75"/>
      <c r="Y98" s="75">
        <v>1</v>
      </c>
      <c r="Z98" s="75">
        <v>1</v>
      </c>
      <c r="AA98" s="75">
        <v>1</v>
      </c>
      <c r="AB98" s="75">
        <v>1</v>
      </c>
      <c r="AC98" s="75">
        <v>1</v>
      </c>
      <c r="AD98" s="75">
        <v>1</v>
      </c>
      <c r="AE98" s="75">
        <v>1</v>
      </c>
      <c r="AF98" s="75">
        <v>1</v>
      </c>
      <c r="AG98" s="75">
        <v>0.99364782616968428</v>
      </c>
      <c r="AH98" s="75">
        <v>0.99361590569710001</v>
      </c>
      <c r="AI98" s="75">
        <v>0.99358382482131258</v>
      </c>
      <c r="AJ98" s="75">
        <v>0.99355158273583344</v>
      </c>
      <c r="AK98" s="75">
        <v>0.99351917863031802</v>
      </c>
    </row>
    <row r="99" spans="5:37" x14ac:dyDescent="0.2">
      <c r="E99" s="75" t="s">
        <v>30</v>
      </c>
      <c r="F99" s="3" t="s">
        <v>172</v>
      </c>
      <c r="G99" s="3" t="s">
        <v>263</v>
      </c>
      <c r="H99" s="3" t="s">
        <v>184</v>
      </c>
      <c r="I99" s="3" t="s">
        <v>192</v>
      </c>
      <c r="J99" s="75" t="s">
        <v>425</v>
      </c>
      <c r="M99" s="75" t="s">
        <v>261</v>
      </c>
      <c r="N99" s="75" t="s">
        <v>261</v>
      </c>
      <c r="O99" s="75" t="s">
        <v>154</v>
      </c>
      <c r="T99" s="75"/>
      <c r="U99" s="75"/>
      <c r="V99" s="75"/>
      <c r="W99" s="75"/>
      <c r="X99" s="75"/>
      <c r="Y99" s="75" t="e">
        <v>#DIV/0!</v>
      </c>
      <c r="Z99" s="75" t="e">
        <v>#DIV/0!</v>
      </c>
      <c r="AA99" s="75" t="e">
        <v>#DIV/0!</v>
      </c>
      <c r="AB99" s="75" t="e">
        <v>#DIV/0!</v>
      </c>
      <c r="AC99" s="75" t="e">
        <v>#DIV/0!</v>
      </c>
      <c r="AD99" s="75" t="e">
        <v>#DIV/0!</v>
      </c>
      <c r="AE99" s="75" t="e">
        <v>#DIV/0!</v>
      </c>
      <c r="AF99" s="75" t="e">
        <v>#DIV/0!</v>
      </c>
      <c r="AG99" s="75" t="e">
        <v>#DIV/0!</v>
      </c>
      <c r="AH99" s="75" t="e">
        <v>#DIV/0!</v>
      </c>
      <c r="AI99" s="75" t="e">
        <v>#DIV/0!</v>
      </c>
      <c r="AJ99" s="75" t="e">
        <v>#DIV/0!</v>
      </c>
      <c r="AK99" s="75" t="e">
        <v>#DIV/0!</v>
      </c>
    </row>
    <row r="100" spans="5:37" x14ac:dyDescent="0.2">
      <c r="E100" s="75" t="s">
        <v>30</v>
      </c>
      <c r="F100" s="3" t="s">
        <v>172</v>
      </c>
      <c r="G100" s="3" t="s">
        <v>263</v>
      </c>
      <c r="H100" s="3" t="s">
        <v>194</v>
      </c>
      <c r="I100" s="3" t="s">
        <v>194</v>
      </c>
      <c r="J100" s="75" t="s">
        <v>426</v>
      </c>
      <c r="M100" s="75" t="s">
        <v>262</v>
      </c>
      <c r="N100" s="75" t="s">
        <v>261</v>
      </c>
      <c r="O100" s="75" t="s">
        <v>154</v>
      </c>
      <c r="T100" s="75"/>
      <c r="U100" s="75"/>
      <c r="V100" s="75"/>
      <c r="W100" s="75"/>
      <c r="X100" s="75"/>
      <c r="Y100" s="75">
        <v>1</v>
      </c>
      <c r="Z100" s="75">
        <v>1</v>
      </c>
      <c r="AA100" s="75">
        <v>1</v>
      </c>
      <c r="AB100" s="75">
        <v>1</v>
      </c>
      <c r="AC100" s="75">
        <v>1</v>
      </c>
      <c r="AD100" s="75">
        <v>1</v>
      </c>
      <c r="AE100" s="75">
        <v>1</v>
      </c>
      <c r="AF100" s="75">
        <v>1</v>
      </c>
      <c r="AG100" s="75">
        <v>1</v>
      </c>
      <c r="AH100" s="75">
        <v>1</v>
      </c>
      <c r="AI100" s="75">
        <v>1</v>
      </c>
      <c r="AJ100" s="75">
        <v>1</v>
      </c>
      <c r="AK100" s="75">
        <v>1</v>
      </c>
    </row>
    <row r="101" spans="5:37" x14ac:dyDescent="0.2">
      <c r="E101" s="75" t="s">
        <v>30</v>
      </c>
      <c r="F101" s="3" t="s">
        <v>172</v>
      </c>
      <c r="G101" s="3" t="s">
        <v>263</v>
      </c>
      <c r="H101" s="3" t="s">
        <v>195</v>
      </c>
      <c r="I101" s="3" t="s">
        <v>196</v>
      </c>
      <c r="J101" s="75" t="s">
        <v>427</v>
      </c>
    </row>
    <row r="102" spans="5:37" x14ac:dyDescent="0.2">
      <c r="E102" s="75" t="s">
        <v>30</v>
      </c>
      <c r="F102" s="3" t="s">
        <v>172</v>
      </c>
      <c r="G102" s="3" t="s">
        <v>263</v>
      </c>
      <c r="H102" s="3" t="s">
        <v>195</v>
      </c>
      <c r="I102" s="3" t="s">
        <v>197</v>
      </c>
      <c r="J102" s="75" t="s">
        <v>428</v>
      </c>
    </row>
    <row r="103" spans="5:37" x14ac:dyDescent="0.2">
      <c r="E103" s="75" t="s">
        <v>30</v>
      </c>
      <c r="F103" s="3" t="s">
        <v>172</v>
      </c>
      <c r="G103" s="3" t="s">
        <v>263</v>
      </c>
      <c r="H103" s="3" t="s">
        <v>195</v>
      </c>
      <c r="I103" s="3" t="s">
        <v>198</v>
      </c>
      <c r="J103" s="75" t="s">
        <v>429</v>
      </c>
    </row>
    <row r="104" spans="5:37" x14ac:dyDescent="0.2">
      <c r="E104" s="75" t="s">
        <v>30</v>
      </c>
      <c r="F104" s="3" t="s">
        <v>172</v>
      </c>
      <c r="G104" s="3" t="s">
        <v>263</v>
      </c>
      <c r="H104" s="3" t="s">
        <v>195</v>
      </c>
      <c r="I104" s="3" t="s">
        <v>199</v>
      </c>
      <c r="J104" s="75" t="s">
        <v>430</v>
      </c>
    </row>
    <row r="105" spans="5:37" x14ac:dyDescent="0.2">
      <c r="E105" s="75" t="s">
        <v>30</v>
      </c>
      <c r="F105" s="3" t="s">
        <v>172</v>
      </c>
      <c r="G105" s="3" t="s">
        <v>263</v>
      </c>
      <c r="H105" s="3" t="s">
        <v>195</v>
      </c>
      <c r="I105" s="3" t="s">
        <v>200</v>
      </c>
      <c r="J105" s="75" t="s">
        <v>431</v>
      </c>
    </row>
    <row r="106" spans="5:37" x14ac:dyDescent="0.2">
      <c r="E106" s="75" t="s">
        <v>30</v>
      </c>
      <c r="F106" s="3" t="s">
        <v>172</v>
      </c>
      <c r="G106" s="3" t="s">
        <v>263</v>
      </c>
      <c r="H106" s="3" t="s">
        <v>195</v>
      </c>
      <c r="I106" s="3" t="s">
        <v>201</v>
      </c>
      <c r="J106" s="75" t="s">
        <v>432</v>
      </c>
    </row>
    <row r="107" spans="5:37" x14ac:dyDescent="0.2">
      <c r="E107" s="75" t="s">
        <v>30</v>
      </c>
      <c r="F107" s="3" t="s">
        <v>172</v>
      </c>
      <c r="G107" s="3" t="s">
        <v>263</v>
      </c>
      <c r="H107" s="3" t="s">
        <v>195</v>
      </c>
      <c r="I107" s="3" t="s">
        <v>202</v>
      </c>
      <c r="J107" s="75" t="s">
        <v>433</v>
      </c>
    </row>
    <row r="108" spans="5:37" x14ac:dyDescent="0.2">
      <c r="E108" s="75" t="s">
        <v>30</v>
      </c>
      <c r="F108" s="3" t="s">
        <v>172</v>
      </c>
      <c r="G108" s="3" t="s">
        <v>263</v>
      </c>
      <c r="H108" s="3" t="s">
        <v>195</v>
      </c>
      <c r="I108" s="3" t="s">
        <v>203</v>
      </c>
      <c r="J108" s="75" t="s">
        <v>434</v>
      </c>
    </row>
    <row r="109" spans="5:37" x14ac:dyDescent="0.2">
      <c r="E109" s="75" t="s">
        <v>30</v>
      </c>
      <c r="F109" s="3" t="s">
        <v>172</v>
      </c>
      <c r="G109" s="3" t="s">
        <v>263</v>
      </c>
      <c r="H109" s="3" t="s">
        <v>195</v>
      </c>
      <c r="I109" s="3" t="s">
        <v>204</v>
      </c>
      <c r="J109" s="75" t="s">
        <v>435</v>
      </c>
    </row>
    <row r="110" spans="5:37" x14ac:dyDescent="0.2">
      <c r="E110" s="75" t="s">
        <v>30</v>
      </c>
      <c r="F110" s="3" t="s">
        <v>172</v>
      </c>
      <c r="G110" s="3" t="s">
        <v>263</v>
      </c>
      <c r="H110" s="3" t="s">
        <v>195</v>
      </c>
      <c r="I110" s="3" t="s">
        <v>205</v>
      </c>
      <c r="J110" s="75" t="s">
        <v>436</v>
      </c>
    </row>
    <row r="111" spans="5:37" x14ac:dyDescent="0.2">
      <c r="E111" s="75" t="s">
        <v>30</v>
      </c>
      <c r="F111" s="3" t="s">
        <v>172</v>
      </c>
      <c r="G111" s="3" t="s">
        <v>263</v>
      </c>
      <c r="H111" s="3" t="s">
        <v>195</v>
      </c>
      <c r="I111" s="3" t="s">
        <v>206</v>
      </c>
      <c r="J111" s="75" t="s">
        <v>468</v>
      </c>
    </row>
    <row r="112" spans="5:37" x14ac:dyDescent="0.2">
      <c r="E112" s="75" t="s">
        <v>30</v>
      </c>
      <c r="F112" s="3" t="s">
        <v>172</v>
      </c>
      <c r="G112" s="3" t="s">
        <v>263</v>
      </c>
      <c r="H112" s="3" t="s">
        <v>195</v>
      </c>
      <c r="I112" s="3" t="s">
        <v>193</v>
      </c>
      <c r="J112" s="75" t="s">
        <v>437</v>
      </c>
    </row>
    <row r="113" spans="5:37" x14ac:dyDescent="0.2">
      <c r="E113" s="75" t="s">
        <v>30</v>
      </c>
      <c r="F113" s="3" t="s">
        <v>207</v>
      </c>
      <c r="G113" s="3" t="s">
        <v>263</v>
      </c>
      <c r="H113" s="3" t="s">
        <v>263</v>
      </c>
      <c r="I113" s="3" t="s">
        <v>207</v>
      </c>
      <c r="J113" s="75" t="s">
        <v>438</v>
      </c>
      <c r="T113" s="75"/>
      <c r="U113" s="75"/>
      <c r="V113" s="75"/>
      <c r="W113" s="75"/>
      <c r="X113" s="75"/>
      <c r="Y113" s="75"/>
      <c r="Z113" s="75"/>
      <c r="AA113" s="75"/>
      <c r="AB113" s="75"/>
      <c r="AC113" s="75"/>
      <c r="AD113" s="75"/>
      <c r="AE113" s="75"/>
      <c r="AF113" s="75"/>
      <c r="AG113" s="75"/>
      <c r="AH113" s="75"/>
      <c r="AI113" s="75"/>
      <c r="AJ113" s="75"/>
      <c r="AK113" s="75"/>
    </row>
    <row r="114" spans="5:37" x14ac:dyDescent="0.2">
      <c r="E114" s="75" t="s">
        <v>30</v>
      </c>
      <c r="F114" s="3" t="s">
        <v>207</v>
      </c>
      <c r="G114" s="3" t="s">
        <v>263</v>
      </c>
      <c r="H114" s="3" t="s">
        <v>253</v>
      </c>
      <c r="I114" s="3" t="s">
        <v>253</v>
      </c>
      <c r="J114" s="75" t="s">
        <v>439</v>
      </c>
      <c r="M114" s="75" t="s">
        <v>262</v>
      </c>
      <c r="N114" s="75" t="s">
        <v>261</v>
      </c>
      <c r="O114" s="75" t="s">
        <v>154</v>
      </c>
      <c r="T114" s="75"/>
      <c r="U114" s="75"/>
      <c r="V114" s="75"/>
      <c r="W114" s="75"/>
      <c r="X114" s="75"/>
      <c r="Y114" s="75">
        <v>1</v>
      </c>
      <c r="Z114" s="75">
        <v>0.99663898774218795</v>
      </c>
      <c r="AA114" s="75">
        <v>0.97566199040229817</v>
      </c>
      <c r="AB114" s="75">
        <v>0.82662799441927715</v>
      </c>
      <c r="AC114" s="75">
        <v>0.95262322502666408</v>
      </c>
      <c r="AD114" s="75">
        <v>0.99440495265787043</v>
      </c>
      <c r="AE114" s="75">
        <v>0.98344245733603497</v>
      </c>
      <c r="AF114" s="75">
        <v>0.97192015080771876</v>
      </c>
      <c r="AG114" s="75">
        <v>0.78430761744023925</v>
      </c>
      <c r="AH114" s="75">
        <v>0.70181589846543113</v>
      </c>
      <c r="AI114" s="75">
        <v>0.68186800107108614</v>
      </c>
      <c r="AJ114" s="75">
        <v>0.77200210605461883</v>
      </c>
      <c r="AK114" s="75">
        <v>0.94147775145532941</v>
      </c>
    </row>
    <row r="115" spans="5:37" x14ac:dyDescent="0.2">
      <c r="E115" s="75" t="s">
        <v>30</v>
      </c>
      <c r="F115" s="3" t="s">
        <v>207</v>
      </c>
      <c r="G115" s="3" t="s">
        <v>263</v>
      </c>
      <c r="H115" s="3" t="s">
        <v>208</v>
      </c>
      <c r="I115" s="3" t="s">
        <v>208</v>
      </c>
      <c r="J115" s="75" t="s">
        <v>440</v>
      </c>
      <c r="M115" s="75" t="s">
        <v>261</v>
      </c>
      <c r="N115" s="75" t="s">
        <v>261</v>
      </c>
      <c r="O115" s="75" t="s">
        <v>154</v>
      </c>
      <c r="T115" s="75"/>
      <c r="U115" s="75"/>
      <c r="V115" s="75"/>
      <c r="W115" s="75"/>
      <c r="X115" s="75"/>
      <c r="Y115" s="75">
        <v>0.98355850069395534</v>
      </c>
      <c r="Z115" s="75">
        <v>0.99237895231007545</v>
      </c>
      <c r="AA115" s="75">
        <v>0.99228319608547688</v>
      </c>
      <c r="AB115" s="75">
        <v>0.98862903431022942</v>
      </c>
      <c r="AC115" s="75">
        <v>0.99278338511699493</v>
      </c>
      <c r="AD115" s="75">
        <v>0.9827595738986703</v>
      </c>
      <c r="AE115" s="75">
        <v>0.98094549916691665</v>
      </c>
      <c r="AF115" s="75">
        <v>0.97996801635193498</v>
      </c>
      <c r="AG115" s="75">
        <v>0.97959623573079613</v>
      </c>
      <c r="AH115" s="75">
        <v>0.98032921849352839</v>
      </c>
      <c r="AI115" s="75">
        <v>0.98095270205181173</v>
      </c>
      <c r="AJ115" s="75">
        <v>0.9815869025060715</v>
      </c>
      <c r="AK115" s="75">
        <v>0.97165797257580466</v>
      </c>
    </row>
    <row r="116" spans="5:37" x14ac:dyDescent="0.2">
      <c r="E116" s="75" t="s">
        <v>30</v>
      </c>
      <c r="F116" s="3" t="s">
        <v>207</v>
      </c>
      <c r="G116" s="3" t="s">
        <v>263</v>
      </c>
      <c r="H116" s="3" t="s">
        <v>209</v>
      </c>
      <c r="I116" s="3" t="s">
        <v>209</v>
      </c>
      <c r="J116" s="75" t="s">
        <v>441</v>
      </c>
      <c r="M116" s="75" t="s">
        <v>261</v>
      </c>
      <c r="N116" s="75" t="s">
        <v>261</v>
      </c>
      <c r="O116" s="75" t="s">
        <v>154</v>
      </c>
      <c r="T116" s="75"/>
      <c r="U116" s="75"/>
      <c r="V116" s="75"/>
      <c r="W116" s="75"/>
      <c r="X116" s="75"/>
      <c r="Y116" s="75">
        <v>0.95796255266282271</v>
      </c>
      <c r="Z116" s="75">
        <v>0.825195301495251</v>
      </c>
      <c r="AA116" s="75">
        <v>0.98929583275704291</v>
      </c>
      <c r="AB116" s="75">
        <v>0.83825880307613543</v>
      </c>
      <c r="AC116" s="75">
        <v>0.84154070440813478</v>
      </c>
      <c r="AD116" s="75">
        <v>0.96481933420045229</v>
      </c>
      <c r="AE116" s="75">
        <v>0.94177811709444215</v>
      </c>
      <c r="AF116" s="75">
        <v>0.97306393698645643</v>
      </c>
      <c r="AG116" s="75">
        <v>0.62487698767305511</v>
      </c>
      <c r="AH116" s="75">
        <v>0.61928763695836964</v>
      </c>
      <c r="AI116" s="75">
        <v>0.60196565508170019</v>
      </c>
      <c r="AJ116" s="75">
        <v>0.60851894755637603</v>
      </c>
      <c r="AK116" s="75">
        <v>0.61617772438584406</v>
      </c>
    </row>
    <row r="117" spans="5:37" x14ac:dyDescent="0.2">
      <c r="E117" s="75" t="s">
        <v>30</v>
      </c>
      <c r="F117" s="3" t="s">
        <v>207</v>
      </c>
      <c r="G117" s="3" t="s">
        <v>263</v>
      </c>
      <c r="H117" s="3" t="s">
        <v>211</v>
      </c>
      <c r="I117" s="3" t="s">
        <v>211</v>
      </c>
      <c r="J117" s="75" t="s">
        <v>443</v>
      </c>
      <c r="M117" s="75" t="s">
        <v>262</v>
      </c>
      <c r="N117" s="75" t="s">
        <v>261</v>
      </c>
      <c r="O117" s="75" t="s">
        <v>154</v>
      </c>
      <c r="T117" s="75"/>
      <c r="U117" s="75"/>
      <c r="V117" s="75"/>
      <c r="W117" s="75"/>
      <c r="X117" s="75"/>
      <c r="Y117" s="75">
        <v>1</v>
      </c>
      <c r="Z117" s="75">
        <v>1</v>
      </c>
      <c r="AA117" s="75">
        <v>1</v>
      </c>
      <c r="AB117" s="75">
        <v>1</v>
      </c>
      <c r="AC117" s="75">
        <v>1</v>
      </c>
      <c r="AD117" s="75">
        <v>1</v>
      </c>
      <c r="AE117" s="75">
        <v>1</v>
      </c>
      <c r="AF117" s="75">
        <v>1</v>
      </c>
      <c r="AG117" s="75">
        <v>1</v>
      </c>
      <c r="AH117" s="75">
        <v>1</v>
      </c>
      <c r="AI117" s="75">
        <v>1</v>
      </c>
      <c r="AJ117" s="75">
        <v>1</v>
      </c>
      <c r="AK117" s="75">
        <v>1</v>
      </c>
    </row>
    <row r="118" spans="5:37" x14ac:dyDescent="0.2">
      <c r="E118" s="75" t="s">
        <v>30</v>
      </c>
      <c r="F118" s="3" t="s">
        <v>207</v>
      </c>
      <c r="G118" s="3" t="s">
        <v>263</v>
      </c>
      <c r="H118" s="3" t="s">
        <v>611</v>
      </c>
      <c r="I118" s="3" t="s">
        <v>611</v>
      </c>
      <c r="J118" s="75" t="s">
        <v>612</v>
      </c>
      <c r="M118" s="75" t="s">
        <v>262</v>
      </c>
      <c r="N118" s="75" t="s">
        <v>261</v>
      </c>
      <c r="O118" s="75" t="s">
        <v>154</v>
      </c>
      <c r="T118" s="75"/>
      <c r="U118" s="75"/>
      <c r="V118" s="75"/>
      <c r="W118" s="75"/>
      <c r="X118" s="75"/>
      <c r="Y118" s="75">
        <v>0.2448661016485717</v>
      </c>
      <c r="Z118" s="75">
        <v>0.23339194078659056</v>
      </c>
      <c r="AA118" s="75">
        <v>0.14332028444071002</v>
      </c>
      <c r="AB118" s="75">
        <v>0.11326589531252088</v>
      </c>
      <c r="AC118" s="75">
        <v>0.14858407414233618</v>
      </c>
      <c r="AD118" s="75">
        <v>1.3316405356837428E-2</v>
      </c>
      <c r="AE118" s="75">
        <v>4.3170924020553419E-2</v>
      </c>
      <c r="AF118" s="75">
        <v>0.1452422401817694</v>
      </c>
      <c r="AG118" s="75">
        <v>0.1998415307333648</v>
      </c>
      <c r="AH118" s="75">
        <v>0.2615052130626993</v>
      </c>
      <c r="AI118" s="75">
        <v>0.23696530871315749</v>
      </c>
      <c r="AJ118" s="75">
        <v>0.20267597811775609</v>
      </c>
      <c r="AK118" s="75">
        <v>0.10800821705647362</v>
      </c>
    </row>
    <row r="119" spans="5:37" x14ac:dyDescent="0.2">
      <c r="E119" s="75" t="s">
        <v>30</v>
      </c>
      <c r="F119" s="3" t="s">
        <v>207</v>
      </c>
      <c r="G119" s="3" t="s">
        <v>263</v>
      </c>
      <c r="H119" s="3" t="s">
        <v>212</v>
      </c>
      <c r="I119" s="3" t="s">
        <v>212</v>
      </c>
      <c r="J119" s="75" t="s">
        <v>444</v>
      </c>
      <c r="M119" s="75" t="s">
        <v>262</v>
      </c>
      <c r="N119" s="75" t="s">
        <v>261</v>
      </c>
      <c r="O119" s="75" t="s">
        <v>154</v>
      </c>
      <c r="T119" s="75"/>
      <c r="U119" s="75"/>
      <c r="V119" s="75"/>
      <c r="W119" s="75"/>
      <c r="X119" s="75"/>
      <c r="Y119" s="75">
        <v>1.9621943916418167</v>
      </c>
      <c r="Z119" s="75">
        <v>2.1080579774236834</v>
      </c>
      <c r="AA119" s="75">
        <v>3.5873497519757236</v>
      </c>
      <c r="AB119" s="75">
        <v>2.262151752978359</v>
      </c>
      <c r="AC119" s="75">
        <v>2.0842274310140585</v>
      </c>
      <c r="AD119" s="75">
        <v>11.955757071512515</v>
      </c>
      <c r="AE119" s="75">
        <v>6.3211544197782183</v>
      </c>
      <c r="AF119" s="75">
        <v>2.1554352365767313</v>
      </c>
      <c r="AG119" s="75">
        <v>2.2578748994974132</v>
      </c>
      <c r="AH119" s="75">
        <v>1.4531077294440855</v>
      </c>
      <c r="AI119" s="75">
        <v>1.5316120496325631</v>
      </c>
      <c r="AJ119" s="75">
        <v>1.5449520801849184</v>
      </c>
      <c r="AK119" s="75">
        <v>3.3770872781173447</v>
      </c>
    </row>
    <row r="120" spans="5:37" x14ac:dyDescent="0.2">
      <c r="E120" s="75" t="s">
        <v>30</v>
      </c>
      <c r="F120" s="3" t="s">
        <v>214</v>
      </c>
      <c r="G120" s="3" t="s">
        <v>263</v>
      </c>
      <c r="H120" s="3" t="s">
        <v>263</v>
      </c>
      <c r="I120" s="3" t="s">
        <v>214</v>
      </c>
      <c r="J120" s="75" t="s">
        <v>446</v>
      </c>
      <c r="M120" s="75" t="s">
        <v>261</v>
      </c>
      <c r="N120" s="75" t="s">
        <v>261</v>
      </c>
      <c r="O120" s="75" t="s">
        <v>154</v>
      </c>
      <c r="T120" s="75"/>
      <c r="U120" s="75"/>
      <c r="V120" s="75"/>
      <c r="W120" s="75"/>
      <c r="X120" s="75"/>
      <c r="Y120" s="75">
        <v>0.93209501668260031</v>
      </c>
      <c r="Z120" s="75">
        <v>0.94927476862049576</v>
      </c>
      <c r="AA120" s="75">
        <v>0.92844502664530337</v>
      </c>
      <c r="AB120" s="75">
        <v>0.95053660718089705</v>
      </c>
      <c r="AC120" s="75">
        <v>0.94125707234166911</v>
      </c>
      <c r="AD120" s="75">
        <v>0.94699729973433178</v>
      </c>
      <c r="AE120" s="75">
        <v>0.97349105172701489</v>
      </c>
      <c r="AF120" s="75">
        <v>0.97376920719744753</v>
      </c>
      <c r="AG120" s="75">
        <v>0.64080029042380526</v>
      </c>
      <c r="AH120" s="75">
        <v>0.64039070742635151</v>
      </c>
      <c r="AI120" s="75">
        <v>0.63998781758705914</v>
      </c>
      <c r="AJ120" s="75">
        <v>0.63959150471538762</v>
      </c>
      <c r="AK120" s="75">
        <v>0.63920167075727718</v>
      </c>
    </row>
    <row r="121" spans="5:37" x14ac:dyDescent="0.2">
      <c r="E121" s="75" t="s">
        <v>30</v>
      </c>
      <c r="F121" s="3" t="s">
        <v>214</v>
      </c>
      <c r="G121" s="3" t="s">
        <v>263</v>
      </c>
      <c r="H121" s="3" t="s">
        <v>613</v>
      </c>
      <c r="I121" s="3" t="s">
        <v>614</v>
      </c>
      <c r="J121" s="75" t="s">
        <v>615</v>
      </c>
    </row>
    <row r="122" spans="5:37" x14ac:dyDescent="0.2">
      <c r="E122" s="75" t="s">
        <v>30</v>
      </c>
      <c r="F122" s="3" t="s">
        <v>214</v>
      </c>
      <c r="G122" s="3" t="s">
        <v>263</v>
      </c>
      <c r="H122" s="3" t="s">
        <v>613</v>
      </c>
      <c r="I122" s="3" t="s">
        <v>616</v>
      </c>
      <c r="J122" s="75" t="s">
        <v>617</v>
      </c>
    </row>
    <row r="123" spans="5:37" x14ac:dyDescent="0.2">
      <c r="E123" s="75" t="s">
        <v>30</v>
      </c>
      <c r="F123" s="3" t="s">
        <v>214</v>
      </c>
      <c r="G123" s="3" t="s">
        <v>263</v>
      </c>
      <c r="H123" s="3" t="s">
        <v>613</v>
      </c>
      <c r="I123" s="3" t="s">
        <v>618</v>
      </c>
      <c r="J123" s="75" t="s">
        <v>619</v>
      </c>
    </row>
    <row r="124" spans="5:37" x14ac:dyDescent="0.2">
      <c r="E124" s="75" t="s">
        <v>30</v>
      </c>
      <c r="F124" s="3" t="s">
        <v>214</v>
      </c>
      <c r="G124" s="3" t="s">
        <v>263</v>
      </c>
      <c r="H124" s="3" t="s">
        <v>613</v>
      </c>
      <c r="I124" s="3" t="s">
        <v>620</v>
      </c>
      <c r="J124" s="75" t="s">
        <v>621</v>
      </c>
    </row>
    <row r="125" spans="5:37" x14ac:dyDescent="0.2">
      <c r="E125" s="75" t="s">
        <v>30</v>
      </c>
      <c r="F125" s="3" t="s">
        <v>214</v>
      </c>
      <c r="G125" s="3" t="s">
        <v>263</v>
      </c>
      <c r="H125" s="3" t="s">
        <v>613</v>
      </c>
      <c r="I125" s="3" t="s">
        <v>622</v>
      </c>
      <c r="J125" s="75" t="s">
        <v>623</v>
      </c>
    </row>
    <row r="126" spans="5:37" x14ac:dyDescent="0.2">
      <c r="E126" s="75" t="s">
        <v>30</v>
      </c>
      <c r="F126" s="3" t="s">
        <v>214</v>
      </c>
      <c r="G126" s="3" t="s">
        <v>263</v>
      </c>
      <c r="H126" s="3" t="s">
        <v>613</v>
      </c>
      <c r="I126" s="3" t="s">
        <v>624</v>
      </c>
      <c r="J126" s="75" t="s">
        <v>625</v>
      </c>
    </row>
    <row r="127" spans="5:37" x14ac:dyDescent="0.2">
      <c r="E127" s="75" t="s">
        <v>30</v>
      </c>
      <c r="F127" s="3" t="s">
        <v>214</v>
      </c>
      <c r="G127" s="3" t="s">
        <v>263</v>
      </c>
      <c r="H127" s="3" t="s">
        <v>613</v>
      </c>
      <c r="I127" s="3" t="s">
        <v>626</v>
      </c>
      <c r="J127" s="75" t="s">
        <v>627</v>
      </c>
    </row>
    <row r="128" spans="5:37" x14ac:dyDescent="0.2">
      <c r="E128" s="75" t="s">
        <v>30</v>
      </c>
      <c r="F128" s="3" t="s">
        <v>214</v>
      </c>
      <c r="G128" s="3" t="s">
        <v>263</v>
      </c>
      <c r="H128" s="3" t="s">
        <v>613</v>
      </c>
      <c r="I128" s="3" t="s">
        <v>628</v>
      </c>
      <c r="J128" s="75" t="s">
        <v>629</v>
      </c>
    </row>
    <row r="130" spans="2:18" x14ac:dyDescent="0.2">
      <c r="B130" s="3" t="s">
        <v>117</v>
      </c>
    </row>
    <row r="131" spans="2:18" x14ac:dyDescent="0.2">
      <c r="C131" s="3" t="s">
        <v>122</v>
      </c>
    </row>
    <row r="133" spans="2:18" x14ac:dyDescent="0.2">
      <c r="H133" s="3" t="s">
        <v>454</v>
      </c>
      <c r="R133" s="3">
        <v>0</v>
      </c>
    </row>
    <row r="134" spans="2:18" x14ac:dyDescent="0.2">
      <c r="H134" s="3" t="s">
        <v>455</v>
      </c>
      <c r="R134" s="3">
        <v>0</v>
      </c>
    </row>
    <row r="135" spans="2:18" x14ac:dyDescent="0.2">
      <c r="H135" s="3" t="s">
        <v>456</v>
      </c>
      <c r="R135" s="3">
        <v>0</v>
      </c>
    </row>
    <row r="136" spans="2:18" x14ac:dyDescent="0.2">
      <c r="H136" s="3" t="s">
        <v>120</v>
      </c>
    </row>
    <row r="137" spans="2:18" x14ac:dyDescent="0.2">
      <c r="R137" s="3">
        <v>0</v>
      </c>
    </row>
  </sheetData>
  <mergeCells count="1">
    <mergeCell ref="AM6:AO6"/>
  </mergeCells>
  <conditionalFormatting sqref="R4">
    <cfRule type="cellIs" dxfId="29" priority="4" operator="greaterThan">
      <formula>0</formula>
    </cfRule>
  </conditionalFormatting>
  <conditionalFormatting sqref="R82">
    <cfRule type="cellIs" dxfId="28" priority="5" operator="greaterThan">
      <formula>0</formula>
    </cfRule>
  </conditionalFormatting>
  <conditionalFormatting sqref="R77:R79">
    <cfRule type="cellIs" dxfId="27" priority="3" operator="greaterThan">
      <formula>0</formula>
    </cfRule>
  </conditionalFormatting>
  <conditionalFormatting sqref="T77:AK79">
    <cfRule type="cellIs" dxfId="26" priority="2" operator="equal">
      <formula>FALSE</formula>
    </cfRule>
  </conditionalFormatting>
  <conditionalFormatting sqref="R81">
    <cfRule type="cellIs" dxfId="25" priority="1" operator="greaterThan">
      <formula>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6"/>
  </sheetPr>
  <dimension ref="A1:BI77"/>
  <sheetViews>
    <sheetView zoomScale="70" zoomScaleNormal="70" workbookViewId="0">
      <selection sqref="A1:XFD1"/>
    </sheetView>
  </sheetViews>
  <sheetFormatPr defaultColWidth="0" defaultRowHeight="12.75" x14ac:dyDescent="0.2"/>
  <cols>
    <col min="1" max="4" width="1.75" style="3" customWidth="1"/>
    <col min="5" max="5" width="8.125" style="3" bestFit="1" customWidth="1"/>
    <col min="6" max="6" width="19.375" style="3" customWidth="1"/>
    <col min="7" max="7" width="22.5" style="3" customWidth="1"/>
    <col min="8" max="8" width="18.75" style="3" bestFit="1" customWidth="1"/>
    <col min="9" max="9" width="43.5" style="3" bestFit="1" customWidth="1"/>
    <col min="10" max="10" width="11" style="3" customWidth="1"/>
    <col min="11" max="11" width="1.75" style="3" customWidth="1"/>
    <col min="12" max="12" width="9.125" style="3" customWidth="1"/>
    <col min="13" max="13" width="20.75" style="3" customWidth="1"/>
    <col min="14" max="14" width="1.75" style="3" customWidth="1"/>
    <col min="15" max="16" width="5.75" style="3" customWidth="1"/>
    <col min="17" max="17" width="1.75" style="3" customWidth="1"/>
    <col min="18" max="18" width="9.125" style="3" customWidth="1"/>
    <col min="19" max="19" width="1.75" style="3" customWidth="1"/>
    <col min="20"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467</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0" t="s">
        <v>680</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64" t="s">
        <v>681</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47"/>
      <c r="O5" s="11" t="s">
        <v>141</v>
      </c>
      <c r="R5" s="17"/>
      <c r="AU5" s="44"/>
    </row>
    <row r="6" spans="1:60" x14ac:dyDescent="0.2">
      <c r="T6" s="85" t="s">
        <v>133</v>
      </c>
      <c r="U6" s="86"/>
      <c r="V6" s="86"/>
      <c r="W6" s="86"/>
      <c r="X6" s="87"/>
      <c r="Y6" s="85" t="s">
        <v>134</v>
      </c>
      <c r="Z6" s="86"/>
      <c r="AA6" s="86"/>
      <c r="AB6" s="86"/>
      <c r="AC6" s="86"/>
      <c r="AD6" s="86"/>
      <c r="AE6" s="86"/>
      <c r="AF6" s="87"/>
      <c r="AG6" s="85" t="s">
        <v>135</v>
      </c>
      <c r="AH6" s="86"/>
      <c r="AI6" s="86"/>
      <c r="AJ6" s="86"/>
      <c r="AK6" s="87"/>
      <c r="AL6" s="89"/>
      <c r="AM6" s="144" t="s">
        <v>133</v>
      </c>
      <c r="AN6" s="51" t="s">
        <v>134</v>
      </c>
      <c r="AO6" s="145" t="s">
        <v>135</v>
      </c>
      <c r="AP6" s="144" t="s">
        <v>137</v>
      </c>
      <c r="AQ6" s="144" t="s">
        <v>137</v>
      </c>
      <c r="AR6" s="144" t="s">
        <v>137</v>
      </c>
      <c r="AT6" s="158" t="s">
        <v>115</v>
      </c>
      <c r="AU6" s="158"/>
      <c r="AV6" s="158"/>
    </row>
    <row r="7" spans="1:60" x14ac:dyDescent="0.2">
      <c r="A7" s="4"/>
      <c r="B7" s="4"/>
      <c r="C7" s="4"/>
      <c r="D7" s="4"/>
      <c r="E7" s="4" t="s">
        <v>338</v>
      </c>
      <c r="F7" s="4" t="s">
        <v>170</v>
      </c>
      <c r="G7" s="4" t="s">
        <v>636</v>
      </c>
      <c r="H7" s="4" t="s">
        <v>637</v>
      </c>
      <c r="I7" s="4" t="s">
        <v>218</v>
      </c>
      <c r="J7" s="4" t="s">
        <v>168</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t="s">
        <v>136</v>
      </c>
      <c r="AN7" s="52" t="s">
        <v>136</v>
      </c>
      <c r="AO7" s="50" t="s">
        <v>136</v>
      </c>
      <c r="AP7" s="49" t="s">
        <v>138</v>
      </c>
      <c r="AQ7" s="49" t="s">
        <v>138</v>
      </c>
      <c r="AR7" s="49" t="s">
        <v>138</v>
      </c>
      <c r="AS7" s="4"/>
      <c r="AT7" s="36" t="s">
        <v>7</v>
      </c>
      <c r="AU7" s="60" t="s">
        <v>6</v>
      </c>
      <c r="AV7" s="35" t="s">
        <v>113</v>
      </c>
      <c r="AW7" s="4"/>
      <c r="AX7" s="4"/>
      <c r="AY7" s="4"/>
      <c r="AZ7" s="4"/>
      <c r="BA7" s="4"/>
      <c r="BB7" s="4"/>
      <c r="BC7" s="4"/>
      <c r="BD7" s="4"/>
      <c r="BE7" s="4"/>
      <c r="BF7" s="4"/>
      <c r="BG7" s="4"/>
      <c r="BH7" s="4"/>
    </row>
    <row r="9" spans="1:60" ht="15" x14ac:dyDescent="0.2">
      <c r="B9" s="10" t="s">
        <v>332</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41"/>
      <c r="AW9" s="10"/>
      <c r="AX9" s="10"/>
      <c r="AY9" s="10"/>
      <c r="AZ9" s="10"/>
      <c r="BA9" s="10"/>
      <c r="BB9" s="10"/>
      <c r="BC9" s="10"/>
      <c r="BD9" s="10"/>
      <c r="BE9" s="10"/>
      <c r="BF9" s="10"/>
      <c r="BG9" s="10"/>
      <c r="BH9" s="10"/>
    </row>
    <row r="10" spans="1:60" x14ac:dyDescent="0.2">
      <c r="B10" s="67"/>
      <c r="C10" s="67"/>
      <c r="D10" s="67"/>
      <c r="E10" s="4"/>
      <c r="F10" s="4"/>
      <c r="G10" s="4"/>
      <c r="H10" s="4"/>
      <c r="I10" s="4"/>
      <c r="J10" s="4"/>
      <c r="K10" s="4"/>
      <c r="L10" s="4"/>
      <c r="M10" s="83"/>
      <c r="N10" s="83"/>
      <c r="O10" s="83"/>
      <c r="P10" s="67"/>
      <c r="Q10" s="67"/>
      <c r="R10" s="67"/>
      <c r="S10" s="67"/>
      <c r="T10" s="59"/>
      <c r="U10" s="59"/>
      <c r="V10" s="59"/>
      <c r="W10" s="59"/>
      <c r="X10" s="59"/>
      <c r="Y10" s="59"/>
      <c r="Z10" s="59"/>
      <c r="AA10" s="59"/>
      <c r="AB10" s="59"/>
      <c r="AC10" s="59"/>
      <c r="AD10" s="59"/>
      <c r="AE10" s="59"/>
      <c r="AF10" s="59"/>
      <c r="AG10" s="59"/>
      <c r="AH10" s="59"/>
      <c r="AI10" s="59"/>
      <c r="AJ10" s="59"/>
      <c r="AK10" s="59"/>
      <c r="AL10" s="67"/>
      <c r="AM10" s="67"/>
      <c r="AN10" s="69"/>
      <c r="AO10" s="67"/>
      <c r="AP10" s="67"/>
      <c r="AQ10" s="67"/>
      <c r="AR10" s="67"/>
      <c r="AS10" s="67"/>
      <c r="AT10" s="67"/>
      <c r="AU10" s="67"/>
      <c r="AV10" s="67"/>
      <c r="AW10" s="67"/>
      <c r="AX10" s="67"/>
      <c r="AY10" s="67"/>
      <c r="AZ10" s="67"/>
      <c r="BA10" s="67"/>
    </row>
    <row r="11" spans="1:60" x14ac:dyDescent="0.2">
      <c r="B11" s="67"/>
      <c r="C11" s="67"/>
      <c r="D11" s="67"/>
      <c r="E11" s="75" t="s">
        <v>30</v>
      </c>
      <c r="F11" s="3" t="s">
        <v>228</v>
      </c>
      <c r="G11" s="3" t="s">
        <v>288</v>
      </c>
      <c r="I11" s="4"/>
      <c r="J11" s="107" t="s">
        <v>401</v>
      </c>
      <c r="K11" s="4"/>
      <c r="L11" s="3" t="s">
        <v>108</v>
      </c>
      <c r="M11" s="83"/>
      <c r="N11" s="83"/>
      <c r="O11" s="83"/>
      <c r="P11" s="67"/>
      <c r="Q11" s="67"/>
      <c r="R11" s="14"/>
      <c r="S11" s="67"/>
      <c r="T11" s="14"/>
      <c r="U11" s="14"/>
      <c r="V11" s="14"/>
      <c r="W11" s="14"/>
      <c r="X11" s="14"/>
      <c r="Y11" s="108">
        <v>261.83454610220383</v>
      </c>
      <c r="Z11" s="108">
        <v>261.66612812837633</v>
      </c>
      <c r="AA11" s="108">
        <v>248.22285126616737</v>
      </c>
      <c r="AB11" s="108">
        <v>244.90227125007158</v>
      </c>
      <c r="AC11" s="108">
        <v>251.39408314256417</v>
      </c>
      <c r="AD11" s="108">
        <v>258.17078048521307</v>
      </c>
      <c r="AE11" s="108">
        <v>251.37071219324579</v>
      </c>
      <c r="AF11" s="108">
        <v>245.24618698603848</v>
      </c>
      <c r="AG11" s="108">
        <v>254.44573103008204</v>
      </c>
      <c r="AH11" s="108">
        <v>254.77765598003921</v>
      </c>
      <c r="AI11" s="108">
        <v>255.04208593600765</v>
      </c>
      <c r="AJ11" s="108">
        <v>255.04289909840708</v>
      </c>
      <c r="AK11" s="108">
        <v>245.36526880747314</v>
      </c>
      <c r="AL11" s="67"/>
      <c r="AM11" s="108">
        <v>0</v>
      </c>
      <c r="AN11" s="108">
        <v>2022.8075595538805</v>
      </c>
      <c r="AO11" s="108">
        <v>1264.6736408520092</v>
      </c>
      <c r="AP11" s="67"/>
      <c r="AQ11" s="67"/>
      <c r="AR11" s="67"/>
      <c r="AS11" s="67"/>
      <c r="AT11" s="67"/>
      <c r="AU11" s="67"/>
      <c r="AV11" s="67"/>
      <c r="AW11" s="67"/>
      <c r="AX11" s="67"/>
      <c r="AY11" s="67"/>
      <c r="AZ11" s="67"/>
      <c r="BA11" s="67"/>
    </row>
    <row r="12" spans="1:60" x14ac:dyDescent="0.2">
      <c r="B12" s="67"/>
      <c r="C12" s="67"/>
      <c r="D12" s="67"/>
      <c r="E12" s="75" t="s">
        <v>30</v>
      </c>
      <c r="F12" s="3" t="s">
        <v>172</v>
      </c>
      <c r="G12" s="3" t="s">
        <v>289</v>
      </c>
      <c r="I12" s="4"/>
      <c r="J12" s="107" t="s">
        <v>402</v>
      </c>
      <c r="K12" s="4"/>
      <c r="L12" s="3" t="s">
        <v>108</v>
      </c>
      <c r="M12" s="83"/>
      <c r="N12" s="83"/>
      <c r="O12" s="83"/>
      <c r="P12" s="67"/>
      <c r="Q12" s="67"/>
      <c r="R12" s="14"/>
      <c r="S12" s="67"/>
      <c r="T12" s="14"/>
      <c r="U12" s="14"/>
      <c r="V12" s="14"/>
      <c r="W12" s="14"/>
      <c r="X12" s="14"/>
      <c r="Y12" s="108">
        <v>0</v>
      </c>
      <c r="Z12" s="108">
        <v>0</v>
      </c>
      <c r="AA12" s="108">
        <v>0</v>
      </c>
      <c r="AB12" s="108">
        <v>0</v>
      </c>
      <c r="AC12" s="108">
        <v>0</v>
      </c>
      <c r="AD12" s="108">
        <v>0</v>
      </c>
      <c r="AE12" s="108">
        <v>0</v>
      </c>
      <c r="AF12" s="108">
        <v>0</v>
      </c>
      <c r="AG12" s="108">
        <v>0</v>
      </c>
      <c r="AH12" s="108">
        <v>0</v>
      </c>
      <c r="AI12" s="108">
        <v>0</v>
      </c>
      <c r="AJ12" s="108">
        <v>0</v>
      </c>
      <c r="AK12" s="108">
        <v>0</v>
      </c>
      <c r="AL12" s="67"/>
      <c r="AM12" s="108">
        <v>0</v>
      </c>
      <c r="AN12" s="108">
        <v>0</v>
      </c>
      <c r="AO12" s="108">
        <v>0</v>
      </c>
      <c r="AP12" s="67"/>
      <c r="AQ12" s="67"/>
      <c r="AR12" s="67"/>
      <c r="AS12" s="67"/>
      <c r="AT12" s="67"/>
      <c r="AU12" s="67"/>
      <c r="AV12" s="67"/>
      <c r="AW12" s="67"/>
      <c r="AX12" s="67"/>
      <c r="AY12" s="67"/>
      <c r="AZ12" s="67"/>
      <c r="BA12" s="67"/>
    </row>
    <row r="13" spans="1:60" x14ac:dyDescent="0.2">
      <c r="B13" s="67"/>
      <c r="C13" s="67"/>
      <c r="D13" s="67"/>
      <c r="E13" s="75" t="s">
        <v>30</v>
      </c>
      <c r="F13" s="3" t="s">
        <v>207</v>
      </c>
      <c r="G13" s="3" t="s">
        <v>289</v>
      </c>
      <c r="I13" s="4"/>
      <c r="J13" s="107" t="s">
        <v>403</v>
      </c>
      <c r="K13" s="4"/>
      <c r="L13" s="3" t="s">
        <v>108</v>
      </c>
      <c r="M13" s="83"/>
      <c r="N13" s="83"/>
      <c r="O13" s="83"/>
      <c r="P13" s="67"/>
      <c r="Q13" s="67"/>
      <c r="R13" s="14"/>
      <c r="S13" s="67"/>
      <c r="T13" s="14"/>
      <c r="U13" s="14"/>
      <c r="V13" s="14"/>
      <c r="W13" s="14"/>
      <c r="X13" s="14"/>
      <c r="Y13" s="108">
        <v>0</v>
      </c>
      <c r="Z13" s="108">
        <v>0</v>
      </c>
      <c r="AA13" s="108">
        <v>0</v>
      </c>
      <c r="AB13" s="108">
        <v>0</v>
      </c>
      <c r="AC13" s="108">
        <v>0</v>
      </c>
      <c r="AD13" s="108">
        <v>0</v>
      </c>
      <c r="AE13" s="108">
        <v>0</v>
      </c>
      <c r="AF13" s="108">
        <v>0</v>
      </c>
      <c r="AG13" s="108">
        <v>0</v>
      </c>
      <c r="AH13" s="108">
        <v>0</v>
      </c>
      <c r="AI13" s="108">
        <v>0</v>
      </c>
      <c r="AJ13" s="108">
        <v>0</v>
      </c>
      <c r="AK13" s="108">
        <v>0</v>
      </c>
      <c r="AL13" s="67"/>
      <c r="AM13" s="108">
        <v>0</v>
      </c>
      <c r="AN13" s="108">
        <v>0</v>
      </c>
      <c r="AO13" s="108">
        <v>0</v>
      </c>
      <c r="AP13" s="67"/>
      <c r="AQ13" s="67"/>
      <c r="AR13" s="67"/>
      <c r="AS13" s="67"/>
      <c r="AT13" s="67"/>
      <c r="AU13" s="67"/>
      <c r="AV13" s="67"/>
      <c r="AW13" s="67"/>
      <c r="AX13" s="67"/>
      <c r="AY13" s="67"/>
      <c r="AZ13" s="67"/>
      <c r="BA13" s="67"/>
    </row>
    <row r="14" spans="1:60" x14ac:dyDescent="0.2">
      <c r="B14" s="67"/>
      <c r="C14" s="67"/>
      <c r="D14" s="67"/>
      <c r="E14" s="75" t="s">
        <v>30</v>
      </c>
      <c r="F14" s="3" t="s">
        <v>214</v>
      </c>
      <c r="G14" s="3" t="s">
        <v>289</v>
      </c>
      <c r="I14" s="4"/>
      <c r="J14" s="107" t="s">
        <v>404</v>
      </c>
      <c r="K14" s="4"/>
      <c r="L14" s="3" t="s">
        <v>108</v>
      </c>
      <c r="M14" s="83"/>
      <c r="N14" s="83"/>
      <c r="O14" s="83"/>
      <c r="P14" s="67"/>
      <c r="Q14" s="67"/>
      <c r="R14" s="14"/>
      <c r="S14" s="67"/>
      <c r="T14" s="14"/>
      <c r="U14" s="14"/>
      <c r="V14" s="14"/>
      <c r="W14" s="14"/>
      <c r="X14" s="14"/>
      <c r="Y14" s="108">
        <v>0</v>
      </c>
      <c r="Z14" s="108">
        <v>0</v>
      </c>
      <c r="AA14" s="108">
        <v>0</v>
      </c>
      <c r="AB14" s="108">
        <v>0</v>
      </c>
      <c r="AC14" s="108">
        <v>0</v>
      </c>
      <c r="AD14" s="108">
        <v>0</v>
      </c>
      <c r="AE14" s="108">
        <v>0</v>
      </c>
      <c r="AF14" s="108">
        <v>0</v>
      </c>
      <c r="AG14" s="108">
        <v>0</v>
      </c>
      <c r="AH14" s="108">
        <v>0</v>
      </c>
      <c r="AI14" s="108">
        <v>0</v>
      </c>
      <c r="AJ14" s="108">
        <v>0</v>
      </c>
      <c r="AK14" s="108">
        <v>0</v>
      </c>
      <c r="AL14" s="67"/>
      <c r="AM14" s="108">
        <v>0</v>
      </c>
      <c r="AN14" s="108">
        <v>0</v>
      </c>
      <c r="AO14" s="108">
        <v>0</v>
      </c>
      <c r="AP14" s="67"/>
      <c r="AQ14" s="67"/>
      <c r="AR14" s="67"/>
      <c r="AS14" s="67"/>
      <c r="AT14" s="67"/>
      <c r="AU14" s="67"/>
      <c r="AV14" s="67"/>
      <c r="AW14" s="67"/>
      <c r="AX14" s="67"/>
      <c r="AY14" s="67"/>
      <c r="AZ14" s="67"/>
      <c r="BA14" s="67"/>
    </row>
    <row r="15" spans="1:60" x14ac:dyDescent="0.2">
      <c r="B15" s="67"/>
      <c r="C15" s="67"/>
      <c r="D15" s="67"/>
      <c r="E15" s="75" t="s">
        <v>30</v>
      </c>
      <c r="F15" s="3" t="s">
        <v>228</v>
      </c>
      <c r="G15" s="3" t="s">
        <v>290</v>
      </c>
      <c r="I15" s="4"/>
      <c r="J15" s="107" t="s">
        <v>405</v>
      </c>
      <c r="K15" s="4"/>
      <c r="L15" s="3" t="s">
        <v>108</v>
      </c>
      <c r="M15" s="83"/>
      <c r="N15" s="83"/>
      <c r="O15" s="83"/>
      <c r="P15" s="67"/>
      <c r="Q15" s="67"/>
      <c r="R15" s="14"/>
      <c r="S15" s="67"/>
      <c r="T15" s="14"/>
      <c r="U15" s="14"/>
      <c r="V15" s="14"/>
      <c r="W15" s="14"/>
      <c r="X15" s="14"/>
      <c r="Y15" s="108">
        <v>0</v>
      </c>
      <c r="Z15" s="108">
        <v>0</v>
      </c>
      <c r="AA15" s="108">
        <v>0</v>
      </c>
      <c r="AB15" s="108">
        <v>0</v>
      </c>
      <c r="AC15" s="108">
        <v>0</v>
      </c>
      <c r="AD15" s="108">
        <v>0</v>
      </c>
      <c r="AE15" s="108">
        <v>0</v>
      </c>
      <c r="AF15" s="108">
        <v>0</v>
      </c>
      <c r="AG15" s="108">
        <v>0</v>
      </c>
      <c r="AH15" s="108">
        <v>0</v>
      </c>
      <c r="AI15" s="108">
        <v>0</v>
      </c>
      <c r="AJ15" s="108">
        <v>0</v>
      </c>
      <c r="AK15" s="108">
        <v>0</v>
      </c>
      <c r="AL15" s="67"/>
      <c r="AM15" s="108">
        <v>0</v>
      </c>
      <c r="AN15" s="108">
        <v>0</v>
      </c>
      <c r="AO15" s="108">
        <v>0</v>
      </c>
      <c r="AP15" s="67"/>
      <c r="AQ15" s="67"/>
      <c r="AR15" s="67"/>
      <c r="AS15" s="67"/>
      <c r="AT15" s="67"/>
      <c r="AU15" s="67"/>
      <c r="AV15" s="67"/>
      <c r="AW15" s="67"/>
      <c r="AX15" s="67"/>
      <c r="AY15" s="67"/>
      <c r="AZ15" s="67"/>
      <c r="BA15" s="67"/>
    </row>
    <row r="16" spans="1:60" x14ac:dyDescent="0.2">
      <c r="B16" s="67"/>
      <c r="C16" s="67"/>
      <c r="D16" s="67"/>
      <c r="E16" s="75"/>
      <c r="F16" s="4"/>
      <c r="G16" s="4"/>
      <c r="H16" s="4"/>
      <c r="I16" s="4"/>
      <c r="J16" s="4"/>
      <c r="K16" s="4"/>
      <c r="L16" s="4"/>
      <c r="M16" s="83"/>
      <c r="N16" s="83"/>
      <c r="O16" s="83"/>
      <c r="P16" s="67"/>
      <c r="Q16" s="67"/>
      <c r="R16" s="67"/>
      <c r="S16" s="67"/>
      <c r="T16" s="59"/>
      <c r="U16" s="59"/>
      <c r="V16" s="59"/>
      <c r="W16" s="59"/>
      <c r="X16" s="59"/>
      <c r="Y16" s="59"/>
      <c r="Z16" s="59"/>
      <c r="AA16" s="59"/>
      <c r="AB16" s="59"/>
      <c r="AC16" s="59"/>
      <c r="AD16" s="59"/>
      <c r="AE16" s="59"/>
      <c r="AF16" s="59"/>
      <c r="AG16" s="59"/>
      <c r="AH16" s="59"/>
      <c r="AI16" s="59"/>
      <c r="AJ16" s="59"/>
      <c r="AK16" s="59"/>
      <c r="AL16" s="67"/>
      <c r="AM16" s="67"/>
      <c r="AN16" s="69"/>
      <c r="AO16" s="67"/>
      <c r="AP16" s="67"/>
      <c r="AQ16" s="67"/>
      <c r="AR16" s="67"/>
      <c r="AS16" s="67"/>
      <c r="AT16" s="67"/>
      <c r="AU16" s="67"/>
      <c r="AV16" s="67"/>
      <c r="AW16" s="67"/>
      <c r="AX16" s="67"/>
      <c r="AY16" s="67"/>
      <c r="AZ16" s="67"/>
      <c r="BA16" s="67"/>
    </row>
    <row r="17" spans="2:53" x14ac:dyDescent="0.2">
      <c r="B17" s="67"/>
      <c r="C17" s="67"/>
      <c r="D17" s="67"/>
      <c r="E17" s="4"/>
      <c r="F17" s="4"/>
      <c r="G17" s="4"/>
      <c r="H17" s="4"/>
      <c r="I17" s="4"/>
      <c r="J17" s="4"/>
      <c r="K17" s="4"/>
      <c r="L17" s="4"/>
      <c r="M17" s="83"/>
      <c r="N17" s="83"/>
      <c r="O17" s="83"/>
      <c r="P17" s="67"/>
      <c r="Q17" s="67"/>
      <c r="R17" s="67"/>
      <c r="S17" s="67"/>
      <c r="T17" s="59"/>
      <c r="U17" s="59"/>
      <c r="V17" s="59"/>
      <c r="W17" s="59"/>
      <c r="X17" s="59"/>
      <c r="Y17" s="59"/>
      <c r="Z17" s="59"/>
      <c r="AA17" s="59"/>
      <c r="AB17" s="59"/>
      <c r="AC17" s="59"/>
      <c r="AD17" s="59"/>
      <c r="AE17" s="59"/>
      <c r="AF17" s="59"/>
      <c r="AG17" s="59"/>
      <c r="AH17" s="59"/>
      <c r="AI17" s="59"/>
      <c r="AJ17" s="59"/>
      <c r="AK17" s="59"/>
      <c r="AL17" s="67"/>
      <c r="AM17" s="67"/>
      <c r="AN17" s="69"/>
      <c r="AO17" s="67"/>
      <c r="AP17" s="67"/>
      <c r="AQ17" s="67"/>
      <c r="AR17" s="67"/>
      <c r="AS17" s="67"/>
      <c r="AT17" s="67"/>
      <c r="AU17" s="67"/>
      <c r="AV17" s="67"/>
      <c r="AW17" s="67"/>
      <c r="AX17" s="67"/>
      <c r="AY17" s="67"/>
      <c r="AZ17" s="67"/>
      <c r="BA17" s="67"/>
    </row>
    <row r="18" spans="2:53" ht="15" x14ac:dyDescent="0.2">
      <c r="B18" s="10" t="s">
        <v>333</v>
      </c>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41"/>
      <c r="AW18" s="10"/>
      <c r="AX18" s="10"/>
      <c r="AY18" s="10"/>
      <c r="AZ18" s="10"/>
      <c r="BA18" s="10"/>
    </row>
    <row r="19" spans="2:53" x14ac:dyDescent="0.2">
      <c r="C19" s="30"/>
    </row>
    <row r="20" spans="2:53" x14ac:dyDescent="0.2">
      <c r="C20" s="30"/>
      <c r="E20" s="75" t="s">
        <v>30</v>
      </c>
      <c r="F20" s="3" t="s">
        <v>228</v>
      </c>
      <c r="G20" s="3" t="s">
        <v>263</v>
      </c>
      <c r="H20" s="3" t="s">
        <v>263</v>
      </c>
      <c r="I20" s="3" t="s">
        <v>228</v>
      </c>
      <c r="J20" s="107" t="s">
        <v>406</v>
      </c>
      <c r="L20" s="3" t="s">
        <v>108</v>
      </c>
      <c r="R20" s="14"/>
      <c r="T20" s="14"/>
      <c r="U20" s="14"/>
      <c r="V20" s="14"/>
      <c r="W20" s="14"/>
      <c r="X20" s="14"/>
      <c r="Y20" s="107">
        <v>0</v>
      </c>
      <c r="Z20" s="107">
        <v>0</v>
      </c>
      <c r="AA20" s="107">
        <v>0</v>
      </c>
      <c r="AB20" s="107">
        <v>0</v>
      </c>
      <c r="AC20" s="107">
        <v>0</v>
      </c>
      <c r="AD20" s="107">
        <v>0</v>
      </c>
      <c r="AE20" s="107">
        <v>0</v>
      </c>
      <c r="AF20" s="107">
        <v>0</v>
      </c>
      <c r="AG20" s="107">
        <v>0</v>
      </c>
      <c r="AH20" s="107">
        <v>0</v>
      </c>
      <c r="AI20" s="107">
        <v>0</v>
      </c>
      <c r="AJ20" s="107">
        <v>0</v>
      </c>
      <c r="AK20" s="107">
        <v>0</v>
      </c>
    </row>
    <row r="21" spans="2:53" x14ac:dyDescent="0.2">
      <c r="C21" s="30"/>
    </row>
    <row r="22" spans="2:53" ht="15" x14ac:dyDescent="0.2">
      <c r="C22" s="30"/>
      <c r="E22" s="75" t="s">
        <v>30</v>
      </c>
      <c r="F22" s="4" t="s">
        <v>172</v>
      </c>
      <c r="G22" s="4" t="s">
        <v>263</v>
      </c>
      <c r="H22" s="4" t="s">
        <v>263</v>
      </c>
      <c r="I22" s="4" t="s">
        <v>172</v>
      </c>
      <c r="J22" s="107" t="s">
        <v>407</v>
      </c>
      <c r="L22" s="3" t="s">
        <v>108</v>
      </c>
      <c r="R22" s="14"/>
      <c r="S22" s="91"/>
      <c r="T22" s="14"/>
      <c r="U22" s="14"/>
      <c r="V22" s="14"/>
      <c r="W22" s="14"/>
      <c r="X22" s="14"/>
      <c r="Y22" s="107">
        <v>0</v>
      </c>
      <c r="Z22" s="107">
        <v>0</v>
      </c>
      <c r="AA22" s="107">
        <v>0</v>
      </c>
      <c r="AB22" s="107">
        <v>0</v>
      </c>
      <c r="AC22" s="107">
        <v>0</v>
      </c>
      <c r="AD22" s="107">
        <v>0</v>
      </c>
      <c r="AE22" s="107">
        <v>0</v>
      </c>
      <c r="AF22" s="107">
        <v>0</v>
      </c>
      <c r="AG22" s="107">
        <v>0</v>
      </c>
      <c r="AH22" s="107">
        <v>0</v>
      </c>
      <c r="AI22" s="107">
        <v>0</v>
      </c>
      <c r="AJ22" s="107">
        <v>0</v>
      </c>
      <c r="AK22" s="107">
        <v>0</v>
      </c>
      <c r="AM22" s="108">
        <v>0</v>
      </c>
      <c r="AN22" s="108">
        <v>0</v>
      </c>
      <c r="AO22" s="108">
        <v>0</v>
      </c>
    </row>
    <row r="23" spans="2:53" ht="15" x14ac:dyDescent="0.2">
      <c r="C23" s="30"/>
      <c r="E23" s="75" t="s">
        <v>30</v>
      </c>
      <c r="F23" s="4" t="s">
        <v>172</v>
      </c>
      <c r="G23" s="4" t="s">
        <v>173</v>
      </c>
      <c r="H23" s="4" t="s">
        <v>263</v>
      </c>
      <c r="I23" s="4" t="s">
        <v>174</v>
      </c>
      <c r="J23" s="107" t="s">
        <v>408</v>
      </c>
      <c r="L23" s="3" t="s">
        <v>108</v>
      </c>
      <c r="R23" s="14"/>
      <c r="S23" s="91"/>
      <c r="T23" s="14"/>
      <c r="U23" s="14"/>
      <c r="V23" s="14"/>
      <c r="W23" s="14"/>
      <c r="X23" s="14"/>
      <c r="Y23" s="107">
        <v>0</v>
      </c>
      <c r="Z23" s="107">
        <v>0</v>
      </c>
      <c r="AA23" s="107">
        <v>0</v>
      </c>
      <c r="AB23" s="107">
        <v>0</v>
      </c>
      <c r="AC23" s="107">
        <v>0</v>
      </c>
      <c r="AD23" s="107">
        <v>0</v>
      </c>
      <c r="AE23" s="107">
        <v>0</v>
      </c>
      <c r="AF23" s="107">
        <v>0</v>
      </c>
      <c r="AG23" s="107">
        <v>0</v>
      </c>
      <c r="AH23" s="107">
        <v>0</v>
      </c>
      <c r="AI23" s="107">
        <v>0</v>
      </c>
      <c r="AJ23" s="107">
        <v>0</v>
      </c>
      <c r="AK23" s="107">
        <v>0</v>
      </c>
      <c r="AM23" s="108">
        <v>0</v>
      </c>
      <c r="AN23" s="108">
        <v>0</v>
      </c>
      <c r="AO23" s="108">
        <v>0</v>
      </c>
    </row>
    <row r="24" spans="2:53" ht="15" x14ac:dyDescent="0.2">
      <c r="C24" s="30"/>
      <c r="E24" s="75" t="s">
        <v>30</v>
      </c>
      <c r="F24" s="4" t="s">
        <v>172</v>
      </c>
      <c r="G24" s="4" t="s">
        <v>173</v>
      </c>
      <c r="H24" s="4" t="s">
        <v>175</v>
      </c>
      <c r="I24" s="4" t="s">
        <v>176</v>
      </c>
      <c r="J24" s="107" t="s">
        <v>344</v>
      </c>
      <c r="L24" s="3" t="s">
        <v>108</v>
      </c>
      <c r="R24" s="14"/>
      <c r="S24" s="91"/>
      <c r="T24" s="14"/>
      <c r="U24" s="14"/>
      <c r="V24" s="14"/>
      <c r="W24" s="14"/>
      <c r="X24" s="14"/>
      <c r="Y24" s="108">
        <v>0</v>
      </c>
      <c r="Z24" s="108">
        <v>0</v>
      </c>
      <c r="AA24" s="108">
        <v>0</v>
      </c>
      <c r="AB24" s="108">
        <v>0</v>
      </c>
      <c r="AC24" s="108">
        <v>0</v>
      </c>
      <c r="AD24" s="108">
        <v>0</v>
      </c>
      <c r="AE24" s="108">
        <v>0</v>
      </c>
      <c r="AF24" s="108">
        <v>0</v>
      </c>
      <c r="AG24" s="108">
        <v>0</v>
      </c>
      <c r="AH24" s="108">
        <v>0</v>
      </c>
      <c r="AI24" s="108">
        <v>0</v>
      </c>
      <c r="AJ24" s="108">
        <v>0</v>
      </c>
      <c r="AK24" s="108">
        <v>0</v>
      </c>
      <c r="AM24" s="108">
        <v>0</v>
      </c>
      <c r="AN24" s="108">
        <v>0</v>
      </c>
      <c r="AO24" s="108">
        <v>0</v>
      </c>
    </row>
    <row r="25" spans="2:53" ht="15" x14ac:dyDescent="0.2">
      <c r="C25" s="30"/>
      <c r="E25" s="75" t="s">
        <v>30</v>
      </c>
      <c r="F25" s="3" t="s">
        <v>172</v>
      </c>
      <c r="G25" s="3" t="s">
        <v>173</v>
      </c>
      <c r="H25" s="3" t="s">
        <v>175</v>
      </c>
      <c r="I25" s="3" t="s">
        <v>177</v>
      </c>
      <c r="J25" s="107" t="s">
        <v>409</v>
      </c>
      <c r="L25" s="3" t="s">
        <v>108</v>
      </c>
      <c r="R25" s="14"/>
      <c r="S25" s="91"/>
      <c r="T25" s="14"/>
      <c r="U25" s="14"/>
      <c r="V25" s="14"/>
      <c r="W25" s="14"/>
      <c r="X25" s="14"/>
      <c r="Y25" s="108">
        <v>0</v>
      </c>
      <c r="Z25" s="108">
        <v>0</v>
      </c>
      <c r="AA25" s="108">
        <v>0</v>
      </c>
      <c r="AB25" s="108">
        <v>0</v>
      </c>
      <c r="AC25" s="108">
        <v>0</v>
      </c>
      <c r="AD25" s="108">
        <v>0</v>
      </c>
      <c r="AE25" s="108">
        <v>0</v>
      </c>
      <c r="AF25" s="108">
        <v>0</v>
      </c>
      <c r="AG25" s="108">
        <v>0</v>
      </c>
      <c r="AH25" s="108">
        <v>0</v>
      </c>
      <c r="AI25" s="108">
        <v>0</v>
      </c>
      <c r="AJ25" s="108">
        <v>0</v>
      </c>
      <c r="AK25" s="108">
        <v>0</v>
      </c>
      <c r="AM25" s="108">
        <v>0</v>
      </c>
      <c r="AN25" s="108">
        <v>0</v>
      </c>
      <c r="AO25" s="108">
        <v>0</v>
      </c>
    </row>
    <row r="26" spans="2:53" ht="15" x14ac:dyDescent="0.2">
      <c r="C26" s="30"/>
      <c r="E26" s="75" t="s">
        <v>30</v>
      </c>
      <c r="F26" s="3" t="s">
        <v>172</v>
      </c>
      <c r="G26" s="3" t="s">
        <v>173</v>
      </c>
      <c r="H26" s="3" t="s">
        <v>175</v>
      </c>
      <c r="I26" s="3" t="s">
        <v>178</v>
      </c>
      <c r="J26" s="107" t="s">
        <v>410</v>
      </c>
      <c r="L26" s="3" t="s">
        <v>108</v>
      </c>
      <c r="R26" s="14"/>
      <c r="S26" s="91"/>
      <c r="T26" s="14"/>
      <c r="U26" s="14"/>
      <c r="V26" s="14"/>
      <c r="W26" s="14"/>
      <c r="X26" s="14"/>
      <c r="Y26" s="108">
        <v>0</v>
      </c>
      <c r="Z26" s="108">
        <v>0</v>
      </c>
      <c r="AA26" s="108">
        <v>0</v>
      </c>
      <c r="AB26" s="108">
        <v>0</v>
      </c>
      <c r="AC26" s="108">
        <v>0</v>
      </c>
      <c r="AD26" s="108">
        <v>0</v>
      </c>
      <c r="AE26" s="108">
        <v>0</v>
      </c>
      <c r="AF26" s="108">
        <v>0</v>
      </c>
      <c r="AG26" s="108">
        <v>0</v>
      </c>
      <c r="AH26" s="108">
        <v>0</v>
      </c>
      <c r="AI26" s="108">
        <v>0</v>
      </c>
      <c r="AJ26" s="108">
        <v>0</v>
      </c>
      <c r="AK26" s="108">
        <v>0</v>
      </c>
      <c r="AM26" s="108">
        <v>0</v>
      </c>
      <c r="AN26" s="108">
        <v>0</v>
      </c>
      <c r="AO26" s="108">
        <v>0</v>
      </c>
    </row>
    <row r="27" spans="2:53" ht="15" x14ac:dyDescent="0.2">
      <c r="C27" s="30"/>
      <c r="E27" s="75" t="s">
        <v>30</v>
      </c>
      <c r="F27" s="3" t="s">
        <v>172</v>
      </c>
      <c r="G27" s="3" t="s">
        <v>173</v>
      </c>
      <c r="H27" s="3" t="s">
        <v>175</v>
      </c>
      <c r="I27" s="3" t="s">
        <v>179</v>
      </c>
      <c r="J27" s="107" t="s">
        <v>411</v>
      </c>
      <c r="L27" s="3" t="s">
        <v>108</v>
      </c>
      <c r="R27" s="14"/>
      <c r="S27" s="91"/>
      <c r="T27" s="14"/>
      <c r="U27" s="14"/>
      <c r="V27" s="14"/>
      <c r="W27" s="14"/>
      <c r="X27" s="14"/>
      <c r="Y27" s="108">
        <v>0</v>
      </c>
      <c r="Z27" s="108">
        <v>0</v>
      </c>
      <c r="AA27" s="108">
        <v>0</v>
      </c>
      <c r="AB27" s="108">
        <v>0</v>
      </c>
      <c r="AC27" s="108">
        <v>0</v>
      </c>
      <c r="AD27" s="108">
        <v>0</v>
      </c>
      <c r="AE27" s="108">
        <v>0</v>
      </c>
      <c r="AF27" s="108">
        <v>0</v>
      </c>
      <c r="AG27" s="108">
        <v>0</v>
      </c>
      <c r="AH27" s="108">
        <v>0</v>
      </c>
      <c r="AI27" s="108">
        <v>0</v>
      </c>
      <c r="AJ27" s="108">
        <v>0</v>
      </c>
      <c r="AK27" s="108">
        <v>0</v>
      </c>
      <c r="AM27" s="108">
        <v>0</v>
      </c>
      <c r="AN27" s="108">
        <v>0</v>
      </c>
      <c r="AO27" s="108">
        <v>0</v>
      </c>
    </row>
    <row r="28" spans="2:53" ht="15" x14ac:dyDescent="0.2">
      <c r="C28" s="30"/>
      <c r="E28" s="75" t="s">
        <v>30</v>
      </c>
      <c r="F28" s="3" t="s">
        <v>172</v>
      </c>
      <c r="G28" s="3" t="s">
        <v>173</v>
      </c>
      <c r="H28" s="3" t="s">
        <v>175</v>
      </c>
      <c r="I28" s="3" t="s">
        <v>180</v>
      </c>
      <c r="J28" s="107" t="s">
        <v>412</v>
      </c>
      <c r="L28" s="3" t="s">
        <v>108</v>
      </c>
      <c r="R28" s="14"/>
      <c r="S28" s="91"/>
      <c r="T28" s="14"/>
      <c r="U28" s="14"/>
      <c r="V28" s="14"/>
      <c r="W28" s="14"/>
      <c r="X28" s="14"/>
      <c r="Y28" s="108">
        <v>0</v>
      </c>
      <c r="Z28" s="108">
        <v>0</v>
      </c>
      <c r="AA28" s="108">
        <v>0</v>
      </c>
      <c r="AB28" s="108">
        <v>0</v>
      </c>
      <c r="AC28" s="108">
        <v>0</v>
      </c>
      <c r="AD28" s="108">
        <v>0</v>
      </c>
      <c r="AE28" s="108">
        <v>0</v>
      </c>
      <c r="AF28" s="108">
        <v>0</v>
      </c>
      <c r="AG28" s="108">
        <v>0</v>
      </c>
      <c r="AH28" s="108">
        <v>0</v>
      </c>
      <c r="AI28" s="108">
        <v>0</v>
      </c>
      <c r="AJ28" s="108">
        <v>0</v>
      </c>
      <c r="AK28" s="108">
        <v>0</v>
      </c>
      <c r="AM28" s="108">
        <v>0</v>
      </c>
      <c r="AN28" s="108">
        <v>0</v>
      </c>
      <c r="AO28" s="108">
        <v>0</v>
      </c>
    </row>
    <row r="29" spans="2:53" ht="15" x14ac:dyDescent="0.2">
      <c r="C29" s="30"/>
      <c r="E29" s="75" t="s">
        <v>30</v>
      </c>
      <c r="F29" s="4" t="s">
        <v>172</v>
      </c>
      <c r="G29" s="4" t="s">
        <v>173</v>
      </c>
      <c r="H29" s="4" t="s">
        <v>181</v>
      </c>
      <c r="I29" s="4" t="s">
        <v>182</v>
      </c>
      <c r="J29" s="107" t="s">
        <v>413</v>
      </c>
      <c r="L29" s="3" t="s">
        <v>108</v>
      </c>
      <c r="R29" s="14"/>
      <c r="S29" s="91"/>
      <c r="T29" s="14"/>
      <c r="U29" s="14"/>
      <c r="V29" s="14"/>
      <c r="W29" s="14"/>
      <c r="X29" s="14"/>
      <c r="Y29" s="107">
        <v>0</v>
      </c>
      <c r="Z29" s="107">
        <v>0</v>
      </c>
      <c r="AA29" s="107">
        <v>0</v>
      </c>
      <c r="AB29" s="107">
        <v>0</v>
      </c>
      <c r="AC29" s="107">
        <v>0</v>
      </c>
      <c r="AD29" s="107">
        <v>0</v>
      </c>
      <c r="AE29" s="107">
        <v>0</v>
      </c>
      <c r="AF29" s="107">
        <v>0</v>
      </c>
      <c r="AG29" s="107">
        <v>0</v>
      </c>
      <c r="AH29" s="107">
        <v>0</v>
      </c>
      <c r="AI29" s="107">
        <v>0</v>
      </c>
      <c r="AJ29" s="107">
        <v>0</v>
      </c>
      <c r="AK29" s="107">
        <v>0</v>
      </c>
      <c r="AM29" s="108">
        <v>0</v>
      </c>
      <c r="AN29" s="108">
        <v>0</v>
      </c>
      <c r="AO29" s="108">
        <v>0</v>
      </c>
    </row>
    <row r="30" spans="2:53" ht="15" x14ac:dyDescent="0.2">
      <c r="C30" s="30"/>
      <c r="E30" s="75" t="s">
        <v>30</v>
      </c>
      <c r="F30" s="3" t="s">
        <v>172</v>
      </c>
      <c r="G30" s="3" t="s">
        <v>173</v>
      </c>
      <c r="H30" s="3" t="s">
        <v>181</v>
      </c>
      <c r="I30" s="3" t="s">
        <v>167</v>
      </c>
      <c r="J30" s="107" t="s">
        <v>352</v>
      </c>
      <c r="L30" s="3" t="s">
        <v>108</v>
      </c>
      <c r="R30" s="14"/>
      <c r="S30" s="91"/>
      <c r="T30" s="14"/>
      <c r="U30" s="14"/>
      <c r="V30" s="14"/>
      <c r="W30" s="14"/>
      <c r="X30" s="14"/>
      <c r="Y30" s="108">
        <v>0</v>
      </c>
      <c r="Z30" s="108">
        <v>0</v>
      </c>
      <c r="AA30" s="108">
        <v>0</v>
      </c>
      <c r="AB30" s="108">
        <v>0</v>
      </c>
      <c r="AC30" s="108">
        <v>0</v>
      </c>
      <c r="AD30" s="108">
        <v>0</v>
      </c>
      <c r="AE30" s="108">
        <v>0</v>
      </c>
      <c r="AF30" s="108">
        <v>0</v>
      </c>
      <c r="AG30" s="108">
        <v>0</v>
      </c>
      <c r="AH30" s="108">
        <v>0</v>
      </c>
      <c r="AI30" s="108">
        <v>0</v>
      </c>
      <c r="AJ30" s="108">
        <v>0</v>
      </c>
      <c r="AK30" s="108">
        <v>0</v>
      </c>
      <c r="AM30" s="108">
        <v>0</v>
      </c>
      <c r="AN30" s="108">
        <v>0</v>
      </c>
      <c r="AO30" s="108">
        <v>0</v>
      </c>
    </row>
    <row r="31" spans="2:53" ht="15" x14ac:dyDescent="0.2">
      <c r="C31" s="30"/>
      <c r="E31" s="75" t="s">
        <v>30</v>
      </c>
      <c r="F31" s="3" t="s">
        <v>172</v>
      </c>
      <c r="G31" s="3" t="s">
        <v>173</v>
      </c>
      <c r="H31" s="3" t="s">
        <v>181</v>
      </c>
      <c r="I31" s="3" t="s">
        <v>250</v>
      </c>
      <c r="J31" s="107" t="s">
        <v>360</v>
      </c>
      <c r="L31" s="3" t="s">
        <v>108</v>
      </c>
      <c r="R31" s="14"/>
      <c r="S31" s="91"/>
      <c r="T31" s="14"/>
      <c r="U31" s="14"/>
      <c r="V31" s="14"/>
      <c r="W31" s="14"/>
      <c r="X31" s="14"/>
      <c r="Y31" s="108">
        <v>0</v>
      </c>
      <c r="Z31" s="108">
        <v>0</v>
      </c>
      <c r="AA31" s="108">
        <v>0</v>
      </c>
      <c r="AB31" s="108">
        <v>0</v>
      </c>
      <c r="AC31" s="108">
        <v>0</v>
      </c>
      <c r="AD31" s="108">
        <v>0</v>
      </c>
      <c r="AE31" s="108">
        <v>0</v>
      </c>
      <c r="AF31" s="108">
        <v>0</v>
      </c>
      <c r="AG31" s="108">
        <v>0</v>
      </c>
      <c r="AH31" s="108">
        <v>0</v>
      </c>
      <c r="AI31" s="108">
        <v>0</v>
      </c>
      <c r="AJ31" s="108">
        <v>0</v>
      </c>
      <c r="AK31" s="108">
        <v>0</v>
      </c>
      <c r="AM31" s="108">
        <v>0</v>
      </c>
      <c r="AN31" s="108">
        <v>0</v>
      </c>
      <c r="AO31" s="108">
        <v>0</v>
      </c>
    </row>
    <row r="32" spans="2:53" ht="15" x14ac:dyDescent="0.2">
      <c r="C32" s="30"/>
      <c r="E32" s="75" t="s">
        <v>30</v>
      </c>
      <c r="F32" s="3" t="s">
        <v>172</v>
      </c>
      <c r="G32" s="3" t="s">
        <v>173</v>
      </c>
      <c r="H32" s="3" t="s">
        <v>181</v>
      </c>
      <c r="I32" s="3" t="s">
        <v>183</v>
      </c>
      <c r="J32" s="107" t="s">
        <v>368</v>
      </c>
      <c r="L32" s="3" t="s">
        <v>108</v>
      </c>
      <c r="R32" s="14"/>
      <c r="S32" s="91"/>
      <c r="T32" s="14"/>
      <c r="U32" s="14"/>
      <c r="V32" s="14"/>
      <c r="W32" s="14"/>
      <c r="X32" s="14"/>
      <c r="Y32" s="108">
        <v>0</v>
      </c>
      <c r="Z32" s="108">
        <v>0</v>
      </c>
      <c r="AA32" s="108">
        <v>0</v>
      </c>
      <c r="AB32" s="108">
        <v>0</v>
      </c>
      <c r="AC32" s="108">
        <v>0</v>
      </c>
      <c r="AD32" s="108">
        <v>0</v>
      </c>
      <c r="AE32" s="108">
        <v>0</v>
      </c>
      <c r="AF32" s="108">
        <v>0</v>
      </c>
      <c r="AG32" s="108">
        <v>0</v>
      </c>
      <c r="AH32" s="108">
        <v>0</v>
      </c>
      <c r="AI32" s="108">
        <v>0</v>
      </c>
      <c r="AJ32" s="108">
        <v>0</v>
      </c>
      <c r="AK32" s="108">
        <v>0</v>
      </c>
      <c r="AM32" s="108">
        <v>0</v>
      </c>
      <c r="AN32" s="108">
        <v>0</v>
      </c>
      <c r="AO32" s="108">
        <v>0</v>
      </c>
    </row>
    <row r="33" spans="3:41" ht="15" x14ac:dyDescent="0.2">
      <c r="C33" s="30"/>
      <c r="E33" s="75" t="s">
        <v>30</v>
      </c>
      <c r="F33" s="3" t="s">
        <v>172</v>
      </c>
      <c r="G33" s="3" t="s">
        <v>173</v>
      </c>
      <c r="H33" s="3" t="s">
        <v>181</v>
      </c>
      <c r="I33" s="3" t="s">
        <v>251</v>
      </c>
      <c r="J33" s="107" t="s">
        <v>414</v>
      </c>
      <c r="L33" s="3" t="s">
        <v>108</v>
      </c>
      <c r="R33" s="14"/>
      <c r="S33" s="91"/>
      <c r="T33" s="14"/>
      <c r="U33" s="14"/>
      <c r="V33" s="14"/>
      <c r="W33" s="14"/>
      <c r="X33" s="14"/>
      <c r="Y33" s="108">
        <v>0</v>
      </c>
      <c r="Z33" s="108">
        <v>0</v>
      </c>
      <c r="AA33" s="108">
        <v>0</v>
      </c>
      <c r="AB33" s="108">
        <v>0</v>
      </c>
      <c r="AC33" s="108">
        <v>0</v>
      </c>
      <c r="AD33" s="108">
        <v>0</v>
      </c>
      <c r="AE33" s="108">
        <v>0</v>
      </c>
      <c r="AF33" s="108">
        <v>0</v>
      </c>
      <c r="AG33" s="108">
        <v>0</v>
      </c>
      <c r="AH33" s="108">
        <v>0</v>
      </c>
      <c r="AI33" s="108">
        <v>0</v>
      </c>
      <c r="AJ33" s="108">
        <v>0</v>
      </c>
      <c r="AK33" s="108">
        <v>0</v>
      </c>
      <c r="AM33" s="108">
        <v>0</v>
      </c>
      <c r="AN33" s="108">
        <v>0</v>
      </c>
      <c r="AO33" s="108">
        <v>0</v>
      </c>
    </row>
    <row r="34" spans="3:41" ht="15" x14ac:dyDescent="0.2">
      <c r="C34" s="30"/>
      <c r="E34" s="75" t="s">
        <v>30</v>
      </c>
      <c r="F34" s="3" t="s">
        <v>172</v>
      </c>
      <c r="G34" s="3" t="s">
        <v>173</v>
      </c>
      <c r="H34" s="3" t="s">
        <v>181</v>
      </c>
      <c r="I34" s="3" t="s">
        <v>252</v>
      </c>
      <c r="J34" s="107" t="s">
        <v>415</v>
      </c>
      <c r="L34" s="3" t="s">
        <v>108</v>
      </c>
      <c r="R34" s="14"/>
      <c r="S34" s="91"/>
      <c r="T34" s="14"/>
      <c r="U34" s="14"/>
      <c r="V34" s="14"/>
      <c r="W34" s="14"/>
      <c r="X34" s="14"/>
      <c r="Y34" s="108">
        <v>0</v>
      </c>
      <c r="Z34" s="108">
        <v>0</v>
      </c>
      <c r="AA34" s="108">
        <v>0</v>
      </c>
      <c r="AB34" s="108">
        <v>0</v>
      </c>
      <c r="AC34" s="108">
        <v>0</v>
      </c>
      <c r="AD34" s="108">
        <v>0</v>
      </c>
      <c r="AE34" s="108">
        <v>0</v>
      </c>
      <c r="AF34" s="108">
        <v>0</v>
      </c>
      <c r="AG34" s="108">
        <v>0</v>
      </c>
      <c r="AH34" s="108">
        <v>0</v>
      </c>
      <c r="AI34" s="108">
        <v>0</v>
      </c>
      <c r="AJ34" s="108">
        <v>0</v>
      </c>
      <c r="AK34" s="108">
        <v>0</v>
      </c>
      <c r="AM34" s="108">
        <v>0</v>
      </c>
      <c r="AN34" s="108">
        <v>0</v>
      </c>
      <c r="AO34" s="108">
        <v>0</v>
      </c>
    </row>
    <row r="35" spans="3:41" ht="15" x14ac:dyDescent="0.2">
      <c r="C35" s="30"/>
      <c r="E35" s="75" t="s">
        <v>30</v>
      </c>
      <c r="F35" s="4" t="s">
        <v>172</v>
      </c>
      <c r="G35" s="4" t="s">
        <v>173</v>
      </c>
      <c r="H35" s="4" t="s">
        <v>184</v>
      </c>
      <c r="I35" s="4" t="s">
        <v>185</v>
      </c>
      <c r="J35" s="107" t="s">
        <v>416</v>
      </c>
      <c r="L35" s="3" t="s">
        <v>108</v>
      </c>
      <c r="R35" s="14"/>
      <c r="S35" s="91"/>
      <c r="T35" s="14"/>
      <c r="U35" s="14"/>
      <c r="V35" s="14"/>
      <c r="W35" s="14"/>
      <c r="X35" s="14"/>
      <c r="Y35" s="107">
        <v>0</v>
      </c>
      <c r="Z35" s="107">
        <v>0</v>
      </c>
      <c r="AA35" s="107">
        <v>0</v>
      </c>
      <c r="AB35" s="107">
        <v>0</v>
      </c>
      <c r="AC35" s="107">
        <v>0</v>
      </c>
      <c r="AD35" s="107">
        <v>0</v>
      </c>
      <c r="AE35" s="107">
        <v>0</v>
      </c>
      <c r="AF35" s="107">
        <v>0</v>
      </c>
      <c r="AG35" s="107">
        <v>0</v>
      </c>
      <c r="AH35" s="107">
        <v>0</v>
      </c>
      <c r="AI35" s="107">
        <v>0</v>
      </c>
      <c r="AJ35" s="107">
        <v>0</v>
      </c>
      <c r="AK35" s="107">
        <v>0</v>
      </c>
      <c r="AM35" s="108">
        <v>0</v>
      </c>
      <c r="AN35" s="108">
        <v>0</v>
      </c>
      <c r="AO35" s="108">
        <v>0</v>
      </c>
    </row>
    <row r="36" spans="3:41" ht="15" x14ac:dyDescent="0.2">
      <c r="C36" s="30"/>
      <c r="E36" s="75" t="s">
        <v>30</v>
      </c>
      <c r="F36" s="3" t="s">
        <v>172</v>
      </c>
      <c r="G36" s="3" t="s">
        <v>173</v>
      </c>
      <c r="H36" s="3" t="s">
        <v>184</v>
      </c>
      <c r="I36" s="3" t="s">
        <v>417</v>
      </c>
      <c r="J36" s="107" t="s">
        <v>418</v>
      </c>
      <c r="L36" s="3" t="s">
        <v>108</v>
      </c>
      <c r="R36" s="14"/>
      <c r="S36" s="91"/>
      <c r="T36" s="14"/>
      <c r="U36" s="14"/>
      <c r="V36" s="14"/>
      <c r="W36" s="14"/>
      <c r="X36" s="14"/>
      <c r="Y36" s="108">
        <v>0</v>
      </c>
      <c r="Z36" s="108">
        <v>0</v>
      </c>
      <c r="AA36" s="108">
        <v>0</v>
      </c>
      <c r="AB36" s="108">
        <v>0</v>
      </c>
      <c r="AC36" s="108">
        <v>0</v>
      </c>
      <c r="AD36" s="108">
        <v>0</v>
      </c>
      <c r="AE36" s="108">
        <v>0</v>
      </c>
      <c r="AF36" s="108">
        <v>0</v>
      </c>
      <c r="AG36" s="108">
        <v>0</v>
      </c>
      <c r="AH36" s="108">
        <v>0</v>
      </c>
      <c r="AI36" s="108">
        <v>0</v>
      </c>
      <c r="AJ36" s="108">
        <v>0</v>
      </c>
      <c r="AK36" s="108">
        <v>0</v>
      </c>
      <c r="AM36" s="108">
        <v>0</v>
      </c>
      <c r="AN36" s="108">
        <v>0</v>
      </c>
      <c r="AO36" s="108">
        <v>0</v>
      </c>
    </row>
    <row r="37" spans="3:41" ht="15" x14ac:dyDescent="0.2">
      <c r="C37" s="30"/>
      <c r="E37" s="75" t="s">
        <v>30</v>
      </c>
      <c r="F37" s="3" t="s">
        <v>172</v>
      </c>
      <c r="G37" s="3" t="s">
        <v>173</v>
      </c>
      <c r="H37" s="3" t="s">
        <v>184</v>
      </c>
      <c r="I37" s="3" t="s">
        <v>186</v>
      </c>
      <c r="J37" s="107" t="s">
        <v>419</v>
      </c>
      <c r="L37" s="3" t="s">
        <v>108</v>
      </c>
      <c r="R37" s="14"/>
      <c r="S37" s="91"/>
      <c r="T37" s="14"/>
      <c r="U37" s="14"/>
      <c r="V37" s="14"/>
      <c r="W37" s="14"/>
      <c r="X37" s="14"/>
      <c r="Y37" s="108">
        <v>0</v>
      </c>
      <c r="Z37" s="108">
        <v>0</v>
      </c>
      <c r="AA37" s="108">
        <v>0</v>
      </c>
      <c r="AB37" s="108">
        <v>0</v>
      </c>
      <c r="AC37" s="108">
        <v>0</v>
      </c>
      <c r="AD37" s="108">
        <v>0</v>
      </c>
      <c r="AE37" s="108">
        <v>0</v>
      </c>
      <c r="AF37" s="108">
        <v>0</v>
      </c>
      <c r="AG37" s="108">
        <v>0</v>
      </c>
      <c r="AH37" s="108">
        <v>0</v>
      </c>
      <c r="AI37" s="108">
        <v>0</v>
      </c>
      <c r="AJ37" s="108">
        <v>0</v>
      </c>
      <c r="AK37" s="108">
        <v>0</v>
      </c>
      <c r="AM37" s="108">
        <v>0</v>
      </c>
      <c r="AN37" s="108">
        <v>0</v>
      </c>
      <c r="AO37" s="108">
        <v>0</v>
      </c>
    </row>
    <row r="38" spans="3:41" ht="15" x14ac:dyDescent="0.2">
      <c r="C38" s="30"/>
      <c r="E38" s="75" t="s">
        <v>30</v>
      </c>
      <c r="F38" s="3" t="s">
        <v>172</v>
      </c>
      <c r="G38" s="3" t="s">
        <v>173</v>
      </c>
      <c r="H38" s="3" t="s">
        <v>184</v>
      </c>
      <c r="I38" s="3" t="s">
        <v>187</v>
      </c>
      <c r="J38" s="107" t="s">
        <v>420</v>
      </c>
      <c r="L38" s="3" t="s">
        <v>108</v>
      </c>
      <c r="R38" s="14"/>
      <c r="S38" s="91"/>
      <c r="T38" s="14"/>
      <c r="U38" s="14"/>
      <c r="V38" s="14"/>
      <c r="W38" s="14"/>
      <c r="X38" s="14"/>
      <c r="Y38" s="108">
        <v>0</v>
      </c>
      <c r="Z38" s="108">
        <v>0</v>
      </c>
      <c r="AA38" s="108">
        <v>0</v>
      </c>
      <c r="AB38" s="108">
        <v>0</v>
      </c>
      <c r="AC38" s="108">
        <v>0</v>
      </c>
      <c r="AD38" s="108">
        <v>0</v>
      </c>
      <c r="AE38" s="108">
        <v>0</v>
      </c>
      <c r="AF38" s="108">
        <v>0</v>
      </c>
      <c r="AG38" s="108">
        <v>0</v>
      </c>
      <c r="AH38" s="108">
        <v>0</v>
      </c>
      <c r="AI38" s="108">
        <v>0</v>
      </c>
      <c r="AJ38" s="108">
        <v>0</v>
      </c>
      <c r="AK38" s="108">
        <v>0</v>
      </c>
      <c r="AM38" s="108">
        <v>0</v>
      </c>
      <c r="AN38" s="108">
        <v>0</v>
      </c>
      <c r="AO38" s="108">
        <v>0</v>
      </c>
    </row>
    <row r="39" spans="3:41" ht="15" x14ac:dyDescent="0.2">
      <c r="C39" s="30"/>
      <c r="E39" s="75" t="s">
        <v>30</v>
      </c>
      <c r="F39" s="3" t="s">
        <v>172</v>
      </c>
      <c r="G39" s="3" t="s">
        <v>173</v>
      </c>
      <c r="H39" s="3" t="s">
        <v>184</v>
      </c>
      <c r="I39" s="3" t="s">
        <v>188</v>
      </c>
      <c r="J39" s="107" t="s">
        <v>421</v>
      </c>
      <c r="L39" s="3" t="s">
        <v>108</v>
      </c>
      <c r="R39" s="14"/>
      <c r="S39" s="91"/>
      <c r="T39" s="14"/>
      <c r="U39" s="14"/>
      <c r="V39" s="14"/>
      <c r="W39" s="14"/>
      <c r="X39" s="14"/>
      <c r="Y39" s="108">
        <v>0</v>
      </c>
      <c r="Z39" s="108">
        <v>0</v>
      </c>
      <c r="AA39" s="108">
        <v>0</v>
      </c>
      <c r="AB39" s="108">
        <v>0</v>
      </c>
      <c r="AC39" s="108">
        <v>0</v>
      </c>
      <c r="AD39" s="108">
        <v>0</v>
      </c>
      <c r="AE39" s="108">
        <v>0</v>
      </c>
      <c r="AF39" s="108">
        <v>0</v>
      </c>
      <c r="AG39" s="108">
        <v>0</v>
      </c>
      <c r="AH39" s="108">
        <v>0</v>
      </c>
      <c r="AI39" s="108">
        <v>0</v>
      </c>
      <c r="AJ39" s="108">
        <v>0</v>
      </c>
      <c r="AK39" s="108">
        <v>0</v>
      </c>
      <c r="AM39" s="108">
        <v>0</v>
      </c>
      <c r="AN39" s="108">
        <v>0</v>
      </c>
      <c r="AO39" s="108">
        <v>0</v>
      </c>
    </row>
    <row r="40" spans="3:41" ht="15" x14ac:dyDescent="0.2">
      <c r="C40" s="30"/>
      <c r="E40" s="75" t="s">
        <v>30</v>
      </c>
      <c r="F40" s="3" t="s">
        <v>172</v>
      </c>
      <c r="G40" s="3" t="s">
        <v>173</v>
      </c>
      <c r="H40" s="3" t="s">
        <v>184</v>
      </c>
      <c r="I40" s="3" t="s">
        <v>189</v>
      </c>
      <c r="J40" s="107" t="s">
        <v>422</v>
      </c>
      <c r="L40" s="3" t="s">
        <v>108</v>
      </c>
      <c r="R40" s="14"/>
      <c r="S40" s="91"/>
      <c r="T40" s="14"/>
      <c r="U40" s="14"/>
      <c r="V40" s="14"/>
      <c r="W40" s="14"/>
      <c r="X40" s="14"/>
      <c r="Y40" s="108">
        <v>0</v>
      </c>
      <c r="Z40" s="108">
        <v>0</v>
      </c>
      <c r="AA40" s="108">
        <v>0</v>
      </c>
      <c r="AB40" s="108">
        <v>0</v>
      </c>
      <c r="AC40" s="108">
        <v>0</v>
      </c>
      <c r="AD40" s="108">
        <v>0</v>
      </c>
      <c r="AE40" s="108">
        <v>0</v>
      </c>
      <c r="AF40" s="108">
        <v>0</v>
      </c>
      <c r="AG40" s="108">
        <v>0</v>
      </c>
      <c r="AH40" s="108">
        <v>0</v>
      </c>
      <c r="AI40" s="108">
        <v>0</v>
      </c>
      <c r="AJ40" s="108">
        <v>0</v>
      </c>
      <c r="AK40" s="108">
        <v>0</v>
      </c>
      <c r="AM40" s="108">
        <v>0</v>
      </c>
      <c r="AN40" s="108">
        <v>0</v>
      </c>
      <c r="AO40" s="108">
        <v>0</v>
      </c>
    </row>
    <row r="41" spans="3:41" ht="15" x14ac:dyDescent="0.2">
      <c r="C41" s="30"/>
      <c r="E41" s="75" t="s">
        <v>30</v>
      </c>
      <c r="F41" s="3" t="s">
        <v>172</v>
      </c>
      <c r="G41" s="3" t="s">
        <v>173</v>
      </c>
      <c r="H41" s="3" t="s">
        <v>184</v>
      </c>
      <c r="I41" s="3" t="s">
        <v>190</v>
      </c>
      <c r="J41" s="107" t="s">
        <v>423</v>
      </c>
      <c r="L41" s="3" t="s">
        <v>108</v>
      </c>
      <c r="R41" s="14"/>
      <c r="S41" s="91"/>
      <c r="T41" s="14"/>
      <c r="U41" s="14"/>
      <c r="V41" s="14"/>
      <c r="W41" s="14"/>
      <c r="X41" s="14"/>
      <c r="Y41" s="108">
        <v>0</v>
      </c>
      <c r="Z41" s="108">
        <v>0</v>
      </c>
      <c r="AA41" s="108">
        <v>0</v>
      </c>
      <c r="AB41" s="108">
        <v>0</v>
      </c>
      <c r="AC41" s="108">
        <v>0</v>
      </c>
      <c r="AD41" s="108">
        <v>0</v>
      </c>
      <c r="AE41" s="108">
        <v>0</v>
      </c>
      <c r="AF41" s="108">
        <v>0</v>
      </c>
      <c r="AG41" s="108">
        <v>0</v>
      </c>
      <c r="AH41" s="108">
        <v>0</v>
      </c>
      <c r="AI41" s="108">
        <v>0</v>
      </c>
      <c r="AJ41" s="108">
        <v>0</v>
      </c>
      <c r="AK41" s="108">
        <v>0</v>
      </c>
      <c r="AM41" s="108">
        <v>0</v>
      </c>
      <c r="AN41" s="108">
        <v>0</v>
      </c>
      <c r="AO41" s="108">
        <v>0</v>
      </c>
    </row>
    <row r="42" spans="3:41" ht="15" x14ac:dyDescent="0.2">
      <c r="C42" s="30"/>
      <c r="E42" s="75" t="s">
        <v>30</v>
      </c>
      <c r="F42" s="3" t="s">
        <v>172</v>
      </c>
      <c r="G42" s="3" t="s">
        <v>173</v>
      </c>
      <c r="H42" s="3" t="s">
        <v>184</v>
      </c>
      <c r="I42" s="3" t="s">
        <v>191</v>
      </c>
      <c r="J42" s="107" t="s">
        <v>424</v>
      </c>
      <c r="L42" s="3" t="s">
        <v>108</v>
      </c>
      <c r="R42" s="14"/>
      <c r="S42" s="91"/>
      <c r="T42" s="14"/>
      <c r="U42" s="14"/>
      <c r="V42" s="14"/>
      <c r="W42" s="14"/>
      <c r="X42" s="14"/>
      <c r="Y42" s="108">
        <v>0</v>
      </c>
      <c r="Z42" s="108">
        <v>0</v>
      </c>
      <c r="AA42" s="108">
        <v>0</v>
      </c>
      <c r="AB42" s="108">
        <v>0</v>
      </c>
      <c r="AC42" s="108">
        <v>0</v>
      </c>
      <c r="AD42" s="108">
        <v>0</v>
      </c>
      <c r="AE42" s="108">
        <v>0</v>
      </c>
      <c r="AF42" s="108">
        <v>0</v>
      </c>
      <c r="AG42" s="108">
        <v>0</v>
      </c>
      <c r="AH42" s="108">
        <v>0</v>
      </c>
      <c r="AI42" s="108">
        <v>0</v>
      </c>
      <c r="AJ42" s="108">
        <v>0</v>
      </c>
      <c r="AK42" s="108">
        <v>0</v>
      </c>
      <c r="AM42" s="108">
        <v>0</v>
      </c>
      <c r="AN42" s="108">
        <v>0</v>
      </c>
      <c r="AO42" s="108">
        <v>0</v>
      </c>
    </row>
    <row r="43" spans="3:41" ht="15" x14ac:dyDescent="0.2">
      <c r="C43" s="30"/>
      <c r="E43" s="75" t="s">
        <v>30</v>
      </c>
      <c r="F43" s="3" t="s">
        <v>172</v>
      </c>
      <c r="G43" s="3" t="s">
        <v>173</v>
      </c>
      <c r="H43" s="3" t="s">
        <v>184</v>
      </c>
      <c r="I43" s="3" t="s">
        <v>192</v>
      </c>
      <c r="J43" s="107" t="s">
        <v>425</v>
      </c>
      <c r="L43" s="3" t="s">
        <v>108</v>
      </c>
      <c r="R43" s="14"/>
      <c r="S43" s="91"/>
      <c r="T43" s="14"/>
      <c r="U43" s="14"/>
      <c r="V43" s="14"/>
      <c r="W43" s="14"/>
      <c r="X43" s="14"/>
      <c r="Y43" s="108">
        <v>0</v>
      </c>
      <c r="Z43" s="108">
        <v>0</v>
      </c>
      <c r="AA43" s="108">
        <v>0</v>
      </c>
      <c r="AB43" s="108">
        <v>0</v>
      </c>
      <c r="AC43" s="108">
        <v>0</v>
      </c>
      <c r="AD43" s="108">
        <v>0</v>
      </c>
      <c r="AE43" s="108">
        <v>0</v>
      </c>
      <c r="AF43" s="108">
        <v>0</v>
      </c>
      <c r="AG43" s="108">
        <v>0</v>
      </c>
      <c r="AH43" s="108">
        <v>0</v>
      </c>
      <c r="AI43" s="108">
        <v>0</v>
      </c>
      <c r="AJ43" s="108">
        <v>0</v>
      </c>
      <c r="AK43" s="108">
        <v>0</v>
      </c>
      <c r="AM43" s="108">
        <v>0</v>
      </c>
      <c r="AN43" s="108">
        <v>0</v>
      </c>
      <c r="AO43" s="108">
        <v>0</v>
      </c>
    </row>
    <row r="44" spans="3:41" ht="15" x14ac:dyDescent="0.2">
      <c r="C44" s="30"/>
      <c r="E44" s="75" t="s">
        <v>30</v>
      </c>
      <c r="F44" s="4" t="s">
        <v>172</v>
      </c>
      <c r="G44" s="4" t="s">
        <v>173</v>
      </c>
      <c r="H44" s="4" t="s">
        <v>193</v>
      </c>
      <c r="I44" s="4" t="s">
        <v>194</v>
      </c>
      <c r="J44" s="107" t="s">
        <v>426</v>
      </c>
      <c r="L44" s="3" t="s">
        <v>108</v>
      </c>
      <c r="R44" s="14"/>
      <c r="S44" s="91"/>
      <c r="T44" s="14"/>
      <c r="U44" s="14"/>
      <c r="V44" s="14"/>
      <c r="W44" s="14"/>
      <c r="X44" s="14"/>
      <c r="Y44" s="108">
        <v>0</v>
      </c>
      <c r="Z44" s="108">
        <v>0</v>
      </c>
      <c r="AA44" s="108">
        <v>0</v>
      </c>
      <c r="AB44" s="108">
        <v>0</v>
      </c>
      <c r="AC44" s="108">
        <v>0</v>
      </c>
      <c r="AD44" s="108">
        <v>0</v>
      </c>
      <c r="AE44" s="108">
        <v>0</v>
      </c>
      <c r="AF44" s="108">
        <v>0</v>
      </c>
      <c r="AG44" s="108">
        <v>0</v>
      </c>
      <c r="AH44" s="108">
        <v>0</v>
      </c>
      <c r="AI44" s="108">
        <v>0</v>
      </c>
      <c r="AJ44" s="108">
        <v>0</v>
      </c>
      <c r="AK44" s="108">
        <v>0</v>
      </c>
      <c r="AM44" s="108">
        <v>0</v>
      </c>
      <c r="AN44" s="108">
        <v>0</v>
      </c>
      <c r="AO44" s="108">
        <v>0</v>
      </c>
    </row>
    <row r="45" spans="3:41" ht="15" x14ac:dyDescent="0.2">
      <c r="C45" s="30"/>
      <c r="E45" s="75" t="s">
        <v>30</v>
      </c>
      <c r="F45" s="4" t="s">
        <v>172</v>
      </c>
      <c r="G45" s="4" t="s">
        <v>195</v>
      </c>
      <c r="H45" s="4" t="s">
        <v>263</v>
      </c>
      <c r="I45" s="4" t="s">
        <v>196</v>
      </c>
      <c r="J45" s="107" t="s">
        <v>427</v>
      </c>
      <c r="L45" s="3" t="s">
        <v>108</v>
      </c>
      <c r="R45" s="14"/>
      <c r="S45" s="91"/>
      <c r="T45" s="14"/>
      <c r="U45" s="14"/>
      <c r="V45" s="14"/>
      <c r="W45" s="14"/>
      <c r="X45" s="14"/>
      <c r="Y45" s="14"/>
      <c r="Z45" s="14"/>
      <c r="AA45" s="14"/>
      <c r="AB45" s="14"/>
      <c r="AC45" s="14"/>
      <c r="AD45" s="14"/>
      <c r="AE45" s="14"/>
      <c r="AF45" s="14"/>
      <c r="AG45" s="14"/>
      <c r="AH45" s="14"/>
      <c r="AI45" s="14"/>
      <c r="AJ45" s="14"/>
      <c r="AK45" s="14"/>
      <c r="AL45" s="14"/>
      <c r="AM45" s="14"/>
      <c r="AN45" s="14"/>
      <c r="AO45" s="14"/>
    </row>
    <row r="46" spans="3:41" ht="15" x14ac:dyDescent="0.2">
      <c r="C46" s="30"/>
      <c r="E46" s="75" t="s">
        <v>30</v>
      </c>
      <c r="F46" s="3" t="s">
        <v>172</v>
      </c>
      <c r="G46" s="3" t="s">
        <v>195</v>
      </c>
      <c r="H46" s="3" t="s">
        <v>263</v>
      </c>
      <c r="I46" s="3" t="s">
        <v>197</v>
      </c>
      <c r="J46" s="107" t="s">
        <v>428</v>
      </c>
      <c r="L46" s="3" t="s">
        <v>108</v>
      </c>
      <c r="R46" s="14"/>
      <c r="S46" s="91"/>
      <c r="T46" s="14"/>
      <c r="U46" s="14"/>
      <c r="V46" s="14"/>
      <c r="W46" s="14"/>
      <c r="X46" s="14"/>
      <c r="Y46" s="14"/>
      <c r="Z46" s="14"/>
      <c r="AA46" s="14"/>
      <c r="AB46" s="14"/>
      <c r="AC46" s="14"/>
      <c r="AD46" s="14"/>
      <c r="AE46" s="14"/>
      <c r="AF46" s="14"/>
      <c r="AG46" s="14"/>
      <c r="AH46" s="14"/>
      <c r="AI46" s="14"/>
      <c r="AJ46" s="14"/>
      <c r="AK46" s="14"/>
      <c r="AL46" s="14"/>
      <c r="AM46" s="14"/>
      <c r="AN46" s="14"/>
      <c r="AO46" s="14"/>
    </row>
    <row r="47" spans="3:41" ht="15" x14ac:dyDescent="0.2">
      <c r="C47" s="30"/>
      <c r="E47" s="75" t="s">
        <v>30</v>
      </c>
      <c r="F47" s="3" t="s">
        <v>172</v>
      </c>
      <c r="G47" s="3" t="s">
        <v>195</v>
      </c>
      <c r="H47" s="3" t="s">
        <v>263</v>
      </c>
      <c r="I47" s="3" t="s">
        <v>198</v>
      </c>
      <c r="J47" s="107" t="s">
        <v>429</v>
      </c>
      <c r="L47" s="3" t="s">
        <v>108</v>
      </c>
      <c r="R47" s="14"/>
      <c r="S47" s="91"/>
      <c r="T47" s="14"/>
      <c r="U47" s="14"/>
      <c r="V47" s="14"/>
      <c r="W47" s="14"/>
      <c r="X47" s="14"/>
      <c r="Y47" s="14"/>
      <c r="Z47" s="14"/>
      <c r="AA47" s="14"/>
      <c r="AB47" s="14"/>
      <c r="AC47" s="14"/>
      <c r="AD47" s="14"/>
      <c r="AE47" s="14"/>
      <c r="AF47" s="14"/>
      <c r="AG47" s="14"/>
      <c r="AH47" s="14"/>
      <c r="AI47" s="14"/>
      <c r="AJ47" s="14"/>
      <c r="AK47" s="14"/>
      <c r="AL47" s="14"/>
      <c r="AM47" s="14"/>
      <c r="AN47" s="14"/>
      <c r="AO47" s="14"/>
    </row>
    <row r="48" spans="3:41" ht="15" x14ac:dyDescent="0.2">
      <c r="C48" s="30"/>
      <c r="E48" s="75" t="s">
        <v>30</v>
      </c>
      <c r="F48" s="3" t="s">
        <v>172</v>
      </c>
      <c r="G48" s="3" t="s">
        <v>195</v>
      </c>
      <c r="H48" s="3" t="s">
        <v>263</v>
      </c>
      <c r="I48" s="3" t="s">
        <v>199</v>
      </c>
      <c r="J48" s="107" t="s">
        <v>430</v>
      </c>
      <c r="L48" s="3" t="s">
        <v>108</v>
      </c>
      <c r="R48" s="14"/>
      <c r="S48" s="91"/>
      <c r="T48" s="14"/>
      <c r="U48" s="14"/>
      <c r="V48" s="14"/>
      <c r="W48" s="14"/>
      <c r="X48" s="14"/>
      <c r="Y48" s="14"/>
      <c r="Z48" s="14"/>
      <c r="AA48" s="14"/>
      <c r="AB48" s="14"/>
      <c r="AC48" s="14"/>
      <c r="AD48" s="14"/>
      <c r="AE48" s="14"/>
      <c r="AF48" s="14"/>
      <c r="AG48" s="14"/>
      <c r="AH48" s="14"/>
      <c r="AI48" s="14"/>
      <c r="AJ48" s="14"/>
      <c r="AK48" s="14"/>
      <c r="AL48" s="14"/>
      <c r="AM48" s="14"/>
      <c r="AN48" s="14"/>
      <c r="AO48" s="14"/>
    </row>
    <row r="49" spans="3:41" ht="15" x14ac:dyDescent="0.2">
      <c r="C49" s="30"/>
      <c r="E49" s="75" t="s">
        <v>30</v>
      </c>
      <c r="F49" s="3" t="s">
        <v>172</v>
      </c>
      <c r="G49" s="3" t="s">
        <v>195</v>
      </c>
      <c r="H49" s="3" t="s">
        <v>263</v>
      </c>
      <c r="I49" s="3" t="s">
        <v>200</v>
      </c>
      <c r="J49" s="107" t="s">
        <v>431</v>
      </c>
      <c r="L49" s="3" t="s">
        <v>108</v>
      </c>
      <c r="R49" s="14"/>
      <c r="S49" s="91"/>
      <c r="T49" s="14"/>
      <c r="U49" s="14"/>
      <c r="V49" s="14"/>
      <c r="W49" s="14"/>
      <c r="X49" s="14"/>
      <c r="Y49" s="14"/>
      <c r="Z49" s="14"/>
      <c r="AA49" s="14"/>
      <c r="AB49" s="14"/>
      <c r="AC49" s="14"/>
      <c r="AD49" s="14"/>
      <c r="AE49" s="14"/>
      <c r="AF49" s="14"/>
      <c r="AG49" s="14"/>
      <c r="AH49" s="14"/>
      <c r="AI49" s="14"/>
      <c r="AJ49" s="14"/>
      <c r="AK49" s="14"/>
      <c r="AL49" s="14"/>
      <c r="AM49" s="14"/>
      <c r="AN49" s="14"/>
      <c r="AO49" s="14"/>
    </row>
    <row r="50" spans="3:41" ht="15" x14ac:dyDescent="0.2">
      <c r="C50" s="30"/>
      <c r="E50" s="75" t="s">
        <v>30</v>
      </c>
      <c r="F50" s="3" t="s">
        <v>172</v>
      </c>
      <c r="G50" s="3" t="s">
        <v>195</v>
      </c>
      <c r="H50" s="3" t="s">
        <v>263</v>
      </c>
      <c r="I50" s="3" t="s">
        <v>201</v>
      </c>
      <c r="J50" s="107" t="s">
        <v>432</v>
      </c>
      <c r="L50" s="3" t="s">
        <v>108</v>
      </c>
      <c r="R50" s="14"/>
      <c r="S50" s="91"/>
      <c r="T50" s="14"/>
      <c r="U50" s="14"/>
      <c r="V50" s="14"/>
      <c r="W50" s="14"/>
      <c r="X50" s="14"/>
      <c r="Y50" s="14"/>
      <c r="Z50" s="14"/>
      <c r="AA50" s="14"/>
      <c r="AB50" s="14"/>
      <c r="AC50" s="14"/>
      <c r="AD50" s="14"/>
      <c r="AE50" s="14"/>
      <c r="AF50" s="14"/>
      <c r="AG50" s="14"/>
      <c r="AH50" s="14"/>
      <c r="AI50" s="14"/>
      <c r="AJ50" s="14"/>
      <c r="AK50" s="14"/>
      <c r="AL50" s="14"/>
      <c r="AM50" s="14"/>
      <c r="AN50" s="14"/>
      <c r="AO50" s="14"/>
    </row>
    <row r="51" spans="3:41" ht="15" x14ac:dyDescent="0.2">
      <c r="C51" s="30"/>
      <c r="E51" s="75" t="s">
        <v>30</v>
      </c>
      <c r="F51" s="3" t="s">
        <v>172</v>
      </c>
      <c r="G51" s="3" t="s">
        <v>195</v>
      </c>
      <c r="H51" s="3" t="s">
        <v>263</v>
      </c>
      <c r="I51" s="3" t="s">
        <v>202</v>
      </c>
      <c r="J51" s="107" t="s">
        <v>433</v>
      </c>
      <c r="L51" s="3" t="s">
        <v>108</v>
      </c>
      <c r="R51" s="14"/>
      <c r="S51" s="91"/>
      <c r="T51" s="14"/>
      <c r="U51" s="14"/>
      <c r="V51" s="14"/>
      <c r="W51" s="14"/>
      <c r="X51" s="14"/>
      <c r="Y51" s="14"/>
      <c r="Z51" s="14"/>
      <c r="AA51" s="14"/>
      <c r="AB51" s="14"/>
      <c r="AC51" s="14"/>
      <c r="AD51" s="14"/>
      <c r="AE51" s="14"/>
      <c r="AF51" s="14"/>
      <c r="AG51" s="14"/>
      <c r="AH51" s="14"/>
      <c r="AI51" s="14"/>
      <c r="AJ51" s="14"/>
      <c r="AK51" s="14"/>
      <c r="AL51" s="14"/>
      <c r="AM51" s="14"/>
      <c r="AN51" s="14"/>
      <c r="AO51" s="14"/>
    </row>
    <row r="52" spans="3:41" ht="15" x14ac:dyDescent="0.2">
      <c r="C52" s="30"/>
      <c r="E52" s="75" t="s">
        <v>30</v>
      </c>
      <c r="F52" s="3" t="s">
        <v>172</v>
      </c>
      <c r="G52" s="3" t="s">
        <v>195</v>
      </c>
      <c r="H52" s="3" t="s">
        <v>263</v>
      </c>
      <c r="I52" s="3" t="s">
        <v>203</v>
      </c>
      <c r="J52" s="107" t="s">
        <v>434</v>
      </c>
      <c r="L52" s="3" t="s">
        <v>108</v>
      </c>
      <c r="R52" s="14"/>
      <c r="S52" s="91"/>
      <c r="T52" s="14"/>
      <c r="U52" s="14"/>
      <c r="V52" s="14"/>
      <c r="W52" s="14"/>
      <c r="X52" s="14"/>
      <c r="Y52" s="14"/>
      <c r="Z52" s="14"/>
      <c r="AA52" s="14"/>
      <c r="AB52" s="14"/>
      <c r="AC52" s="14"/>
      <c r="AD52" s="14"/>
      <c r="AE52" s="14"/>
      <c r="AF52" s="14"/>
      <c r="AG52" s="14"/>
      <c r="AH52" s="14"/>
      <c r="AI52" s="14"/>
      <c r="AJ52" s="14"/>
      <c r="AK52" s="14"/>
      <c r="AL52" s="14"/>
      <c r="AM52" s="14"/>
      <c r="AN52" s="14"/>
      <c r="AO52" s="14"/>
    </row>
    <row r="53" spans="3:41" ht="15" x14ac:dyDescent="0.2">
      <c r="C53" s="30"/>
      <c r="E53" s="75" t="s">
        <v>30</v>
      </c>
      <c r="F53" s="3" t="s">
        <v>172</v>
      </c>
      <c r="G53" s="3" t="s">
        <v>195</v>
      </c>
      <c r="H53" s="3" t="s">
        <v>263</v>
      </c>
      <c r="I53" s="3" t="s">
        <v>204</v>
      </c>
      <c r="J53" s="107" t="s">
        <v>435</v>
      </c>
      <c r="L53" s="3" t="s">
        <v>108</v>
      </c>
      <c r="R53" s="14"/>
      <c r="S53" s="91"/>
      <c r="T53" s="14"/>
      <c r="U53" s="14"/>
      <c r="V53" s="14"/>
      <c r="W53" s="14"/>
      <c r="X53" s="14"/>
      <c r="Y53" s="14"/>
      <c r="Z53" s="14"/>
      <c r="AA53" s="14"/>
      <c r="AB53" s="14"/>
      <c r="AC53" s="14"/>
      <c r="AD53" s="14"/>
      <c r="AE53" s="14"/>
      <c r="AF53" s="14"/>
      <c r="AG53" s="14"/>
      <c r="AH53" s="14"/>
      <c r="AI53" s="14"/>
      <c r="AJ53" s="14"/>
      <c r="AK53" s="14"/>
      <c r="AL53" s="14"/>
      <c r="AM53" s="14"/>
      <c r="AN53" s="14"/>
      <c r="AO53" s="14"/>
    </row>
    <row r="54" spans="3:41" ht="15" x14ac:dyDescent="0.2">
      <c r="C54" s="30"/>
      <c r="E54" s="75" t="s">
        <v>30</v>
      </c>
      <c r="F54" s="3" t="s">
        <v>172</v>
      </c>
      <c r="G54" s="3" t="s">
        <v>195</v>
      </c>
      <c r="H54" s="3" t="s">
        <v>263</v>
      </c>
      <c r="I54" s="3" t="s">
        <v>205</v>
      </c>
      <c r="J54" s="107" t="s">
        <v>436</v>
      </c>
      <c r="L54" s="3" t="s">
        <v>108</v>
      </c>
      <c r="R54" s="14"/>
      <c r="S54" s="91"/>
      <c r="T54" s="14"/>
      <c r="U54" s="14"/>
      <c r="V54" s="14"/>
      <c r="W54" s="14"/>
      <c r="X54" s="14"/>
      <c r="Y54" s="14"/>
      <c r="Z54" s="14"/>
      <c r="AA54" s="14"/>
      <c r="AB54" s="14"/>
      <c r="AC54" s="14"/>
      <c r="AD54" s="14"/>
      <c r="AE54" s="14"/>
      <c r="AF54" s="14"/>
      <c r="AG54" s="14"/>
      <c r="AH54" s="14"/>
      <c r="AI54" s="14"/>
      <c r="AJ54" s="14"/>
      <c r="AK54" s="14"/>
      <c r="AL54" s="14"/>
      <c r="AM54" s="14"/>
      <c r="AN54" s="14"/>
      <c r="AO54" s="14"/>
    </row>
    <row r="55" spans="3:41" ht="15" x14ac:dyDescent="0.2">
      <c r="C55" s="30"/>
      <c r="E55" s="75" t="s">
        <v>30</v>
      </c>
      <c r="F55" s="3" t="s">
        <v>172</v>
      </c>
      <c r="G55" s="3" t="s">
        <v>195</v>
      </c>
      <c r="H55" s="3" t="s">
        <v>263</v>
      </c>
      <c r="I55" s="3" t="s">
        <v>206</v>
      </c>
      <c r="J55" s="107" t="s">
        <v>468</v>
      </c>
      <c r="L55" s="3" t="s">
        <v>108</v>
      </c>
      <c r="R55" s="14"/>
      <c r="S55" s="91"/>
      <c r="T55" s="14"/>
      <c r="U55" s="14"/>
      <c r="V55" s="14"/>
      <c r="W55" s="14"/>
      <c r="X55" s="14"/>
      <c r="Y55" s="14"/>
      <c r="Z55" s="14"/>
      <c r="AA55" s="14"/>
      <c r="AB55" s="14"/>
      <c r="AC55" s="14"/>
      <c r="AD55" s="14"/>
      <c r="AE55" s="14"/>
      <c r="AF55" s="14"/>
      <c r="AG55" s="14"/>
      <c r="AH55" s="14"/>
      <c r="AI55" s="14"/>
      <c r="AJ55" s="14"/>
      <c r="AK55" s="14"/>
      <c r="AL55" s="14"/>
      <c r="AM55" s="14"/>
      <c r="AN55" s="14"/>
      <c r="AO55" s="14"/>
    </row>
    <row r="56" spans="3:41" ht="15" x14ac:dyDescent="0.2">
      <c r="C56" s="30"/>
      <c r="E56" s="75" t="s">
        <v>30</v>
      </c>
      <c r="F56" s="3" t="s">
        <v>172</v>
      </c>
      <c r="G56" s="3" t="s">
        <v>195</v>
      </c>
      <c r="H56" s="3" t="s">
        <v>263</v>
      </c>
      <c r="I56" s="3" t="s">
        <v>193</v>
      </c>
      <c r="J56" s="107" t="s">
        <v>437</v>
      </c>
      <c r="L56" s="3" t="s">
        <v>108</v>
      </c>
      <c r="R56" s="14"/>
      <c r="S56" s="91"/>
      <c r="T56" s="14"/>
      <c r="U56" s="14"/>
      <c r="V56" s="14"/>
      <c r="W56" s="14"/>
      <c r="X56" s="14"/>
      <c r="Y56" s="14"/>
      <c r="Z56" s="14"/>
      <c r="AA56" s="14"/>
      <c r="AB56" s="14"/>
      <c r="AC56" s="14"/>
      <c r="AD56" s="14"/>
      <c r="AE56" s="14"/>
      <c r="AF56" s="14"/>
      <c r="AG56" s="14"/>
      <c r="AH56" s="14"/>
      <c r="AI56" s="14"/>
      <c r="AJ56" s="14"/>
      <c r="AK56" s="14"/>
      <c r="AL56" s="14"/>
      <c r="AM56" s="14"/>
      <c r="AN56" s="14"/>
      <c r="AO56" s="14"/>
    </row>
    <row r="57" spans="3:41" ht="15" x14ac:dyDescent="0.2">
      <c r="C57" s="30"/>
      <c r="E57" s="75" t="s">
        <v>30</v>
      </c>
      <c r="F57" s="4" t="s">
        <v>207</v>
      </c>
      <c r="G57" s="4" t="s">
        <v>263</v>
      </c>
      <c r="H57" s="4" t="s">
        <v>263</v>
      </c>
      <c r="I57" s="4" t="s">
        <v>207</v>
      </c>
      <c r="J57" s="107" t="s">
        <v>438</v>
      </c>
      <c r="L57" s="3" t="s">
        <v>108</v>
      </c>
      <c r="R57" s="14"/>
      <c r="S57" s="91"/>
      <c r="T57" s="14"/>
      <c r="U57" s="14"/>
      <c r="V57" s="14"/>
      <c r="W57" s="14"/>
      <c r="X57" s="14"/>
      <c r="Y57" s="107">
        <v>0</v>
      </c>
      <c r="Z57" s="107">
        <v>0</v>
      </c>
      <c r="AA57" s="107">
        <v>0</v>
      </c>
      <c r="AB57" s="107">
        <v>0</v>
      </c>
      <c r="AC57" s="107">
        <v>0</v>
      </c>
      <c r="AD57" s="107">
        <v>0</v>
      </c>
      <c r="AE57" s="107">
        <v>0</v>
      </c>
      <c r="AF57" s="107">
        <v>0</v>
      </c>
      <c r="AG57" s="107">
        <v>0</v>
      </c>
      <c r="AH57" s="107">
        <v>0</v>
      </c>
      <c r="AI57" s="107">
        <v>0</v>
      </c>
      <c r="AJ57" s="107">
        <v>0</v>
      </c>
      <c r="AK57" s="107">
        <v>0</v>
      </c>
      <c r="AM57" s="108">
        <v>0</v>
      </c>
      <c r="AN57" s="108">
        <v>0</v>
      </c>
      <c r="AO57" s="108">
        <v>0</v>
      </c>
    </row>
    <row r="58" spans="3:41" ht="15" x14ac:dyDescent="0.2">
      <c r="C58" s="30"/>
      <c r="E58" s="75" t="s">
        <v>30</v>
      </c>
      <c r="F58" s="3" t="s">
        <v>207</v>
      </c>
      <c r="G58" s="3" t="s">
        <v>263</v>
      </c>
      <c r="H58" s="3" t="s">
        <v>263</v>
      </c>
      <c r="I58" s="3" t="s">
        <v>253</v>
      </c>
      <c r="J58" s="107" t="s">
        <v>439</v>
      </c>
      <c r="L58" s="3" t="s">
        <v>108</v>
      </c>
      <c r="R58" s="14"/>
      <c r="S58" s="91"/>
      <c r="T58" s="14"/>
      <c r="U58" s="14"/>
      <c r="V58" s="14"/>
      <c r="W58" s="14"/>
      <c r="X58" s="14"/>
      <c r="Y58" s="108">
        <v>0</v>
      </c>
      <c r="Z58" s="108">
        <v>0</v>
      </c>
      <c r="AA58" s="108">
        <v>0</v>
      </c>
      <c r="AB58" s="108">
        <v>0</v>
      </c>
      <c r="AC58" s="108">
        <v>0</v>
      </c>
      <c r="AD58" s="108">
        <v>0</v>
      </c>
      <c r="AE58" s="108">
        <v>0</v>
      </c>
      <c r="AF58" s="108">
        <v>0</v>
      </c>
      <c r="AG58" s="108">
        <v>0</v>
      </c>
      <c r="AH58" s="108">
        <v>0</v>
      </c>
      <c r="AI58" s="108">
        <v>0</v>
      </c>
      <c r="AJ58" s="108">
        <v>0</v>
      </c>
      <c r="AK58" s="108">
        <v>0</v>
      </c>
      <c r="AM58" s="108">
        <v>0</v>
      </c>
      <c r="AN58" s="108">
        <v>0</v>
      </c>
      <c r="AO58" s="108">
        <v>0</v>
      </c>
    </row>
    <row r="59" spans="3:41" ht="15" x14ac:dyDescent="0.2">
      <c r="C59" s="30"/>
      <c r="E59" s="75" t="s">
        <v>30</v>
      </c>
      <c r="F59" s="3" t="s">
        <v>207</v>
      </c>
      <c r="G59" s="3" t="s">
        <v>263</v>
      </c>
      <c r="H59" s="3" t="s">
        <v>263</v>
      </c>
      <c r="I59" s="3" t="s">
        <v>208</v>
      </c>
      <c r="J59" s="107" t="s">
        <v>440</v>
      </c>
      <c r="L59" s="3" t="s">
        <v>108</v>
      </c>
      <c r="R59" s="14"/>
      <c r="S59" s="91"/>
      <c r="T59" s="14"/>
      <c r="U59" s="14"/>
      <c r="V59" s="14"/>
      <c r="W59" s="14"/>
      <c r="X59" s="14"/>
      <c r="Y59" s="108">
        <v>0</v>
      </c>
      <c r="Z59" s="108">
        <v>0</v>
      </c>
      <c r="AA59" s="108">
        <v>0</v>
      </c>
      <c r="AB59" s="108">
        <v>0</v>
      </c>
      <c r="AC59" s="108">
        <v>0</v>
      </c>
      <c r="AD59" s="108">
        <v>0</v>
      </c>
      <c r="AE59" s="108">
        <v>0</v>
      </c>
      <c r="AF59" s="108">
        <v>0</v>
      </c>
      <c r="AG59" s="108">
        <v>0</v>
      </c>
      <c r="AH59" s="108">
        <v>0</v>
      </c>
      <c r="AI59" s="108">
        <v>0</v>
      </c>
      <c r="AJ59" s="108">
        <v>0</v>
      </c>
      <c r="AK59" s="108">
        <v>0</v>
      </c>
      <c r="AM59" s="108">
        <v>0</v>
      </c>
      <c r="AN59" s="108">
        <v>0</v>
      </c>
      <c r="AO59" s="108">
        <v>0</v>
      </c>
    </row>
    <row r="60" spans="3:41" ht="15" x14ac:dyDescent="0.2">
      <c r="C60" s="30"/>
      <c r="E60" s="75" t="s">
        <v>30</v>
      </c>
      <c r="F60" s="3" t="s">
        <v>207</v>
      </c>
      <c r="G60" s="3" t="s">
        <v>263</v>
      </c>
      <c r="H60" s="3" t="s">
        <v>263</v>
      </c>
      <c r="I60" s="3" t="s">
        <v>209</v>
      </c>
      <c r="J60" s="107" t="s">
        <v>441</v>
      </c>
      <c r="L60" s="3" t="s">
        <v>108</v>
      </c>
      <c r="R60" s="14"/>
      <c r="S60" s="91"/>
      <c r="T60" s="14"/>
      <c r="U60" s="14"/>
      <c r="V60" s="14"/>
      <c r="W60" s="14"/>
      <c r="X60" s="14"/>
      <c r="Y60" s="108">
        <v>0</v>
      </c>
      <c r="Z60" s="108">
        <v>0</v>
      </c>
      <c r="AA60" s="108">
        <v>0</v>
      </c>
      <c r="AB60" s="108">
        <v>0</v>
      </c>
      <c r="AC60" s="108">
        <v>0</v>
      </c>
      <c r="AD60" s="108">
        <v>0</v>
      </c>
      <c r="AE60" s="108">
        <v>0</v>
      </c>
      <c r="AF60" s="108">
        <v>0</v>
      </c>
      <c r="AG60" s="108">
        <v>0</v>
      </c>
      <c r="AH60" s="108">
        <v>0</v>
      </c>
      <c r="AI60" s="108">
        <v>0</v>
      </c>
      <c r="AJ60" s="108">
        <v>0</v>
      </c>
      <c r="AK60" s="108">
        <v>0</v>
      </c>
      <c r="AM60" s="108">
        <v>0</v>
      </c>
      <c r="AN60" s="108">
        <v>0</v>
      </c>
      <c r="AO60" s="108">
        <v>0</v>
      </c>
    </row>
    <row r="61" spans="3:41" ht="15" x14ac:dyDescent="0.2">
      <c r="C61" s="30"/>
      <c r="E61" s="75" t="s">
        <v>30</v>
      </c>
      <c r="F61" s="3" t="s">
        <v>207</v>
      </c>
      <c r="G61" s="3" t="s">
        <v>263</v>
      </c>
      <c r="H61" s="3" t="s">
        <v>263</v>
      </c>
      <c r="I61" s="3" t="s">
        <v>211</v>
      </c>
      <c r="J61" s="107" t="s">
        <v>443</v>
      </c>
      <c r="L61" s="3" t="s">
        <v>108</v>
      </c>
      <c r="R61" s="14"/>
      <c r="S61" s="91"/>
      <c r="T61" s="14"/>
      <c r="U61" s="14"/>
      <c r="V61" s="14"/>
      <c r="W61" s="14"/>
      <c r="X61" s="14"/>
      <c r="Y61" s="108">
        <v>0</v>
      </c>
      <c r="Z61" s="108">
        <v>0</v>
      </c>
      <c r="AA61" s="108">
        <v>0</v>
      </c>
      <c r="AB61" s="108">
        <v>0</v>
      </c>
      <c r="AC61" s="108">
        <v>0</v>
      </c>
      <c r="AD61" s="108">
        <v>0</v>
      </c>
      <c r="AE61" s="108">
        <v>0</v>
      </c>
      <c r="AF61" s="108">
        <v>0</v>
      </c>
      <c r="AG61" s="108">
        <v>0</v>
      </c>
      <c r="AH61" s="108">
        <v>0</v>
      </c>
      <c r="AI61" s="108">
        <v>0</v>
      </c>
      <c r="AJ61" s="108">
        <v>0</v>
      </c>
      <c r="AK61" s="108">
        <v>0</v>
      </c>
      <c r="AM61" s="108">
        <v>0</v>
      </c>
      <c r="AN61" s="108">
        <v>0</v>
      </c>
      <c r="AO61" s="108">
        <v>0</v>
      </c>
    </row>
    <row r="62" spans="3:41" ht="15" x14ac:dyDescent="0.2">
      <c r="C62" s="30"/>
      <c r="E62" s="75" t="s">
        <v>30</v>
      </c>
      <c r="F62" s="3" t="s">
        <v>207</v>
      </c>
      <c r="G62" s="3" t="s">
        <v>263</v>
      </c>
      <c r="H62" s="3" t="s">
        <v>263</v>
      </c>
      <c r="I62" s="3" t="s">
        <v>212</v>
      </c>
      <c r="J62" s="107" t="s">
        <v>444</v>
      </c>
      <c r="L62" s="3" t="s">
        <v>108</v>
      </c>
      <c r="R62" s="14"/>
      <c r="S62" s="91"/>
      <c r="T62" s="14"/>
      <c r="U62" s="14"/>
      <c r="V62" s="14"/>
      <c r="W62" s="14"/>
      <c r="X62" s="14"/>
      <c r="Y62" s="108">
        <v>0</v>
      </c>
      <c r="Z62" s="108">
        <v>0</v>
      </c>
      <c r="AA62" s="108">
        <v>0</v>
      </c>
      <c r="AB62" s="108">
        <v>0</v>
      </c>
      <c r="AC62" s="108">
        <v>0</v>
      </c>
      <c r="AD62" s="108">
        <v>0</v>
      </c>
      <c r="AE62" s="108">
        <v>0</v>
      </c>
      <c r="AF62" s="108">
        <v>0</v>
      </c>
      <c r="AG62" s="108">
        <v>0</v>
      </c>
      <c r="AH62" s="108">
        <v>0</v>
      </c>
      <c r="AI62" s="108">
        <v>0</v>
      </c>
      <c r="AJ62" s="108">
        <v>0</v>
      </c>
      <c r="AK62" s="108">
        <v>0</v>
      </c>
      <c r="AM62" s="108">
        <v>0</v>
      </c>
      <c r="AN62" s="108">
        <v>0</v>
      </c>
      <c r="AO62" s="108">
        <v>0</v>
      </c>
    </row>
    <row r="63" spans="3:41" ht="15" x14ac:dyDescent="0.2">
      <c r="C63" s="30"/>
      <c r="E63" s="75" t="s">
        <v>30</v>
      </c>
      <c r="F63" s="3" t="s">
        <v>207</v>
      </c>
      <c r="G63" s="3" t="s">
        <v>263</v>
      </c>
      <c r="H63" s="3" t="s">
        <v>263</v>
      </c>
      <c r="I63" s="3" t="s">
        <v>213</v>
      </c>
      <c r="J63" s="107" t="s">
        <v>445</v>
      </c>
      <c r="L63" s="3" t="s">
        <v>108</v>
      </c>
      <c r="R63" s="14"/>
      <c r="S63" s="91"/>
      <c r="T63" s="14"/>
      <c r="U63" s="14"/>
      <c r="V63" s="14"/>
      <c r="W63" s="14"/>
      <c r="X63" s="14"/>
      <c r="Y63" s="108">
        <v>0</v>
      </c>
      <c r="Z63" s="108">
        <v>0</v>
      </c>
      <c r="AA63" s="108">
        <v>0</v>
      </c>
      <c r="AB63" s="108">
        <v>0</v>
      </c>
      <c r="AC63" s="108">
        <v>0</v>
      </c>
      <c r="AD63" s="108">
        <v>0</v>
      </c>
      <c r="AE63" s="108">
        <v>0</v>
      </c>
      <c r="AF63" s="108">
        <v>0</v>
      </c>
      <c r="AG63" s="108">
        <v>0</v>
      </c>
      <c r="AH63" s="108">
        <v>0</v>
      </c>
      <c r="AI63" s="108">
        <v>0</v>
      </c>
      <c r="AJ63" s="108">
        <v>0</v>
      </c>
      <c r="AK63" s="108">
        <v>0</v>
      </c>
      <c r="AM63" s="108">
        <v>0</v>
      </c>
      <c r="AN63" s="108">
        <v>0</v>
      </c>
      <c r="AO63" s="108">
        <v>0</v>
      </c>
    </row>
    <row r="64" spans="3:41" ht="15" x14ac:dyDescent="0.2">
      <c r="C64" s="30"/>
      <c r="E64" s="75" t="s">
        <v>30</v>
      </c>
      <c r="F64" s="4" t="s">
        <v>214</v>
      </c>
      <c r="G64" s="4" t="s">
        <v>263</v>
      </c>
      <c r="H64" s="4" t="s">
        <v>263</v>
      </c>
      <c r="I64" s="4" t="s">
        <v>214</v>
      </c>
      <c r="J64" s="107" t="s">
        <v>446</v>
      </c>
      <c r="L64" s="3" t="s">
        <v>108</v>
      </c>
      <c r="R64" s="14"/>
      <c r="S64" s="91"/>
      <c r="T64" s="14"/>
      <c r="U64" s="14"/>
      <c r="V64" s="14"/>
      <c r="W64" s="14"/>
      <c r="X64" s="14"/>
      <c r="Y64" s="108">
        <v>0</v>
      </c>
      <c r="Z64" s="108">
        <v>0</v>
      </c>
      <c r="AA64" s="108">
        <v>0</v>
      </c>
      <c r="AB64" s="108">
        <v>0</v>
      </c>
      <c r="AC64" s="108">
        <v>0</v>
      </c>
      <c r="AD64" s="108">
        <v>0</v>
      </c>
      <c r="AE64" s="108">
        <v>0</v>
      </c>
      <c r="AF64" s="108">
        <v>0</v>
      </c>
      <c r="AG64" s="108">
        <v>0</v>
      </c>
      <c r="AH64" s="108">
        <v>0</v>
      </c>
      <c r="AI64" s="108">
        <v>0</v>
      </c>
      <c r="AJ64" s="108">
        <v>0</v>
      </c>
      <c r="AK64" s="108">
        <v>0</v>
      </c>
      <c r="AM64" s="108">
        <v>0</v>
      </c>
      <c r="AN64" s="108">
        <v>0</v>
      </c>
      <c r="AO64" s="108">
        <v>0</v>
      </c>
    </row>
    <row r="65" spans="2:60" ht="15" x14ac:dyDescent="0.2">
      <c r="E65" s="75" t="s">
        <v>30</v>
      </c>
      <c r="F65" s="3" t="s">
        <v>214</v>
      </c>
      <c r="G65" s="3" t="s">
        <v>263</v>
      </c>
      <c r="H65" s="3" t="s">
        <v>263</v>
      </c>
      <c r="I65" s="3" t="s">
        <v>246</v>
      </c>
      <c r="J65" s="107" t="s">
        <v>447</v>
      </c>
      <c r="L65" s="3" t="s">
        <v>108</v>
      </c>
      <c r="R65" s="14"/>
      <c r="S65" s="91"/>
      <c r="T65" s="14"/>
      <c r="U65" s="14"/>
      <c r="V65" s="14"/>
      <c r="W65" s="14"/>
      <c r="X65" s="14"/>
      <c r="Y65" s="108">
        <v>0</v>
      </c>
      <c r="Z65" s="108">
        <v>0</v>
      </c>
      <c r="AA65" s="108">
        <v>0</v>
      </c>
      <c r="AB65" s="108">
        <v>0</v>
      </c>
      <c r="AC65" s="108">
        <v>0</v>
      </c>
      <c r="AD65" s="108">
        <v>0</v>
      </c>
      <c r="AE65" s="108">
        <v>0</v>
      </c>
      <c r="AF65" s="108">
        <v>0</v>
      </c>
      <c r="AG65" s="108">
        <v>0</v>
      </c>
      <c r="AH65" s="108">
        <v>0</v>
      </c>
      <c r="AI65" s="108">
        <v>0</v>
      </c>
      <c r="AJ65" s="108">
        <v>0</v>
      </c>
      <c r="AK65" s="108">
        <v>0</v>
      </c>
      <c r="AM65" s="108">
        <v>0</v>
      </c>
      <c r="AN65" s="108">
        <v>0</v>
      </c>
      <c r="AO65" s="108">
        <v>0</v>
      </c>
    </row>
    <row r="66" spans="2:60" s="110" customFormat="1" ht="15" x14ac:dyDescent="0.2">
      <c r="E66" s="75" t="s">
        <v>30</v>
      </c>
      <c r="F66" s="3" t="s">
        <v>214</v>
      </c>
      <c r="G66" s="3" t="s">
        <v>263</v>
      </c>
      <c r="H66" s="3" t="s">
        <v>263</v>
      </c>
      <c r="I66" s="3" t="s">
        <v>247</v>
      </c>
      <c r="J66" s="107" t="s">
        <v>448</v>
      </c>
      <c r="L66" s="110" t="s">
        <v>108</v>
      </c>
      <c r="M66" s="91"/>
      <c r="N66" s="91"/>
      <c r="O66" s="91"/>
      <c r="P66" s="91"/>
      <c r="Q66" s="91"/>
      <c r="R66" s="14"/>
      <c r="S66" s="91"/>
      <c r="T66" s="14"/>
      <c r="U66" s="14"/>
      <c r="V66" s="14"/>
      <c r="W66" s="14"/>
      <c r="X66" s="14"/>
      <c r="Y66" s="108">
        <v>0</v>
      </c>
      <c r="Z66" s="108">
        <v>0</v>
      </c>
      <c r="AA66" s="108">
        <v>0</v>
      </c>
      <c r="AB66" s="108">
        <v>0</v>
      </c>
      <c r="AC66" s="108">
        <v>0</v>
      </c>
      <c r="AD66" s="108">
        <v>0</v>
      </c>
      <c r="AE66" s="108">
        <v>0</v>
      </c>
      <c r="AF66" s="108">
        <v>0</v>
      </c>
      <c r="AG66" s="108">
        <v>0</v>
      </c>
      <c r="AH66" s="108">
        <v>0</v>
      </c>
      <c r="AI66" s="108">
        <v>0</v>
      </c>
      <c r="AJ66" s="108">
        <v>0</v>
      </c>
      <c r="AK66" s="108">
        <v>0</v>
      </c>
      <c r="AL66" s="91"/>
      <c r="AM66" s="108">
        <v>0</v>
      </c>
      <c r="AN66" s="108">
        <v>0</v>
      </c>
      <c r="AO66" s="108">
        <v>0</v>
      </c>
      <c r="AP66" s="3"/>
      <c r="AQ66" s="3"/>
      <c r="AR66" s="3"/>
      <c r="AS66" s="91"/>
      <c r="AT66" s="91"/>
      <c r="AU66" s="114"/>
      <c r="AV66" s="91"/>
      <c r="AW66" s="91"/>
      <c r="AX66" s="91"/>
      <c r="AY66" s="91"/>
      <c r="AZ66" s="91"/>
      <c r="BA66" s="91"/>
      <c r="BB66" s="91"/>
      <c r="BC66" s="91"/>
      <c r="BD66" s="91"/>
      <c r="BE66" s="91"/>
      <c r="BF66" s="91"/>
      <c r="BG66" s="91"/>
      <c r="BH66" s="91"/>
    </row>
    <row r="67" spans="2:60" x14ac:dyDescent="0.2">
      <c r="E67" s="75" t="s">
        <v>30</v>
      </c>
      <c r="F67" s="3" t="s">
        <v>214</v>
      </c>
      <c r="G67" s="3" t="s">
        <v>263</v>
      </c>
      <c r="H67" s="3" t="s">
        <v>263</v>
      </c>
      <c r="I67" s="3" t="s">
        <v>248</v>
      </c>
      <c r="J67" s="107" t="s">
        <v>449</v>
      </c>
      <c r="L67" s="3" t="s">
        <v>108</v>
      </c>
      <c r="R67" s="14"/>
      <c r="T67" s="14"/>
      <c r="U67" s="14"/>
      <c r="V67" s="14"/>
      <c r="W67" s="14"/>
      <c r="X67" s="14"/>
      <c r="Y67" s="108">
        <v>0</v>
      </c>
      <c r="Z67" s="108">
        <v>0</v>
      </c>
      <c r="AA67" s="108">
        <v>0</v>
      </c>
      <c r="AB67" s="108">
        <v>0</v>
      </c>
      <c r="AC67" s="108">
        <v>0</v>
      </c>
      <c r="AD67" s="108">
        <v>0</v>
      </c>
      <c r="AE67" s="108">
        <v>0</v>
      </c>
      <c r="AF67" s="108">
        <v>0</v>
      </c>
      <c r="AG67" s="108">
        <v>0</v>
      </c>
      <c r="AH67" s="108">
        <v>0</v>
      </c>
      <c r="AI67" s="108">
        <v>0</v>
      </c>
      <c r="AJ67" s="108">
        <v>0</v>
      </c>
      <c r="AK67" s="108">
        <v>0</v>
      </c>
      <c r="AM67" s="108">
        <v>0</v>
      </c>
      <c r="AN67" s="108">
        <v>0</v>
      </c>
      <c r="AO67" s="108">
        <v>0</v>
      </c>
    </row>
    <row r="68" spans="2:60" s="110" customFormat="1" x14ac:dyDescent="0.2">
      <c r="E68" s="75" t="s">
        <v>30</v>
      </c>
      <c r="F68" s="3" t="s">
        <v>214</v>
      </c>
      <c r="G68" s="3" t="s">
        <v>263</v>
      </c>
      <c r="H68" s="3" t="s">
        <v>263</v>
      </c>
      <c r="I68" s="3" t="s">
        <v>215</v>
      </c>
      <c r="J68" s="107" t="s">
        <v>450</v>
      </c>
      <c r="K68" s="3"/>
      <c r="L68" s="3" t="s">
        <v>108</v>
      </c>
      <c r="R68" s="14"/>
      <c r="T68" s="14"/>
      <c r="U68" s="14"/>
      <c r="V68" s="14"/>
      <c r="W68" s="14"/>
      <c r="X68" s="14"/>
      <c r="Y68" s="108">
        <v>0</v>
      </c>
      <c r="Z68" s="108">
        <v>0</v>
      </c>
      <c r="AA68" s="108">
        <v>0</v>
      </c>
      <c r="AB68" s="108">
        <v>0</v>
      </c>
      <c r="AC68" s="108">
        <v>0</v>
      </c>
      <c r="AD68" s="108">
        <v>0</v>
      </c>
      <c r="AE68" s="108">
        <v>0</v>
      </c>
      <c r="AF68" s="108">
        <v>0</v>
      </c>
      <c r="AG68" s="108">
        <v>0</v>
      </c>
      <c r="AH68" s="108">
        <v>0</v>
      </c>
      <c r="AI68" s="108">
        <v>0</v>
      </c>
      <c r="AJ68" s="108">
        <v>0</v>
      </c>
      <c r="AK68" s="108">
        <v>0</v>
      </c>
      <c r="AM68" s="108">
        <v>0</v>
      </c>
      <c r="AN68" s="108">
        <v>0</v>
      </c>
      <c r="AO68" s="108">
        <v>0</v>
      </c>
      <c r="AP68" s="3"/>
      <c r="AQ68" s="3"/>
      <c r="AR68" s="3"/>
      <c r="AU68" s="115"/>
    </row>
    <row r="69" spans="2:60" x14ac:dyDescent="0.2">
      <c r="E69" s="75" t="s">
        <v>30</v>
      </c>
      <c r="F69" s="3" t="s">
        <v>214</v>
      </c>
      <c r="G69" s="3" t="s">
        <v>263</v>
      </c>
      <c r="H69" s="3" t="s">
        <v>263</v>
      </c>
      <c r="I69" s="3" t="s">
        <v>216</v>
      </c>
      <c r="J69" s="107" t="s">
        <v>451</v>
      </c>
      <c r="L69" s="3" t="s">
        <v>108</v>
      </c>
      <c r="R69" s="14"/>
      <c r="T69" s="14"/>
      <c r="U69" s="14"/>
      <c r="V69" s="14"/>
      <c r="W69" s="14"/>
      <c r="X69" s="14"/>
      <c r="Y69" s="108">
        <v>0</v>
      </c>
      <c r="Z69" s="108">
        <v>0</v>
      </c>
      <c r="AA69" s="108">
        <v>0</v>
      </c>
      <c r="AB69" s="108">
        <v>0</v>
      </c>
      <c r="AC69" s="108">
        <v>0</v>
      </c>
      <c r="AD69" s="108">
        <v>0</v>
      </c>
      <c r="AE69" s="108">
        <v>0</v>
      </c>
      <c r="AF69" s="108">
        <v>0</v>
      </c>
      <c r="AG69" s="108">
        <v>0</v>
      </c>
      <c r="AH69" s="108">
        <v>0</v>
      </c>
      <c r="AI69" s="108">
        <v>0</v>
      </c>
      <c r="AJ69" s="108">
        <v>0</v>
      </c>
      <c r="AK69" s="108">
        <v>0</v>
      </c>
      <c r="AL69" s="75"/>
      <c r="AM69" s="108">
        <v>0</v>
      </c>
      <c r="AN69" s="108">
        <v>0</v>
      </c>
      <c r="AO69" s="108">
        <v>0</v>
      </c>
    </row>
    <row r="70" spans="2:60" x14ac:dyDescent="0.2">
      <c r="E70" s="75" t="s">
        <v>30</v>
      </c>
      <c r="F70" s="3" t="s">
        <v>214</v>
      </c>
      <c r="G70" s="3" t="s">
        <v>263</v>
      </c>
      <c r="H70" s="3" t="s">
        <v>263</v>
      </c>
      <c r="I70" s="3" t="s">
        <v>210</v>
      </c>
      <c r="J70" s="107" t="s">
        <v>442</v>
      </c>
      <c r="L70" s="3" t="s">
        <v>108</v>
      </c>
      <c r="R70" s="14"/>
      <c r="T70" s="14"/>
      <c r="U70" s="14"/>
      <c r="V70" s="14"/>
      <c r="W70" s="14"/>
      <c r="X70" s="14"/>
      <c r="Y70" s="108">
        <v>0</v>
      </c>
      <c r="Z70" s="108">
        <v>0</v>
      </c>
      <c r="AA70" s="108">
        <v>0</v>
      </c>
      <c r="AB70" s="108">
        <v>0</v>
      </c>
      <c r="AC70" s="108">
        <v>0</v>
      </c>
      <c r="AD70" s="108">
        <v>0</v>
      </c>
      <c r="AE70" s="108">
        <v>0</v>
      </c>
      <c r="AF70" s="108">
        <v>0</v>
      </c>
      <c r="AG70" s="108">
        <v>0</v>
      </c>
      <c r="AH70" s="108">
        <v>0</v>
      </c>
      <c r="AI70" s="108">
        <v>0</v>
      </c>
      <c r="AJ70" s="108">
        <v>0</v>
      </c>
      <c r="AK70" s="108">
        <v>0</v>
      </c>
      <c r="AM70" s="108">
        <v>0</v>
      </c>
      <c r="AN70" s="108">
        <v>0</v>
      </c>
      <c r="AO70" s="108">
        <v>0</v>
      </c>
      <c r="AU70" s="3"/>
    </row>
    <row r="71" spans="2:60" s="110" customFormat="1" ht="15" x14ac:dyDescent="0.2">
      <c r="E71" s="75" t="s">
        <v>30</v>
      </c>
      <c r="F71" s="3" t="s">
        <v>214</v>
      </c>
      <c r="G71" s="3" t="s">
        <v>263</v>
      </c>
      <c r="H71" s="3" t="s">
        <v>263</v>
      </c>
      <c r="I71" s="3" t="s">
        <v>217</v>
      </c>
      <c r="J71" s="107" t="s">
        <v>452</v>
      </c>
      <c r="L71" s="110" t="s">
        <v>108</v>
      </c>
      <c r="M71" s="91"/>
      <c r="N71" s="91"/>
      <c r="O71" s="91"/>
      <c r="P71" s="91"/>
      <c r="Q71" s="91"/>
      <c r="R71" s="14"/>
      <c r="S71" s="91"/>
      <c r="T71" s="14"/>
      <c r="U71" s="14"/>
      <c r="V71" s="14"/>
      <c r="W71" s="14"/>
      <c r="X71" s="14"/>
      <c r="Y71" s="108">
        <v>0</v>
      </c>
      <c r="Z71" s="108">
        <v>0</v>
      </c>
      <c r="AA71" s="108">
        <v>0</v>
      </c>
      <c r="AB71" s="108">
        <v>0</v>
      </c>
      <c r="AC71" s="108">
        <v>0</v>
      </c>
      <c r="AD71" s="108">
        <v>0</v>
      </c>
      <c r="AE71" s="108">
        <v>0</v>
      </c>
      <c r="AF71" s="108">
        <v>0</v>
      </c>
      <c r="AG71" s="108">
        <v>0</v>
      </c>
      <c r="AH71" s="108">
        <v>0</v>
      </c>
      <c r="AI71" s="108">
        <v>0</v>
      </c>
      <c r="AJ71" s="108">
        <v>0</v>
      </c>
      <c r="AK71" s="108">
        <v>0</v>
      </c>
      <c r="AL71" s="91"/>
      <c r="AM71" s="108">
        <v>0</v>
      </c>
      <c r="AN71" s="108">
        <v>0</v>
      </c>
      <c r="AO71" s="108">
        <v>0</v>
      </c>
      <c r="AP71" s="3"/>
      <c r="AQ71" s="3"/>
      <c r="AR71" s="3"/>
      <c r="AS71" s="91"/>
      <c r="AT71" s="91"/>
      <c r="AU71" s="114"/>
      <c r="AV71" s="91"/>
      <c r="AW71" s="91"/>
      <c r="AX71" s="91"/>
      <c r="AY71" s="91"/>
      <c r="AZ71" s="91"/>
      <c r="BA71" s="91"/>
      <c r="BB71" s="91"/>
      <c r="BC71" s="91"/>
      <c r="BD71" s="91"/>
      <c r="BE71" s="91"/>
      <c r="BF71" s="91"/>
      <c r="BG71" s="91"/>
      <c r="BH71" s="91"/>
    </row>
    <row r="72" spans="2:60" x14ac:dyDescent="0.2">
      <c r="E72" s="75" t="s">
        <v>30</v>
      </c>
      <c r="F72" s="3" t="s">
        <v>214</v>
      </c>
      <c r="G72" s="3" t="s">
        <v>263</v>
      </c>
      <c r="H72" s="3" t="s">
        <v>263</v>
      </c>
      <c r="I72" s="3" t="s">
        <v>249</v>
      </c>
      <c r="J72" s="107" t="s">
        <v>453</v>
      </c>
      <c r="L72" s="3" t="s">
        <v>108</v>
      </c>
      <c r="R72" s="14"/>
      <c r="T72" s="14"/>
      <c r="U72" s="14"/>
      <c r="V72" s="14"/>
      <c r="W72" s="14"/>
      <c r="X72" s="14"/>
      <c r="Y72" s="108">
        <v>0</v>
      </c>
      <c r="Z72" s="108">
        <v>0</v>
      </c>
      <c r="AA72" s="108">
        <v>0</v>
      </c>
      <c r="AB72" s="108">
        <v>0</v>
      </c>
      <c r="AC72" s="108">
        <v>0</v>
      </c>
      <c r="AD72" s="108">
        <v>0</v>
      </c>
      <c r="AE72" s="108">
        <v>0</v>
      </c>
      <c r="AF72" s="108">
        <v>0</v>
      </c>
      <c r="AG72" s="108">
        <v>0</v>
      </c>
      <c r="AH72" s="108">
        <v>0</v>
      </c>
      <c r="AI72" s="108">
        <v>0</v>
      </c>
      <c r="AJ72" s="108">
        <v>0</v>
      </c>
      <c r="AK72" s="108">
        <v>0</v>
      </c>
      <c r="AM72" s="108">
        <v>0</v>
      </c>
      <c r="AN72" s="108">
        <v>0</v>
      </c>
      <c r="AO72" s="108">
        <v>0</v>
      </c>
    </row>
    <row r="74" spans="2:60" ht="15" x14ac:dyDescent="0.2">
      <c r="B74" s="10" t="s">
        <v>117</v>
      </c>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41"/>
      <c r="AO74" s="10"/>
      <c r="AP74" s="10"/>
      <c r="AQ74" s="10"/>
      <c r="AR74" s="10"/>
      <c r="AS74" s="10"/>
      <c r="AT74" s="10"/>
      <c r="AU74" s="10"/>
      <c r="AV74" s="10"/>
      <c r="AW74" s="10"/>
      <c r="AX74" s="10"/>
      <c r="AY74" s="10"/>
      <c r="AZ74" s="10"/>
      <c r="BA74" s="10"/>
    </row>
    <row r="75" spans="2:60" x14ac:dyDescent="0.2">
      <c r="C75" s="30" t="s">
        <v>122</v>
      </c>
      <c r="AN75" s="42"/>
      <c r="AU75" s="3"/>
    </row>
    <row r="76" spans="2:60" x14ac:dyDescent="0.2">
      <c r="AN76" s="42"/>
      <c r="AU76" s="3"/>
    </row>
    <row r="77" spans="2:60" x14ac:dyDescent="0.2">
      <c r="AN77" s="42"/>
      <c r="AU77" s="3"/>
    </row>
  </sheetData>
  <mergeCells count="1">
    <mergeCell ref="AT6:AV6"/>
  </mergeCells>
  <conditionalFormatting sqref="R4">
    <cfRule type="cellIs" dxfId="24" priority="1" operator="greaterThan">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6"/>
  </sheetPr>
  <dimension ref="A1:BC43"/>
  <sheetViews>
    <sheetView zoomScale="70" zoomScaleNormal="70" workbookViewId="0">
      <pane xSplit="19" ySplit="7" topLeftCell="T8" activePane="bottomRight" state="frozen"/>
      <selection sqref="A1:XFD1"/>
      <selection pane="topRight" sqref="A1:XFD1"/>
      <selection pane="bottomLeft" sqref="A1:XFD1"/>
      <selection pane="bottomRight" sqref="A1:XFD1"/>
    </sheetView>
  </sheetViews>
  <sheetFormatPr defaultColWidth="0" defaultRowHeight="12.75" x14ac:dyDescent="0.2"/>
  <cols>
    <col min="1" max="4" width="1.75" style="3" customWidth="1"/>
    <col min="5" max="5" width="4.5" style="3" customWidth="1"/>
    <col min="6" max="6" width="7.5" style="3" customWidth="1"/>
    <col min="7" max="7" width="13.875" style="3" customWidth="1"/>
    <col min="8" max="8" width="22" style="3" customWidth="1"/>
    <col min="9" max="9" width="25.75" style="3" customWidth="1"/>
    <col min="10" max="10" width="14.875" style="3" customWidth="1"/>
    <col min="11" max="11" width="1.75" style="3" customWidth="1"/>
    <col min="12" max="12" width="9.125" style="3" customWidth="1"/>
    <col min="13" max="15" width="3.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39" width="9.125" style="3" customWidth="1"/>
    <col min="40" max="40" width="9.125" style="42" customWidth="1"/>
    <col min="41" max="41" width="60.875" style="3" bestFit="1" customWidth="1"/>
    <col min="42" max="53" width="1.75" style="3" customWidth="1"/>
    <col min="54" max="55" width="0" style="3" hidden="1" customWidth="1"/>
    <col min="56" max="16384" width="9.125" style="3" hidden="1"/>
  </cols>
  <sheetData>
    <row r="1" spans="1:53" ht="23.25" customHeight="1" x14ac:dyDescent="0.3">
      <c r="A1" s="9" t="s">
        <v>458</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40"/>
      <c r="AO1" s="9"/>
      <c r="AP1" s="9"/>
      <c r="AQ1" s="9"/>
      <c r="AR1" s="9"/>
      <c r="AS1" s="9"/>
      <c r="AT1" s="9"/>
      <c r="AU1" s="9"/>
      <c r="AV1" s="9"/>
      <c r="AW1" s="9"/>
      <c r="AX1" s="9"/>
      <c r="AY1" s="9"/>
      <c r="AZ1" s="9"/>
      <c r="BA1" s="9"/>
    </row>
    <row r="2" spans="1:53" ht="15" customHeight="1" x14ac:dyDescent="0.2">
      <c r="A2" s="10" t="s">
        <v>691</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41"/>
      <c r="AO2" s="10"/>
      <c r="AP2" s="10"/>
      <c r="AQ2" s="10"/>
      <c r="AR2" s="10"/>
      <c r="AS2" s="10"/>
      <c r="AT2" s="10"/>
      <c r="AU2" s="10"/>
      <c r="AV2" s="10"/>
      <c r="AW2" s="10"/>
      <c r="AX2" s="10"/>
      <c r="AY2" s="10"/>
      <c r="AZ2" s="10"/>
      <c r="BA2" s="10"/>
    </row>
    <row r="3" spans="1:53" ht="15" customHeight="1" x14ac:dyDescent="0.2">
      <c r="A3" s="10" t="s">
        <v>459</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41"/>
      <c r="AO3" s="10"/>
      <c r="AP3" s="10"/>
      <c r="AQ3" s="10"/>
      <c r="AR3" s="10"/>
      <c r="AS3" s="10"/>
      <c r="AT3" s="10"/>
      <c r="AU3" s="10"/>
      <c r="AV3" s="10"/>
      <c r="AW3" s="10"/>
      <c r="AX3" s="10"/>
      <c r="AY3" s="10"/>
      <c r="AZ3" s="10"/>
      <c r="BA3" s="10"/>
    </row>
    <row r="4" spans="1:53" ht="15" customHeight="1" x14ac:dyDescent="0.2">
      <c r="A4" s="10"/>
      <c r="B4" s="10"/>
      <c r="C4" s="10"/>
      <c r="D4" s="10"/>
      <c r="E4" s="10"/>
      <c r="F4" s="10"/>
      <c r="G4" s="10"/>
      <c r="H4" s="10"/>
      <c r="I4" s="10" t="s">
        <v>165</v>
      </c>
      <c r="J4" s="10"/>
      <c r="K4" s="10"/>
      <c r="L4" s="10"/>
      <c r="M4" s="10"/>
      <c r="N4" s="10"/>
      <c r="O4" s="10"/>
      <c r="P4" s="10"/>
      <c r="Q4" s="10"/>
      <c r="R4" s="45">
        <v>0</v>
      </c>
      <c r="S4" s="10"/>
      <c r="T4" s="10"/>
      <c r="U4" s="10"/>
      <c r="V4" s="10"/>
      <c r="W4" s="10"/>
      <c r="X4" s="10"/>
      <c r="Y4" s="10"/>
      <c r="Z4" s="10"/>
      <c r="AA4" s="10"/>
      <c r="AB4" s="10"/>
      <c r="AC4" s="10"/>
      <c r="AD4" s="10"/>
      <c r="AE4" s="10"/>
      <c r="AF4" s="10"/>
      <c r="AG4" s="10"/>
      <c r="AH4" s="10"/>
      <c r="AI4" s="10"/>
      <c r="AJ4" s="10"/>
      <c r="AK4" s="10"/>
      <c r="AL4" s="10"/>
      <c r="AM4" s="10"/>
      <c r="AN4" s="41"/>
      <c r="AO4" s="10"/>
      <c r="AP4" s="10"/>
      <c r="AQ4" s="10"/>
      <c r="AR4" s="10"/>
      <c r="AS4" s="10"/>
      <c r="AT4" s="10"/>
      <c r="AU4" s="10"/>
      <c r="AV4" s="10"/>
      <c r="AW4" s="10"/>
      <c r="AX4" s="10"/>
      <c r="AY4" s="10"/>
      <c r="AZ4" s="10"/>
      <c r="BA4" s="10"/>
    </row>
    <row r="5" spans="1:53" s="11" customFormat="1" ht="13.5" customHeight="1" x14ac:dyDescent="0.2">
      <c r="A5" s="11" t="s">
        <v>146</v>
      </c>
      <c r="G5" s="11" t="s">
        <v>142</v>
      </c>
      <c r="H5" s="146"/>
      <c r="O5" s="11" t="s">
        <v>141</v>
      </c>
      <c r="R5" s="17"/>
      <c r="AU5" s="44"/>
    </row>
    <row r="6" spans="1:53" ht="13.5" customHeight="1" x14ac:dyDescent="0.2">
      <c r="T6" s="85" t="s">
        <v>133</v>
      </c>
      <c r="U6" s="86"/>
      <c r="V6" s="86"/>
      <c r="W6" s="86"/>
      <c r="X6" s="87"/>
      <c r="Y6" s="85" t="s">
        <v>134</v>
      </c>
      <c r="Z6" s="86"/>
      <c r="AA6" s="86"/>
      <c r="AB6" s="86"/>
      <c r="AC6" s="86"/>
      <c r="AD6" s="86"/>
      <c r="AE6" s="86"/>
      <c r="AF6" s="87"/>
      <c r="AG6" s="85" t="s">
        <v>135</v>
      </c>
      <c r="AH6" s="86"/>
      <c r="AI6" s="86"/>
      <c r="AJ6" s="86"/>
      <c r="AK6" s="87"/>
      <c r="AM6" s="158" t="s">
        <v>115</v>
      </c>
      <c r="AN6" s="158"/>
      <c r="AO6" s="158"/>
    </row>
    <row r="7" spans="1:53" x14ac:dyDescent="0.2">
      <c r="A7" s="4"/>
      <c r="B7" s="4"/>
      <c r="C7" s="4"/>
      <c r="D7" s="4"/>
      <c r="E7" s="4" t="s">
        <v>268</v>
      </c>
      <c r="F7" s="4" t="s">
        <v>170</v>
      </c>
      <c r="H7" s="4" t="s">
        <v>234</v>
      </c>
      <c r="I7" s="4" t="s">
        <v>171</v>
      </c>
      <c r="J7" s="4" t="s">
        <v>219</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36" t="s">
        <v>7</v>
      </c>
      <c r="AN7" s="43" t="s">
        <v>6</v>
      </c>
      <c r="AO7" s="35" t="s">
        <v>113</v>
      </c>
      <c r="AP7" s="4"/>
      <c r="AQ7" s="4"/>
      <c r="AR7" s="4"/>
      <c r="AS7" s="4"/>
      <c r="AT7" s="4"/>
      <c r="AU7" s="4"/>
      <c r="AV7" s="4"/>
      <c r="AW7" s="4"/>
      <c r="AX7" s="4"/>
      <c r="AY7" s="4"/>
      <c r="AZ7" s="4"/>
      <c r="BA7" s="4"/>
    </row>
    <row r="9" spans="1:53" x14ac:dyDescent="0.2">
      <c r="E9" s="17" t="s">
        <v>30</v>
      </c>
      <c r="F9" s="17" t="s">
        <v>228</v>
      </c>
      <c r="G9" s="103"/>
      <c r="H9" s="17" t="s">
        <v>263</v>
      </c>
      <c r="I9" s="17" t="s">
        <v>228</v>
      </c>
      <c r="J9" s="107" t="s">
        <v>406</v>
      </c>
      <c r="L9" s="3" t="s">
        <v>108</v>
      </c>
      <c r="T9" s="108">
        <v>0</v>
      </c>
      <c r="U9" s="108">
        <v>0</v>
      </c>
      <c r="V9" s="108">
        <v>0</v>
      </c>
      <c r="W9" s="108">
        <v>0</v>
      </c>
      <c r="X9" s="108">
        <v>0</v>
      </c>
      <c r="Y9" s="108">
        <v>-1.7515456430626788</v>
      </c>
      <c r="Z9" s="108">
        <v>-1.6793040150032139</v>
      </c>
      <c r="AA9" s="108">
        <v>-1.5612379018314666</v>
      </c>
      <c r="AB9" s="108">
        <v>-1.5172798120059126</v>
      </c>
      <c r="AC9" s="108">
        <v>-1.5823922314804975</v>
      </c>
      <c r="AD9" s="108">
        <v>-1.592664833250673</v>
      </c>
      <c r="AE9" s="108">
        <v>-1.4997108251199851</v>
      </c>
      <c r="AF9" s="108">
        <v>-1.6228236521747661</v>
      </c>
      <c r="AG9" s="108">
        <v>-1.5966075424695108</v>
      </c>
      <c r="AH9" s="108">
        <v>-1.5785435684493443</v>
      </c>
      <c r="AI9" s="108">
        <v>-1.561745254425368</v>
      </c>
      <c r="AJ9" s="108">
        <v>-1.5460935986795432</v>
      </c>
      <c r="AK9" s="108">
        <v>-1.5316778710321506</v>
      </c>
    </row>
    <row r="10" spans="1:53" x14ac:dyDescent="0.2">
      <c r="E10" s="17" t="s">
        <v>30</v>
      </c>
      <c r="F10" s="17" t="s">
        <v>172</v>
      </c>
      <c r="G10" s="103"/>
      <c r="H10" s="17" t="s">
        <v>263</v>
      </c>
      <c r="I10" s="17" t="s">
        <v>172</v>
      </c>
      <c r="J10" s="107" t="s">
        <v>407</v>
      </c>
      <c r="L10" s="3" t="s">
        <v>108</v>
      </c>
      <c r="T10" s="107">
        <v>0</v>
      </c>
      <c r="U10" s="107">
        <v>0</v>
      </c>
      <c r="V10" s="107">
        <v>0</v>
      </c>
      <c r="W10" s="107">
        <v>0</v>
      </c>
      <c r="X10" s="107">
        <v>0</v>
      </c>
      <c r="Y10" s="107">
        <v>-1.7515456430626788</v>
      </c>
      <c r="Z10" s="107">
        <v>-1.6793040150032139</v>
      </c>
      <c r="AA10" s="107">
        <v>-1.5612379018314666</v>
      </c>
      <c r="AB10" s="107">
        <v>-1.5172798120059126</v>
      </c>
      <c r="AC10" s="107">
        <v>-1.5823922314804975</v>
      </c>
      <c r="AD10" s="107">
        <v>-1.592664833250673</v>
      </c>
      <c r="AE10" s="107">
        <v>-1.4997108251199851</v>
      </c>
      <c r="AF10" s="107">
        <v>-1.6228236521747661</v>
      </c>
      <c r="AG10" s="107">
        <v>-1.5966075424695108</v>
      </c>
      <c r="AH10" s="107">
        <v>-1.5785435684493443</v>
      </c>
      <c r="AI10" s="107">
        <v>-1.561745254425368</v>
      </c>
      <c r="AJ10" s="107">
        <v>-1.5460935986795432</v>
      </c>
      <c r="AK10" s="107">
        <v>-1.5316778710321506</v>
      </c>
    </row>
    <row r="11" spans="1:53" x14ac:dyDescent="0.2">
      <c r="E11" s="17" t="s">
        <v>30</v>
      </c>
      <c r="F11" s="17" t="s">
        <v>172</v>
      </c>
      <c r="G11" s="103"/>
      <c r="H11" s="17" t="s">
        <v>175</v>
      </c>
      <c r="I11" s="17" t="s">
        <v>176</v>
      </c>
      <c r="J11" s="107" t="s">
        <v>344</v>
      </c>
      <c r="L11" s="3" t="s">
        <v>108</v>
      </c>
      <c r="T11" s="108">
        <v>0</v>
      </c>
      <c r="U11" s="108">
        <v>0</v>
      </c>
      <c r="V11" s="108">
        <v>0</v>
      </c>
      <c r="W11" s="108">
        <v>0</v>
      </c>
      <c r="X11" s="108">
        <v>0</v>
      </c>
      <c r="Y11" s="108">
        <v>0</v>
      </c>
      <c r="Z11" s="108">
        <v>0</v>
      </c>
      <c r="AA11" s="108">
        <v>0</v>
      </c>
      <c r="AB11" s="108">
        <v>0</v>
      </c>
      <c r="AC11" s="108">
        <v>0</v>
      </c>
      <c r="AD11" s="108">
        <v>0</v>
      </c>
      <c r="AE11" s="108">
        <v>0</v>
      </c>
      <c r="AF11" s="108">
        <v>0</v>
      </c>
      <c r="AG11" s="108">
        <v>0</v>
      </c>
      <c r="AH11" s="108">
        <v>0</v>
      </c>
      <c r="AI11" s="108">
        <v>0</v>
      </c>
      <c r="AJ11" s="108">
        <v>0</v>
      </c>
      <c r="AK11" s="108">
        <v>0</v>
      </c>
    </row>
    <row r="12" spans="1:53" x14ac:dyDescent="0.2">
      <c r="E12" s="17" t="s">
        <v>30</v>
      </c>
      <c r="F12" s="17" t="s">
        <v>172</v>
      </c>
      <c r="G12" s="103"/>
      <c r="H12" s="17" t="s">
        <v>181</v>
      </c>
      <c r="I12" s="17" t="s">
        <v>167</v>
      </c>
      <c r="J12" s="107" t="s">
        <v>352</v>
      </c>
      <c r="L12" s="3" t="s">
        <v>108</v>
      </c>
      <c r="T12" s="108">
        <v>0</v>
      </c>
      <c r="U12" s="108">
        <v>0</v>
      </c>
      <c r="V12" s="108">
        <v>0</v>
      </c>
      <c r="W12" s="108">
        <v>0</v>
      </c>
      <c r="X12" s="108">
        <v>0</v>
      </c>
      <c r="Y12" s="108">
        <v>-0.75246823917984074</v>
      </c>
      <c r="Z12" s="108">
        <v>-0.77846412216379957</v>
      </c>
      <c r="AA12" s="108">
        <v>-0.77479910341017977</v>
      </c>
      <c r="AB12" s="108">
        <v>-0.76049220086328884</v>
      </c>
      <c r="AC12" s="108">
        <v>-0.78083770740473923</v>
      </c>
      <c r="AD12" s="108">
        <v>-0.7282330982499019</v>
      </c>
      <c r="AE12" s="108">
        <v>-0.67281513395710135</v>
      </c>
      <c r="AF12" s="108">
        <v>-0.7567260976133845</v>
      </c>
      <c r="AG12" s="108">
        <v>-0.74198318809040753</v>
      </c>
      <c r="AH12" s="108">
        <v>-0.73451428837749333</v>
      </c>
      <c r="AI12" s="108">
        <v>-0.72712039368550663</v>
      </c>
      <c r="AJ12" s="108">
        <v>-0.71980075008059874</v>
      </c>
      <c r="AK12" s="108">
        <v>-0.71255461085593463</v>
      </c>
    </row>
    <row r="13" spans="1:53" x14ac:dyDescent="0.2">
      <c r="E13" s="17" t="s">
        <v>30</v>
      </c>
      <c r="F13" s="17" t="s">
        <v>172</v>
      </c>
      <c r="G13" s="103"/>
      <c r="H13" s="17" t="s">
        <v>181</v>
      </c>
      <c r="I13" s="17" t="s">
        <v>250</v>
      </c>
      <c r="J13" s="107" t="s">
        <v>360</v>
      </c>
      <c r="L13" s="3" t="s">
        <v>108</v>
      </c>
      <c r="T13" s="108">
        <v>0</v>
      </c>
      <c r="U13" s="108">
        <v>0</v>
      </c>
      <c r="V13" s="108">
        <v>0</v>
      </c>
      <c r="W13" s="108">
        <v>0</v>
      </c>
      <c r="X13" s="108">
        <v>0</v>
      </c>
      <c r="Y13" s="108">
        <v>-0.99907740388283806</v>
      </c>
      <c r="Z13" s="108">
        <v>-0.90083989283941435</v>
      </c>
      <c r="AA13" s="108">
        <v>-0.78643879842128683</v>
      </c>
      <c r="AB13" s="108">
        <v>-0.75678761114262372</v>
      </c>
      <c r="AC13" s="108">
        <v>-0.80155452407575822</v>
      </c>
      <c r="AD13" s="108">
        <v>-0.86443173500077108</v>
      </c>
      <c r="AE13" s="108">
        <v>-0.82689569116288375</v>
      </c>
      <c r="AF13" s="108">
        <v>-0.8660975545613816</v>
      </c>
      <c r="AG13" s="108">
        <v>-0.85462435437910322</v>
      </c>
      <c r="AH13" s="108">
        <v>-0.84402928007185096</v>
      </c>
      <c r="AI13" s="108">
        <v>-0.83462486073986142</v>
      </c>
      <c r="AJ13" s="108">
        <v>-0.82629284859894447</v>
      </c>
      <c r="AK13" s="108">
        <v>-0.81912326017621595</v>
      </c>
    </row>
    <row r="14" spans="1:53" x14ac:dyDescent="0.2">
      <c r="E14" s="17" t="s">
        <v>30</v>
      </c>
      <c r="F14" s="17" t="s">
        <v>172</v>
      </c>
      <c r="G14" s="103"/>
      <c r="H14" s="17" t="s">
        <v>181</v>
      </c>
      <c r="I14" s="17" t="s">
        <v>183</v>
      </c>
      <c r="J14" s="107" t="s">
        <v>368</v>
      </c>
      <c r="L14" s="3" t="s">
        <v>108</v>
      </c>
      <c r="T14" s="108">
        <v>0</v>
      </c>
      <c r="U14" s="108">
        <v>0</v>
      </c>
      <c r="V14" s="108">
        <v>0</v>
      </c>
      <c r="W14" s="108">
        <v>0</v>
      </c>
      <c r="X14" s="108">
        <v>0</v>
      </c>
      <c r="Y14" s="108">
        <v>0</v>
      </c>
      <c r="Z14" s="108">
        <v>0</v>
      </c>
      <c r="AA14" s="108">
        <v>0</v>
      </c>
      <c r="AB14" s="108">
        <v>0</v>
      </c>
      <c r="AC14" s="108">
        <v>0</v>
      </c>
      <c r="AD14" s="108">
        <v>0</v>
      </c>
      <c r="AE14" s="108">
        <v>0</v>
      </c>
      <c r="AF14" s="108">
        <v>0</v>
      </c>
      <c r="AG14" s="108">
        <v>0</v>
      </c>
      <c r="AH14" s="108">
        <v>0</v>
      </c>
      <c r="AI14" s="108">
        <v>0</v>
      </c>
      <c r="AJ14" s="108">
        <v>0</v>
      </c>
      <c r="AK14" s="108">
        <v>0</v>
      </c>
    </row>
    <row r="15" spans="1:53" x14ac:dyDescent="0.2">
      <c r="E15" s="17" t="s">
        <v>30</v>
      </c>
      <c r="F15" s="17" t="s">
        <v>172</v>
      </c>
      <c r="G15" s="103"/>
      <c r="H15" s="17" t="s">
        <v>181</v>
      </c>
      <c r="I15" s="17" t="s">
        <v>251</v>
      </c>
      <c r="J15" s="107" t="s">
        <v>414</v>
      </c>
      <c r="L15" s="3" t="s">
        <v>108</v>
      </c>
      <c r="T15" s="108">
        <v>0</v>
      </c>
      <c r="U15" s="108">
        <v>0</v>
      </c>
      <c r="V15" s="108">
        <v>0</v>
      </c>
      <c r="W15" s="108">
        <v>0</v>
      </c>
      <c r="X15" s="108">
        <v>0</v>
      </c>
      <c r="Y15" s="108">
        <v>0</v>
      </c>
      <c r="Z15" s="108">
        <v>0</v>
      </c>
      <c r="AA15" s="108">
        <v>0</v>
      </c>
      <c r="AB15" s="108">
        <v>0</v>
      </c>
      <c r="AC15" s="108">
        <v>0</v>
      </c>
      <c r="AD15" s="108">
        <v>0</v>
      </c>
      <c r="AE15" s="108">
        <v>0</v>
      </c>
      <c r="AF15" s="108">
        <v>0</v>
      </c>
      <c r="AG15" s="108">
        <v>0</v>
      </c>
      <c r="AH15" s="108">
        <v>0</v>
      </c>
      <c r="AI15" s="108">
        <v>0</v>
      </c>
      <c r="AJ15" s="108">
        <v>0</v>
      </c>
      <c r="AK15" s="108">
        <v>0</v>
      </c>
    </row>
    <row r="16" spans="1:53" x14ac:dyDescent="0.2">
      <c r="E16" s="17" t="s">
        <v>30</v>
      </c>
      <c r="F16" s="17" t="s">
        <v>172</v>
      </c>
      <c r="G16" s="103"/>
      <c r="H16" s="17" t="s">
        <v>181</v>
      </c>
      <c r="I16" s="17" t="s">
        <v>252</v>
      </c>
      <c r="J16" s="107" t="s">
        <v>415</v>
      </c>
      <c r="L16" s="3" t="s">
        <v>108</v>
      </c>
      <c r="T16" s="108">
        <v>0</v>
      </c>
      <c r="U16" s="108">
        <v>0</v>
      </c>
      <c r="V16" s="108">
        <v>0</v>
      </c>
      <c r="W16" s="108">
        <v>0</v>
      </c>
      <c r="X16" s="108">
        <v>0</v>
      </c>
      <c r="Y16" s="108">
        <v>0</v>
      </c>
      <c r="Z16" s="108">
        <v>0</v>
      </c>
      <c r="AA16" s="108">
        <v>0</v>
      </c>
      <c r="AB16" s="108">
        <v>0</v>
      </c>
      <c r="AC16" s="108">
        <v>0</v>
      </c>
      <c r="AD16" s="108">
        <v>0</v>
      </c>
      <c r="AE16" s="108">
        <v>0</v>
      </c>
      <c r="AF16" s="108">
        <v>0</v>
      </c>
      <c r="AG16" s="108">
        <v>0</v>
      </c>
      <c r="AH16" s="108">
        <v>0</v>
      </c>
      <c r="AI16" s="108">
        <v>0</v>
      </c>
      <c r="AJ16" s="108">
        <v>0</v>
      </c>
      <c r="AK16" s="108">
        <v>0</v>
      </c>
    </row>
    <row r="17" spans="5:37" x14ac:dyDescent="0.2">
      <c r="E17" s="17" t="s">
        <v>30</v>
      </c>
      <c r="F17" s="17" t="s">
        <v>172</v>
      </c>
      <c r="G17" s="103"/>
      <c r="H17" s="17" t="s">
        <v>184</v>
      </c>
      <c r="I17" s="17" t="s">
        <v>417</v>
      </c>
      <c r="J17" s="107" t="s">
        <v>418</v>
      </c>
      <c r="L17" s="3" t="s">
        <v>108</v>
      </c>
      <c r="T17" s="108">
        <v>0</v>
      </c>
      <c r="U17" s="108">
        <v>0</v>
      </c>
      <c r="V17" s="108">
        <v>0</v>
      </c>
      <c r="W17" s="108">
        <v>0</v>
      </c>
      <c r="X17" s="108">
        <v>0</v>
      </c>
      <c r="Y17" s="108">
        <v>0</v>
      </c>
      <c r="Z17" s="108">
        <v>0</v>
      </c>
      <c r="AA17" s="108">
        <v>0</v>
      </c>
      <c r="AB17" s="108">
        <v>0</v>
      </c>
      <c r="AC17" s="108">
        <v>0</v>
      </c>
      <c r="AD17" s="108">
        <v>0</v>
      </c>
      <c r="AE17" s="108">
        <v>0</v>
      </c>
      <c r="AF17" s="108">
        <v>0</v>
      </c>
      <c r="AG17" s="108">
        <v>0</v>
      </c>
      <c r="AH17" s="108">
        <v>0</v>
      </c>
      <c r="AI17" s="108">
        <v>0</v>
      </c>
      <c r="AJ17" s="108">
        <v>0</v>
      </c>
      <c r="AK17" s="108">
        <v>0</v>
      </c>
    </row>
    <row r="18" spans="5:37" x14ac:dyDescent="0.2">
      <c r="E18" s="17" t="s">
        <v>30</v>
      </c>
      <c r="F18" s="17" t="s">
        <v>172</v>
      </c>
      <c r="G18" s="103"/>
      <c r="H18" s="17" t="s">
        <v>184</v>
      </c>
      <c r="I18" s="17" t="s">
        <v>186</v>
      </c>
      <c r="J18" s="107" t="s">
        <v>419</v>
      </c>
      <c r="L18" s="3" t="s">
        <v>108</v>
      </c>
      <c r="T18" s="108">
        <v>0</v>
      </c>
      <c r="U18" s="108">
        <v>0</v>
      </c>
      <c r="V18" s="108">
        <v>0</v>
      </c>
      <c r="W18" s="108">
        <v>0</v>
      </c>
      <c r="X18" s="108">
        <v>0</v>
      </c>
      <c r="Y18" s="108">
        <v>0</v>
      </c>
      <c r="Z18" s="108">
        <v>0</v>
      </c>
      <c r="AA18" s="108">
        <v>0</v>
      </c>
      <c r="AB18" s="108">
        <v>0</v>
      </c>
      <c r="AC18" s="108">
        <v>0</v>
      </c>
      <c r="AD18" s="108">
        <v>0</v>
      </c>
      <c r="AE18" s="108">
        <v>0</v>
      </c>
      <c r="AF18" s="108">
        <v>0</v>
      </c>
      <c r="AG18" s="108">
        <v>0</v>
      </c>
      <c r="AH18" s="108">
        <v>0</v>
      </c>
      <c r="AI18" s="108">
        <v>0</v>
      </c>
      <c r="AJ18" s="108">
        <v>0</v>
      </c>
      <c r="AK18" s="108">
        <v>0</v>
      </c>
    </row>
    <row r="19" spans="5:37" x14ac:dyDescent="0.2">
      <c r="E19" s="17" t="s">
        <v>30</v>
      </c>
      <c r="F19" s="17" t="s">
        <v>172</v>
      </c>
      <c r="G19" s="103"/>
      <c r="H19" s="17" t="s">
        <v>184</v>
      </c>
      <c r="I19" s="17" t="s">
        <v>187</v>
      </c>
      <c r="J19" s="107" t="s">
        <v>420</v>
      </c>
      <c r="L19" s="3" t="s">
        <v>108</v>
      </c>
      <c r="T19" s="108">
        <v>0</v>
      </c>
      <c r="U19" s="108">
        <v>0</v>
      </c>
      <c r="V19" s="108">
        <v>0</v>
      </c>
      <c r="W19" s="108">
        <v>0</v>
      </c>
      <c r="X19" s="108">
        <v>0</v>
      </c>
      <c r="Y19" s="108">
        <v>0</v>
      </c>
      <c r="Z19" s="108">
        <v>0</v>
      </c>
      <c r="AA19" s="108">
        <v>0</v>
      </c>
      <c r="AB19" s="108">
        <v>0</v>
      </c>
      <c r="AC19" s="108">
        <v>0</v>
      </c>
      <c r="AD19" s="108">
        <v>0</v>
      </c>
      <c r="AE19" s="108">
        <v>0</v>
      </c>
      <c r="AF19" s="108">
        <v>0</v>
      </c>
      <c r="AG19" s="108">
        <v>0</v>
      </c>
      <c r="AH19" s="108">
        <v>0</v>
      </c>
      <c r="AI19" s="108">
        <v>0</v>
      </c>
      <c r="AJ19" s="108">
        <v>0</v>
      </c>
      <c r="AK19" s="108">
        <v>0</v>
      </c>
    </row>
    <row r="20" spans="5:37" x14ac:dyDescent="0.2">
      <c r="E20" s="17" t="s">
        <v>30</v>
      </c>
      <c r="F20" s="17" t="s">
        <v>172</v>
      </c>
      <c r="G20" s="103"/>
      <c r="H20" s="17" t="s">
        <v>184</v>
      </c>
      <c r="I20" s="17" t="s">
        <v>188</v>
      </c>
      <c r="J20" s="107" t="s">
        <v>421</v>
      </c>
      <c r="L20" s="3" t="s">
        <v>108</v>
      </c>
      <c r="T20" s="108">
        <v>0</v>
      </c>
      <c r="U20" s="108">
        <v>0</v>
      </c>
      <c r="V20" s="108">
        <v>0</v>
      </c>
      <c r="W20" s="108">
        <v>0</v>
      </c>
      <c r="X20" s="108">
        <v>0</v>
      </c>
      <c r="Y20" s="108">
        <v>0</v>
      </c>
      <c r="Z20" s="108">
        <v>0</v>
      </c>
      <c r="AA20" s="108">
        <v>0</v>
      </c>
      <c r="AB20" s="108">
        <v>0</v>
      </c>
      <c r="AC20" s="108">
        <v>0</v>
      </c>
      <c r="AD20" s="108">
        <v>0</v>
      </c>
      <c r="AE20" s="108">
        <v>0</v>
      </c>
      <c r="AF20" s="108">
        <v>0</v>
      </c>
      <c r="AG20" s="108">
        <v>0</v>
      </c>
      <c r="AH20" s="108">
        <v>0</v>
      </c>
      <c r="AI20" s="108">
        <v>0</v>
      </c>
      <c r="AJ20" s="108">
        <v>0</v>
      </c>
      <c r="AK20" s="108">
        <v>0</v>
      </c>
    </row>
    <row r="21" spans="5:37" x14ac:dyDescent="0.2">
      <c r="E21" s="17" t="s">
        <v>30</v>
      </c>
      <c r="F21" s="17" t="s">
        <v>172</v>
      </c>
      <c r="G21" s="103"/>
      <c r="H21" s="17" t="s">
        <v>184</v>
      </c>
      <c r="I21" s="17" t="s">
        <v>189</v>
      </c>
      <c r="J21" s="107" t="s">
        <v>422</v>
      </c>
      <c r="L21" s="3" t="s">
        <v>108</v>
      </c>
      <c r="T21" s="108">
        <v>0</v>
      </c>
      <c r="U21" s="108">
        <v>0</v>
      </c>
      <c r="V21" s="108">
        <v>0</v>
      </c>
      <c r="W21" s="108">
        <v>0</v>
      </c>
      <c r="X21" s="108">
        <v>0</v>
      </c>
      <c r="Y21" s="108">
        <v>0</v>
      </c>
      <c r="Z21" s="108">
        <v>0</v>
      </c>
      <c r="AA21" s="108">
        <v>0</v>
      </c>
      <c r="AB21" s="108">
        <v>0</v>
      </c>
      <c r="AC21" s="108">
        <v>0</v>
      </c>
      <c r="AD21" s="108">
        <v>0</v>
      </c>
      <c r="AE21" s="108">
        <v>0</v>
      </c>
      <c r="AF21" s="108">
        <v>0</v>
      </c>
      <c r="AG21" s="108">
        <v>0</v>
      </c>
      <c r="AH21" s="108">
        <v>0</v>
      </c>
      <c r="AI21" s="108">
        <v>0</v>
      </c>
      <c r="AJ21" s="108">
        <v>0</v>
      </c>
      <c r="AK21" s="108">
        <v>0</v>
      </c>
    </row>
    <row r="22" spans="5:37" x14ac:dyDescent="0.2">
      <c r="E22" s="17" t="s">
        <v>30</v>
      </c>
      <c r="F22" s="17" t="s">
        <v>172</v>
      </c>
      <c r="G22" s="103"/>
      <c r="H22" s="17" t="s">
        <v>184</v>
      </c>
      <c r="I22" s="17" t="s">
        <v>190</v>
      </c>
      <c r="J22" s="107" t="s">
        <v>423</v>
      </c>
      <c r="L22" s="3" t="s">
        <v>108</v>
      </c>
      <c r="T22" s="108">
        <v>0</v>
      </c>
      <c r="U22" s="108">
        <v>0</v>
      </c>
      <c r="V22" s="108">
        <v>0</v>
      </c>
      <c r="W22" s="108">
        <v>0</v>
      </c>
      <c r="X22" s="108">
        <v>0</v>
      </c>
      <c r="Y22" s="108">
        <v>0</v>
      </c>
      <c r="Z22" s="108">
        <v>0</v>
      </c>
      <c r="AA22" s="108">
        <v>0</v>
      </c>
      <c r="AB22" s="108">
        <v>0</v>
      </c>
      <c r="AC22" s="108">
        <v>0</v>
      </c>
      <c r="AD22" s="108">
        <v>0</v>
      </c>
      <c r="AE22" s="108">
        <v>0</v>
      </c>
      <c r="AF22" s="108">
        <v>0</v>
      </c>
      <c r="AG22" s="108">
        <v>0</v>
      </c>
      <c r="AH22" s="108">
        <v>0</v>
      </c>
      <c r="AI22" s="108">
        <v>0</v>
      </c>
      <c r="AJ22" s="108">
        <v>0</v>
      </c>
      <c r="AK22" s="108">
        <v>0</v>
      </c>
    </row>
    <row r="23" spans="5:37" x14ac:dyDescent="0.2">
      <c r="E23" s="17" t="s">
        <v>30</v>
      </c>
      <c r="F23" s="17" t="s">
        <v>172</v>
      </c>
      <c r="G23" s="103"/>
      <c r="H23" s="17" t="s">
        <v>184</v>
      </c>
      <c r="I23" s="17" t="s">
        <v>191</v>
      </c>
      <c r="J23" s="107" t="s">
        <v>424</v>
      </c>
      <c r="L23" s="3" t="s">
        <v>108</v>
      </c>
      <c r="T23" s="108">
        <v>0</v>
      </c>
      <c r="U23" s="108">
        <v>0</v>
      </c>
      <c r="V23" s="108">
        <v>0</v>
      </c>
      <c r="W23" s="108">
        <v>0</v>
      </c>
      <c r="X23" s="108">
        <v>0</v>
      </c>
      <c r="Y23" s="108">
        <v>0</v>
      </c>
      <c r="Z23" s="108">
        <v>0</v>
      </c>
      <c r="AA23" s="108">
        <v>0</v>
      </c>
      <c r="AB23" s="108">
        <v>0</v>
      </c>
      <c r="AC23" s="108">
        <v>0</v>
      </c>
      <c r="AD23" s="108">
        <v>0</v>
      </c>
      <c r="AE23" s="108">
        <v>0</v>
      </c>
      <c r="AF23" s="108">
        <v>0</v>
      </c>
      <c r="AG23" s="108">
        <v>0</v>
      </c>
      <c r="AH23" s="108">
        <v>0</v>
      </c>
      <c r="AI23" s="108">
        <v>0</v>
      </c>
      <c r="AJ23" s="108">
        <v>0</v>
      </c>
      <c r="AK23" s="108">
        <v>0</v>
      </c>
    </row>
    <row r="24" spans="5:37" x14ac:dyDescent="0.2">
      <c r="E24" s="17" t="s">
        <v>30</v>
      </c>
      <c r="F24" s="17" t="s">
        <v>172</v>
      </c>
      <c r="G24" s="103"/>
      <c r="H24" s="17" t="s">
        <v>184</v>
      </c>
      <c r="I24" s="17" t="s">
        <v>192</v>
      </c>
      <c r="J24" s="107" t="s">
        <v>425</v>
      </c>
      <c r="L24" s="3" t="s">
        <v>108</v>
      </c>
      <c r="T24" s="108">
        <v>0</v>
      </c>
      <c r="U24" s="108">
        <v>0</v>
      </c>
      <c r="V24" s="108">
        <v>0</v>
      </c>
      <c r="W24" s="108">
        <v>0</v>
      </c>
      <c r="X24" s="108">
        <v>0</v>
      </c>
      <c r="Y24" s="108">
        <v>0</v>
      </c>
      <c r="Z24" s="108">
        <v>0</v>
      </c>
      <c r="AA24" s="108">
        <v>0</v>
      </c>
      <c r="AB24" s="108">
        <v>0</v>
      </c>
      <c r="AC24" s="108">
        <v>0</v>
      </c>
      <c r="AD24" s="108">
        <v>0</v>
      </c>
      <c r="AE24" s="108">
        <v>0</v>
      </c>
      <c r="AF24" s="108">
        <v>0</v>
      </c>
      <c r="AG24" s="108">
        <v>0</v>
      </c>
      <c r="AH24" s="108">
        <v>0</v>
      </c>
      <c r="AI24" s="108">
        <v>0</v>
      </c>
      <c r="AJ24" s="108">
        <v>0</v>
      </c>
      <c r="AK24" s="108">
        <v>0</v>
      </c>
    </row>
    <row r="25" spans="5:37" x14ac:dyDescent="0.2">
      <c r="E25" s="17" t="s">
        <v>30</v>
      </c>
      <c r="F25" s="17" t="s">
        <v>172</v>
      </c>
      <c r="G25" s="103"/>
      <c r="H25" s="17" t="s">
        <v>194</v>
      </c>
      <c r="I25" s="17" t="s">
        <v>194</v>
      </c>
      <c r="J25" s="107" t="s">
        <v>426</v>
      </c>
      <c r="L25" s="3" t="s">
        <v>108</v>
      </c>
      <c r="T25" s="108">
        <v>0</v>
      </c>
      <c r="U25" s="108">
        <v>0</v>
      </c>
      <c r="V25" s="108">
        <v>0</v>
      </c>
      <c r="W25" s="108">
        <v>0</v>
      </c>
      <c r="X25" s="108">
        <v>0</v>
      </c>
      <c r="Y25" s="108">
        <v>0</v>
      </c>
      <c r="Z25" s="108">
        <v>0</v>
      </c>
      <c r="AA25" s="108">
        <v>0</v>
      </c>
      <c r="AB25" s="108">
        <v>0</v>
      </c>
      <c r="AC25" s="108">
        <v>0</v>
      </c>
      <c r="AD25" s="108">
        <v>0</v>
      </c>
      <c r="AE25" s="108">
        <v>0</v>
      </c>
      <c r="AF25" s="108">
        <v>0</v>
      </c>
      <c r="AG25" s="108">
        <v>0</v>
      </c>
      <c r="AH25" s="108">
        <v>0</v>
      </c>
      <c r="AI25" s="108">
        <v>0</v>
      </c>
      <c r="AJ25" s="108">
        <v>0</v>
      </c>
      <c r="AK25" s="108">
        <v>0</v>
      </c>
    </row>
    <row r="26" spans="5:37" x14ac:dyDescent="0.2">
      <c r="E26" s="17" t="s">
        <v>30</v>
      </c>
      <c r="F26" s="17" t="s">
        <v>207</v>
      </c>
      <c r="G26" s="103"/>
      <c r="H26" s="17" t="s">
        <v>263</v>
      </c>
      <c r="I26" s="17" t="s">
        <v>207</v>
      </c>
      <c r="J26" s="107" t="s">
        <v>438</v>
      </c>
      <c r="L26" s="3" t="s">
        <v>108</v>
      </c>
      <c r="T26" s="107">
        <v>0</v>
      </c>
      <c r="U26" s="107">
        <v>0</v>
      </c>
      <c r="V26" s="107">
        <v>0</v>
      </c>
      <c r="W26" s="107">
        <v>0</v>
      </c>
      <c r="X26" s="107">
        <v>0</v>
      </c>
      <c r="Y26" s="107">
        <v>0</v>
      </c>
      <c r="Z26" s="107">
        <v>0</v>
      </c>
      <c r="AA26" s="107">
        <v>0</v>
      </c>
      <c r="AB26" s="107">
        <v>0</v>
      </c>
      <c r="AC26" s="107">
        <v>0</v>
      </c>
      <c r="AD26" s="107">
        <v>0</v>
      </c>
      <c r="AE26" s="107">
        <v>0</v>
      </c>
      <c r="AF26" s="107">
        <v>0</v>
      </c>
      <c r="AG26" s="107">
        <v>0</v>
      </c>
      <c r="AH26" s="107">
        <v>0</v>
      </c>
      <c r="AI26" s="107">
        <v>0</v>
      </c>
      <c r="AJ26" s="107">
        <v>0</v>
      </c>
      <c r="AK26" s="107">
        <v>0</v>
      </c>
    </row>
    <row r="27" spans="5:37" x14ac:dyDescent="0.2">
      <c r="E27" s="17" t="s">
        <v>30</v>
      </c>
      <c r="F27" s="17" t="s">
        <v>207</v>
      </c>
      <c r="G27" s="103"/>
      <c r="H27" s="17" t="s">
        <v>253</v>
      </c>
      <c r="I27" s="17" t="s">
        <v>253</v>
      </c>
      <c r="J27" s="107" t="s">
        <v>439</v>
      </c>
      <c r="L27" s="3" t="s">
        <v>108</v>
      </c>
      <c r="T27" s="108">
        <v>0</v>
      </c>
      <c r="U27" s="108">
        <v>0</v>
      </c>
      <c r="V27" s="108">
        <v>0</v>
      </c>
      <c r="W27" s="108">
        <v>0</v>
      </c>
      <c r="X27" s="108">
        <v>0</v>
      </c>
      <c r="Y27" s="108">
        <v>0</v>
      </c>
      <c r="Z27" s="108">
        <v>0</v>
      </c>
      <c r="AA27" s="108">
        <v>0</v>
      </c>
      <c r="AB27" s="108">
        <v>0</v>
      </c>
      <c r="AC27" s="108">
        <v>0</v>
      </c>
      <c r="AD27" s="108">
        <v>0</v>
      </c>
      <c r="AE27" s="108">
        <v>0</v>
      </c>
      <c r="AF27" s="108">
        <v>0</v>
      </c>
      <c r="AG27" s="108">
        <v>0</v>
      </c>
      <c r="AH27" s="108">
        <v>0</v>
      </c>
      <c r="AI27" s="108">
        <v>0</v>
      </c>
      <c r="AJ27" s="108">
        <v>0</v>
      </c>
      <c r="AK27" s="108">
        <v>0</v>
      </c>
    </row>
    <row r="28" spans="5:37" x14ac:dyDescent="0.2">
      <c r="E28" s="17" t="s">
        <v>30</v>
      </c>
      <c r="F28" s="17" t="s">
        <v>207</v>
      </c>
      <c r="G28" s="103"/>
      <c r="H28" s="17" t="s">
        <v>208</v>
      </c>
      <c r="I28" s="17" t="s">
        <v>208</v>
      </c>
      <c r="J28" s="107" t="s">
        <v>440</v>
      </c>
      <c r="L28" s="3" t="s">
        <v>108</v>
      </c>
      <c r="T28" s="108">
        <v>0</v>
      </c>
      <c r="U28" s="108">
        <v>0</v>
      </c>
      <c r="V28" s="108">
        <v>0</v>
      </c>
      <c r="W28" s="108">
        <v>0</v>
      </c>
      <c r="X28" s="108">
        <v>0</v>
      </c>
      <c r="Y28" s="108">
        <v>0</v>
      </c>
      <c r="Z28" s="108">
        <v>0</v>
      </c>
      <c r="AA28" s="108">
        <v>0</v>
      </c>
      <c r="AB28" s="108">
        <v>0</v>
      </c>
      <c r="AC28" s="108">
        <v>0</v>
      </c>
      <c r="AD28" s="108">
        <v>0</v>
      </c>
      <c r="AE28" s="108">
        <v>0</v>
      </c>
      <c r="AF28" s="108">
        <v>0</v>
      </c>
      <c r="AG28" s="108">
        <v>0</v>
      </c>
      <c r="AH28" s="108">
        <v>0</v>
      </c>
      <c r="AI28" s="108">
        <v>0</v>
      </c>
      <c r="AJ28" s="108">
        <v>0</v>
      </c>
      <c r="AK28" s="108">
        <v>0</v>
      </c>
    </row>
    <row r="29" spans="5:37" x14ac:dyDescent="0.2">
      <c r="E29" s="17" t="s">
        <v>30</v>
      </c>
      <c r="F29" s="17" t="s">
        <v>207</v>
      </c>
      <c r="G29" s="103"/>
      <c r="H29" s="17" t="s">
        <v>209</v>
      </c>
      <c r="I29" s="17" t="s">
        <v>209</v>
      </c>
      <c r="J29" s="107" t="s">
        <v>441</v>
      </c>
      <c r="L29" s="3" t="s">
        <v>108</v>
      </c>
      <c r="T29" s="108">
        <v>0</v>
      </c>
      <c r="U29" s="108">
        <v>0</v>
      </c>
      <c r="V29" s="108">
        <v>0</v>
      </c>
      <c r="W29" s="108">
        <v>0</v>
      </c>
      <c r="X29" s="108">
        <v>0</v>
      </c>
      <c r="Y29" s="108">
        <v>0</v>
      </c>
      <c r="Z29" s="108">
        <v>0</v>
      </c>
      <c r="AA29" s="108">
        <v>0</v>
      </c>
      <c r="AB29" s="108">
        <v>0</v>
      </c>
      <c r="AC29" s="108">
        <v>0</v>
      </c>
      <c r="AD29" s="108">
        <v>0</v>
      </c>
      <c r="AE29" s="108">
        <v>0</v>
      </c>
      <c r="AF29" s="108">
        <v>0</v>
      </c>
      <c r="AG29" s="108">
        <v>0</v>
      </c>
      <c r="AH29" s="108">
        <v>0</v>
      </c>
      <c r="AI29" s="108">
        <v>0</v>
      </c>
      <c r="AJ29" s="108">
        <v>0</v>
      </c>
      <c r="AK29" s="108">
        <v>0</v>
      </c>
    </row>
    <row r="30" spans="5:37" x14ac:dyDescent="0.2">
      <c r="E30" s="17" t="s">
        <v>30</v>
      </c>
      <c r="F30" s="17" t="s">
        <v>207</v>
      </c>
      <c r="G30" s="103"/>
      <c r="H30" s="17" t="s">
        <v>211</v>
      </c>
      <c r="I30" s="17" t="s">
        <v>211</v>
      </c>
      <c r="J30" s="107" t="s">
        <v>443</v>
      </c>
      <c r="L30" s="3" t="s">
        <v>108</v>
      </c>
      <c r="T30" s="108">
        <v>0</v>
      </c>
      <c r="U30" s="108">
        <v>0</v>
      </c>
      <c r="V30" s="108">
        <v>0</v>
      </c>
      <c r="W30" s="108">
        <v>0</v>
      </c>
      <c r="X30" s="108">
        <v>0</v>
      </c>
      <c r="Y30" s="108">
        <v>0</v>
      </c>
      <c r="Z30" s="108">
        <v>0</v>
      </c>
      <c r="AA30" s="108">
        <v>0</v>
      </c>
      <c r="AB30" s="108">
        <v>0</v>
      </c>
      <c r="AC30" s="108">
        <v>0</v>
      </c>
      <c r="AD30" s="108">
        <v>0</v>
      </c>
      <c r="AE30" s="108">
        <v>0</v>
      </c>
      <c r="AF30" s="108">
        <v>0</v>
      </c>
      <c r="AG30" s="108">
        <v>0</v>
      </c>
      <c r="AH30" s="108">
        <v>0</v>
      </c>
      <c r="AI30" s="108">
        <v>0</v>
      </c>
      <c r="AJ30" s="108">
        <v>0</v>
      </c>
      <c r="AK30" s="108">
        <v>0</v>
      </c>
    </row>
    <row r="31" spans="5:37" x14ac:dyDescent="0.2">
      <c r="E31" s="17" t="s">
        <v>30</v>
      </c>
      <c r="F31" s="17" t="s">
        <v>207</v>
      </c>
      <c r="G31" s="103"/>
      <c r="H31" s="17" t="s">
        <v>611</v>
      </c>
      <c r="I31" s="17" t="s">
        <v>611</v>
      </c>
      <c r="J31" s="107" t="s">
        <v>612</v>
      </c>
      <c r="L31" s="3" t="s">
        <v>108</v>
      </c>
      <c r="T31" s="108">
        <v>0</v>
      </c>
      <c r="U31" s="108">
        <v>0</v>
      </c>
      <c r="V31" s="108">
        <v>0</v>
      </c>
      <c r="W31" s="108">
        <v>0</v>
      </c>
      <c r="X31" s="108">
        <v>0</v>
      </c>
      <c r="Y31" s="108">
        <v>0</v>
      </c>
      <c r="Z31" s="108">
        <v>0</v>
      </c>
      <c r="AA31" s="108">
        <v>0</v>
      </c>
      <c r="AB31" s="108">
        <v>0</v>
      </c>
      <c r="AC31" s="108">
        <v>0</v>
      </c>
      <c r="AD31" s="108">
        <v>0</v>
      </c>
      <c r="AE31" s="108">
        <v>0</v>
      </c>
      <c r="AF31" s="108">
        <v>0</v>
      </c>
      <c r="AG31" s="108">
        <v>0</v>
      </c>
      <c r="AH31" s="108">
        <v>0</v>
      </c>
      <c r="AI31" s="108">
        <v>0</v>
      </c>
      <c r="AJ31" s="108">
        <v>0</v>
      </c>
      <c r="AK31" s="108">
        <v>0</v>
      </c>
    </row>
    <row r="32" spans="5:37" x14ac:dyDescent="0.2">
      <c r="E32" s="17" t="s">
        <v>30</v>
      </c>
      <c r="F32" s="17" t="s">
        <v>207</v>
      </c>
      <c r="G32" s="103"/>
      <c r="H32" s="17" t="s">
        <v>212</v>
      </c>
      <c r="I32" s="17" t="s">
        <v>212</v>
      </c>
      <c r="J32" s="107" t="s">
        <v>444</v>
      </c>
      <c r="L32" s="3" t="s">
        <v>108</v>
      </c>
      <c r="T32" s="108">
        <v>0</v>
      </c>
      <c r="U32" s="108">
        <v>0</v>
      </c>
      <c r="V32" s="108">
        <v>0</v>
      </c>
      <c r="W32" s="108">
        <v>0</v>
      </c>
      <c r="X32" s="108">
        <v>0</v>
      </c>
      <c r="Y32" s="108">
        <v>0</v>
      </c>
      <c r="Z32" s="108">
        <v>0</v>
      </c>
      <c r="AA32" s="108">
        <v>0</v>
      </c>
      <c r="AB32" s="108">
        <v>0</v>
      </c>
      <c r="AC32" s="108">
        <v>0</v>
      </c>
      <c r="AD32" s="108">
        <v>0</v>
      </c>
      <c r="AE32" s="108">
        <v>0</v>
      </c>
      <c r="AF32" s="108">
        <v>0</v>
      </c>
      <c r="AG32" s="108">
        <v>0</v>
      </c>
      <c r="AH32" s="108">
        <v>0</v>
      </c>
      <c r="AI32" s="108">
        <v>0</v>
      </c>
      <c r="AJ32" s="108">
        <v>0</v>
      </c>
      <c r="AK32" s="108">
        <v>0</v>
      </c>
    </row>
    <row r="33" spans="5:53" x14ac:dyDescent="0.2">
      <c r="E33" s="17" t="s">
        <v>30</v>
      </c>
      <c r="F33" s="17" t="s">
        <v>214</v>
      </c>
      <c r="G33" s="103"/>
      <c r="H33" s="17" t="s">
        <v>263</v>
      </c>
      <c r="I33" s="17" t="s">
        <v>214</v>
      </c>
      <c r="J33" s="107" t="s">
        <v>446</v>
      </c>
      <c r="L33" s="3" t="s">
        <v>108</v>
      </c>
      <c r="T33" s="108">
        <v>0</v>
      </c>
      <c r="U33" s="108">
        <v>0</v>
      </c>
      <c r="V33" s="108">
        <v>0</v>
      </c>
      <c r="W33" s="108">
        <v>0</v>
      </c>
      <c r="X33" s="108">
        <v>0</v>
      </c>
      <c r="Y33" s="108">
        <v>0</v>
      </c>
      <c r="Z33" s="108">
        <v>0</v>
      </c>
      <c r="AA33" s="108">
        <v>0</v>
      </c>
      <c r="AB33" s="108">
        <v>0</v>
      </c>
      <c r="AC33" s="108">
        <v>0</v>
      </c>
      <c r="AD33" s="108">
        <v>0</v>
      </c>
      <c r="AE33" s="108">
        <v>0</v>
      </c>
      <c r="AF33" s="108">
        <v>0</v>
      </c>
      <c r="AG33" s="108">
        <v>0</v>
      </c>
      <c r="AH33" s="108">
        <v>0</v>
      </c>
      <c r="AI33" s="108">
        <v>0</v>
      </c>
      <c r="AJ33" s="108">
        <v>0</v>
      </c>
      <c r="AK33" s="108">
        <v>0</v>
      </c>
    </row>
    <row r="34" spans="5:53" s="110" customFormat="1" x14ac:dyDescent="0.2">
      <c r="E34" s="123"/>
      <c r="F34" s="123"/>
      <c r="G34" s="124"/>
      <c r="H34" s="123"/>
      <c r="I34" s="123"/>
      <c r="J34" s="125"/>
      <c r="T34" s="118"/>
      <c r="U34" s="118"/>
      <c r="V34" s="118"/>
      <c r="W34" s="118"/>
      <c r="X34" s="118"/>
      <c r="Y34" s="118"/>
      <c r="Z34" s="118"/>
      <c r="AA34" s="118"/>
      <c r="AB34" s="118"/>
      <c r="AC34" s="118"/>
      <c r="AD34" s="118"/>
      <c r="AE34" s="118"/>
      <c r="AF34" s="118"/>
      <c r="AG34" s="118"/>
      <c r="AH34" s="118"/>
      <c r="AI34" s="118"/>
      <c r="AJ34" s="118"/>
      <c r="AK34" s="118"/>
      <c r="AN34" s="115"/>
    </row>
    <row r="36" spans="5:53" ht="15" x14ac:dyDescent="0.2">
      <c r="E36" s="10" t="s">
        <v>117</v>
      </c>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41"/>
      <c r="AO36" s="10"/>
      <c r="AP36" s="10"/>
      <c r="AQ36" s="10"/>
      <c r="AR36" s="10"/>
      <c r="AS36" s="10"/>
      <c r="AT36" s="10"/>
      <c r="AU36" s="10"/>
      <c r="AV36" s="10"/>
      <c r="AW36" s="10"/>
      <c r="AX36" s="10"/>
      <c r="AY36" s="10"/>
      <c r="AZ36" s="10"/>
      <c r="BA36" s="10"/>
    </row>
    <row r="37" spans="5:53" ht="15" customHeight="1" x14ac:dyDescent="0.2">
      <c r="F37" s="30" t="s">
        <v>122</v>
      </c>
    </row>
    <row r="38" spans="5:53" ht="13.5" customHeight="1" x14ac:dyDescent="0.2"/>
    <row r="39" spans="5:53" x14ac:dyDescent="0.2">
      <c r="H39" s="3" t="s">
        <v>460</v>
      </c>
      <c r="R39" s="29">
        <v>0</v>
      </c>
      <c r="T39" s="29" t="b">
        <v>1</v>
      </c>
      <c r="U39" s="29" t="b">
        <v>1</v>
      </c>
      <c r="V39" s="29" t="b">
        <v>1</v>
      </c>
      <c r="W39" s="29" t="b">
        <v>1</v>
      </c>
      <c r="X39" s="29" t="b">
        <v>1</v>
      </c>
      <c r="Y39" s="29" t="b">
        <v>1</v>
      </c>
      <c r="Z39" s="29" t="b">
        <v>1</v>
      </c>
      <c r="AA39" s="29" t="b">
        <v>1</v>
      </c>
      <c r="AB39" s="29" t="b">
        <v>1</v>
      </c>
      <c r="AC39" s="29" t="b">
        <v>1</v>
      </c>
      <c r="AD39" s="29" t="b">
        <v>1</v>
      </c>
      <c r="AE39" s="29" t="b">
        <v>1</v>
      </c>
      <c r="AF39" s="29" t="b">
        <v>1</v>
      </c>
      <c r="AG39" s="29" t="b">
        <v>1</v>
      </c>
      <c r="AH39" s="29" t="b">
        <v>1</v>
      </c>
      <c r="AI39" s="29" t="b">
        <v>1</v>
      </c>
      <c r="AJ39" s="29" t="b">
        <v>1</v>
      </c>
      <c r="AK39" s="29" t="b">
        <v>1</v>
      </c>
      <c r="AN39" s="3"/>
    </row>
    <row r="40" spans="5:53" x14ac:dyDescent="0.2">
      <c r="H40" s="3" t="s">
        <v>461</v>
      </c>
      <c r="R40" s="29">
        <v>0</v>
      </c>
      <c r="T40" s="29" t="b">
        <v>1</v>
      </c>
      <c r="U40" s="29" t="b">
        <v>1</v>
      </c>
      <c r="V40" s="29" t="b">
        <v>1</v>
      </c>
      <c r="W40" s="29" t="b">
        <v>1</v>
      </c>
      <c r="X40" s="29" t="b">
        <v>1</v>
      </c>
      <c r="Y40" s="29" t="b">
        <v>1</v>
      </c>
      <c r="Z40" s="29" t="b">
        <v>1</v>
      </c>
      <c r="AA40" s="29" t="b">
        <v>1</v>
      </c>
      <c r="AB40" s="29" t="b">
        <v>1</v>
      </c>
      <c r="AC40" s="29" t="b">
        <v>1</v>
      </c>
      <c r="AD40" s="29" t="b">
        <v>1</v>
      </c>
      <c r="AE40" s="29" t="b">
        <v>1</v>
      </c>
      <c r="AF40" s="29" t="b">
        <v>1</v>
      </c>
      <c r="AG40" s="29" t="b">
        <v>1</v>
      </c>
      <c r="AH40" s="29" t="b">
        <v>1</v>
      </c>
      <c r="AI40" s="29" t="b">
        <v>1</v>
      </c>
      <c r="AJ40" s="29" t="b">
        <v>1</v>
      </c>
      <c r="AK40" s="29" t="b">
        <v>1</v>
      </c>
      <c r="AN40" s="3"/>
    </row>
    <row r="41" spans="5:53" x14ac:dyDescent="0.2">
      <c r="H41" s="3" t="s">
        <v>462</v>
      </c>
      <c r="R41" s="29">
        <v>0</v>
      </c>
      <c r="T41" s="29" t="b">
        <v>1</v>
      </c>
      <c r="U41" s="29" t="b">
        <v>1</v>
      </c>
      <c r="V41" s="29" t="b">
        <v>1</v>
      </c>
      <c r="W41" s="29" t="b">
        <v>1</v>
      </c>
      <c r="X41" s="29" t="b">
        <v>1</v>
      </c>
      <c r="Y41" s="29" t="b">
        <v>1</v>
      </c>
      <c r="Z41" s="29" t="b">
        <v>1</v>
      </c>
      <c r="AA41" s="29" t="b">
        <v>1</v>
      </c>
      <c r="AB41" s="29" t="b">
        <v>1</v>
      </c>
      <c r="AC41" s="29" t="b">
        <v>1</v>
      </c>
      <c r="AD41" s="29" t="b">
        <v>1</v>
      </c>
      <c r="AE41" s="29" t="b">
        <v>1</v>
      </c>
      <c r="AF41" s="29" t="b">
        <v>1</v>
      </c>
      <c r="AG41" s="29" t="b">
        <v>1</v>
      </c>
      <c r="AH41" s="29" t="b">
        <v>1</v>
      </c>
      <c r="AI41" s="29" t="b">
        <v>1</v>
      </c>
      <c r="AJ41" s="29" t="b">
        <v>1</v>
      </c>
      <c r="AK41" s="29" t="b">
        <v>1</v>
      </c>
    </row>
    <row r="42" spans="5:53" x14ac:dyDescent="0.2">
      <c r="H42" s="3" t="s">
        <v>120</v>
      </c>
      <c r="R42" s="29">
        <v>0</v>
      </c>
      <c r="AN42" s="3"/>
    </row>
    <row r="43" spans="5:53" x14ac:dyDescent="0.2">
      <c r="AN43" s="3"/>
    </row>
  </sheetData>
  <mergeCells count="1">
    <mergeCell ref="AM6:AO6"/>
  </mergeCells>
  <conditionalFormatting sqref="T39:AK40">
    <cfRule type="cellIs" dxfId="23" priority="6" operator="equal">
      <formula>FALSE</formula>
    </cfRule>
  </conditionalFormatting>
  <conditionalFormatting sqref="R39:R40">
    <cfRule type="cellIs" dxfId="22" priority="5" operator="greaterThan">
      <formula>0</formula>
    </cfRule>
  </conditionalFormatting>
  <conditionalFormatting sqref="R42">
    <cfRule type="cellIs" dxfId="21" priority="4" operator="greaterThan">
      <formula>0</formula>
    </cfRule>
  </conditionalFormatting>
  <conditionalFormatting sqref="R4">
    <cfRule type="cellIs" dxfId="20" priority="3" operator="greaterThan">
      <formula>0</formula>
    </cfRule>
  </conditionalFormatting>
  <conditionalFormatting sqref="T41:AK41">
    <cfRule type="cellIs" dxfId="19" priority="2" operator="equal">
      <formula>FALSE</formula>
    </cfRule>
  </conditionalFormatting>
  <conditionalFormatting sqref="R41">
    <cfRule type="cellIs" dxfId="18" priority="1" operator="greaterThan">
      <formula>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6"/>
  </sheetPr>
  <dimension ref="A1:BI79"/>
  <sheetViews>
    <sheetView zoomScale="70" zoomScaleNormal="70" workbookViewId="0">
      <pane xSplit="19" ySplit="7" topLeftCell="T8" activePane="bottomRight" state="frozen"/>
      <selection sqref="A1:XFD1"/>
      <selection pane="topRight" sqref="A1:XFD1"/>
      <selection pane="bottomLeft" sqref="A1:XFD1"/>
      <selection pane="bottomRight" sqref="A1:XFD1"/>
    </sheetView>
  </sheetViews>
  <sheetFormatPr defaultColWidth="0" defaultRowHeight="12.75" x14ac:dyDescent="0.2"/>
  <cols>
    <col min="1" max="4" width="1.75" style="3" customWidth="1"/>
    <col min="5" max="5" width="8.125" style="3" bestFit="1" customWidth="1"/>
    <col min="6" max="6" width="19.375" style="3" customWidth="1"/>
    <col min="7" max="7" width="22.5" style="3" customWidth="1"/>
    <col min="8" max="8" width="18.75" style="3" bestFit="1" customWidth="1"/>
    <col min="9" max="9" width="43.5" style="3" bestFit="1" customWidth="1"/>
    <col min="10" max="10" width="11" style="3" customWidth="1"/>
    <col min="11" max="11" width="1.75" style="3" customWidth="1"/>
    <col min="12" max="12" width="9.125" style="3" customWidth="1"/>
    <col min="13" max="13" width="20.75" style="3" customWidth="1"/>
    <col min="14" max="14" width="1.75" style="3" customWidth="1"/>
    <col min="15" max="16" width="5.75" style="3" customWidth="1"/>
    <col min="17" max="17" width="1.75" style="3" customWidth="1"/>
    <col min="18" max="18" width="9.125" style="3" customWidth="1"/>
    <col min="19" max="19" width="1.75" style="3" customWidth="1"/>
    <col min="20" max="37" width="9.125" style="3" customWidth="1"/>
    <col min="38" max="38" width="1.625" style="3" customWidth="1"/>
    <col min="39" max="39" width="9.125" style="3" customWidth="1"/>
    <col min="40" max="40" width="9.125" style="42" customWidth="1"/>
    <col min="41" max="44" width="9.125" style="3" customWidth="1"/>
    <col min="45" max="45" width="1.75" style="3" customWidth="1"/>
    <col min="46" max="47" width="9.125" style="3" customWidth="1"/>
    <col min="48" max="48" width="60.875" style="3" bestFit="1" customWidth="1"/>
    <col min="49" max="53" width="1.75" style="3" customWidth="1"/>
    <col min="54" max="55" width="0" style="3" hidden="1" customWidth="1"/>
    <col min="56" max="16384" width="9.125" style="3" hidden="1"/>
  </cols>
  <sheetData>
    <row r="1" spans="1:53" ht="22.5" x14ac:dyDescent="0.3">
      <c r="A1" s="9" t="s">
        <v>469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row>
    <row r="2" spans="1:53" ht="15" x14ac:dyDescent="0.2">
      <c r="A2" s="10" t="s">
        <v>680</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row>
    <row r="3" spans="1:53" ht="15" x14ac:dyDescent="0.2">
      <c r="A3" s="10" t="s">
        <v>682</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row>
    <row r="4" spans="1:53"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row>
    <row r="5" spans="1:53" x14ac:dyDescent="0.2">
      <c r="A5" s="11" t="s">
        <v>146</v>
      </c>
      <c r="B5" s="11"/>
      <c r="C5" s="11"/>
      <c r="D5" s="11"/>
      <c r="E5" s="11"/>
      <c r="F5" s="11"/>
      <c r="G5" s="11" t="s">
        <v>142</v>
      </c>
      <c r="H5" s="147"/>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row>
    <row r="6" spans="1:53" x14ac:dyDescent="0.2">
      <c r="T6" s="85" t="s">
        <v>133</v>
      </c>
      <c r="U6" s="86"/>
      <c r="V6" s="86"/>
      <c r="W6" s="86"/>
      <c r="X6" s="87"/>
      <c r="Y6" s="85" t="s">
        <v>134</v>
      </c>
      <c r="Z6" s="86"/>
      <c r="AA6" s="86"/>
      <c r="AB6" s="86"/>
      <c r="AC6" s="86"/>
      <c r="AD6" s="86"/>
      <c r="AE6" s="86"/>
      <c r="AF6" s="87"/>
      <c r="AG6" s="85" t="s">
        <v>135</v>
      </c>
      <c r="AH6" s="86"/>
      <c r="AI6" s="86"/>
      <c r="AJ6" s="86"/>
      <c r="AK6" s="87"/>
      <c r="AM6" s="144" t="s">
        <v>133</v>
      </c>
      <c r="AN6" s="51" t="s">
        <v>134</v>
      </c>
      <c r="AO6" s="145" t="s">
        <v>135</v>
      </c>
      <c r="AP6" s="144" t="s">
        <v>137</v>
      </c>
      <c r="AQ6" s="144" t="s">
        <v>137</v>
      </c>
      <c r="AR6" s="144" t="s">
        <v>137</v>
      </c>
      <c r="AT6" s="159" t="s">
        <v>115</v>
      </c>
      <c r="AU6" s="159"/>
      <c r="AV6" s="159"/>
    </row>
    <row r="7" spans="1:53" x14ac:dyDescent="0.2">
      <c r="A7" s="4"/>
      <c r="B7" s="4"/>
      <c r="C7" s="4"/>
      <c r="D7" s="4"/>
      <c r="E7" s="4" t="s">
        <v>338</v>
      </c>
      <c r="F7" s="4" t="s">
        <v>170</v>
      </c>
      <c r="G7" s="4" t="s">
        <v>636</v>
      </c>
      <c r="H7" s="4" t="s">
        <v>637</v>
      </c>
      <c r="I7" s="4" t="s">
        <v>218</v>
      </c>
      <c r="J7" s="4" t="s">
        <v>168</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67"/>
      <c r="AM7" s="49" t="s">
        <v>136</v>
      </c>
      <c r="AN7" s="52" t="s">
        <v>136</v>
      </c>
      <c r="AO7" s="50" t="s">
        <v>136</v>
      </c>
      <c r="AP7" s="49" t="s">
        <v>138</v>
      </c>
      <c r="AQ7" s="49" t="s">
        <v>138</v>
      </c>
      <c r="AR7" s="49" t="s">
        <v>138</v>
      </c>
      <c r="AS7" s="67"/>
      <c r="AT7" s="68" t="s">
        <v>7</v>
      </c>
      <c r="AU7" s="69" t="s">
        <v>6</v>
      </c>
      <c r="AV7" s="70" t="s">
        <v>113</v>
      </c>
      <c r="AW7" s="4"/>
      <c r="AX7" s="4"/>
      <c r="AY7" s="4"/>
      <c r="AZ7" s="4"/>
      <c r="BA7" s="4"/>
    </row>
    <row r="8" spans="1:53" x14ac:dyDescent="0.2">
      <c r="AN8" s="3"/>
      <c r="AU8" s="42"/>
    </row>
    <row r="9" spans="1:53" ht="15" x14ac:dyDescent="0.2">
      <c r="B9" s="10" t="s">
        <v>470</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N9" s="3"/>
      <c r="AU9" s="42"/>
    </row>
    <row r="10" spans="1:53" x14ac:dyDescent="0.2">
      <c r="B10" s="67"/>
      <c r="C10" s="67"/>
      <c r="D10" s="67"/>
      <c r="E10" s="4"/>
      <c r="F10" s="4"/>
      <c r="G10" s="4"/>
      <c r="H10" s="4"/>
      <c r="I10" s="4"/>
      <c r="J10" s="4"/>
      <c r="K10" s="4"/>
      <c r="L10" s="4"/>
      <c r="M10" s="83"/>
      <c r="N10" s="83"/>
      <c r="O10" s="83"/>
      <c r="P10" s="67"/>
      <c r="Q10" s="67"/>
      <c r="R10" s="67"/>
      <c r="S10" s="67"/>
      <c r="T10" s="59"/>
      <c r="U10" s="59"/>
      <c r="V10" s="59"/>
      <c r="W10" s="59"/>
      <c r="X10" s="59"/>
      <c r="Y10" s="59"/>
      <c r="Z10" s="59"/>
      <c r="AA10" s="59"/>
      <c r="AB10" s="59"/>
      <c r="AC10" s="59"/>
      <c r="AD10" s="59"/>
      <c r="AE10" s="59"/>
      <c r="AF10" s="59"/>
      <c r="AG10" s="59"/>
      <c r="AH10" s="59"/>
      <c r="AI10" s="59"/>
      <c r="AJ10" s="59"/>
      <c r="AK10" s="59"/>
      <c r="AN10" s="3"/>
      <c r="AU10" s="42"/>
    </row>
    <row r="11" spans="1:53" x14ac:dyDescent="0.2">
      <c r="B11" s="67"/>
      <c r="C11" s="67"/>
      <c r="D11" s="67"/>
      <c r="E11" s="75" t="s">
        <v>30</v>
      </c>
      <c r="F11" s="3" t="s">
        <v>228</v>
      </c>
      <c r="G11" s="3" t="s">
        <v>288</v>
      </c>
      <c r="I11" s="4"/>
      <c r="J11" s="107" t="s">
        <v>401</v>
      </c>
      <c r="K11" s="4"/>
      <c r="L11" s="3" t="s">
        <v>108</v>
      </c>
      <c r="M11" s="83"/>
      <c r="N11" s="83"/>
      <c r="O11" s="83"/>
      <c r="P11" s="67"/>
      <c r="Q11" s="67"/>
      <c r="R11" s="67"/>
      <c r="S11" s="67"/>
      <c r="T11" s="103"/>
      <c r="U11" s="103"/>
      <c r="V11" s="103"/>
      <c r="W11" s="103"/>
      <c r="X11" s="103"/>
      <c r="Y11" s="17">
        <v>0</v>
      </c>
      <c r="Z11" s="17">
        <v>0</v>
      </c>
      <c r="AA11" s="17">
        <v>0</v>
      </c>
      <c r="AB11" s="17">
        <v>0</v>
      </c>
      <c r="AC11" s="17">
        <v>0</v>
      </c>
      <c r="AD11" s="17">
        <v>0</v>
      </c>
      <c r="AE11" s="17">
        <v>0</v>
      </c>
      <c r="AF11" s="17">
        <v>0</v>
      </c>
      <c r="AG11" s="17">
        <v>-4.2491814383178621</v>
      </c>
      <c r="AH11" s="17">
        <v>-4.249953330828447</v>
      </c>
      <c r="AI11" s="17">
        <v>-4.2488729347510059</v>
      </c>
      <c r="AJ11" s="17">
        <v>-4.2418098640541189</v>
      </c>
      <c r="AK11" s="17">
        <v>-4.0724359056326307</v>
      </c>
      <c r="AN11" s="3"/>
      <c r="AU11" s="42"/>
    </row>
    <row r="12" spans="1:53" x14ac:dyDescent="0.2">
      <c r="B12" s="67"/>
      <c r="C12" s="67"/>
      <c r="D12" s="67"/>
      <c r="E12" s="75" t="s">
        <v>30</v>
      </c>
      <c r="F12" s="3" t="s">
        <v>172</v>
      </c>
      <c r="G12" s="3" t="s">
        <v>289</v>
      </c>
      <c r="I12" s="4"/>
      <c r="J12" s="107" t="s">
        <v>402</v>
      </c>
      <c r="K12" s="4"/>
      <c r="L12" s="3" t="s">
        <v>108</v>
      </c>
      <c r="M12" s="83"/>
      <c r="N12" s="83"/>
      <c r="O12" s="83"/>
      <c r="P12" s="67"/>
      <c r="Q12" s="67"/>
      <c r="R12" s="67"/>
      <c r="S12" s="67"/>
      <c r="T12" s="103"/>
      <c r="U12" s="103"/>
      <c r="V12" s="103"/>
      <c r="W12" s="103"/>
      <c r="X12" s="103"/>
      <c r="Y12" s="17">
        <v>0</v>
      </c>
      <c r="Z12" s="17">
        <v>0</v>
      </c>
      <c r="AA12" s="17">
        <v>0</v>
      </c>
      <c r="AB12" s="17">
        <v>0</v>
      </c>
      <c r="AC12" s="17">
        <v>0</v>
      </c>
      <c r="AD12" s="17">
        <v>0</v>
      </c>
      <c r="AE12" s="17">
        <v>0</v>
      </c>
      <c r="AF12" s="17">
        <v>0</v>
      </c>
      <c r="AG12" s="17">
        <v>0</v>
      </c>
      <c r="AH12" s="17">
        <v>0</v>
      </c>
      <c r="AI12" s="17">
        <v>0</v>
      </c>
      <c r="AJ12" s="17">
        <v>0</v>
      </c>
      <c r="AK12" s="17">
        <v>0</v>
      </c>
      <c r="AL12" s="75"/>
      <c r="AN12" s="3"/>
      <c r="AU12" s="42"/>
    </row>
    <row r="13" spans="1:53" x14ac:dyDescent="0.2">
      <c r="B13" s="67"/>
      <c r="C13" s="67"/>
      <c r="D13" s="67"/>
      <c r="E13" s="75" t="s">
        <v>30</v>
      </c>
      <c r="F13" s="3" t="s">
        <v>207</v>
      </c>
      <c r="G13" s="3" t="s">
        <v>289</v>
      </c>
      <c r="I13" s="4"/>
      <c r="J13" s="107" t="s">
        <v>403</v>
      </c>
      <c r="K13" s="4"/>
      <c r="L13" s="3" t="s">
        <v>108</v>
      </c>
      <c r="M13" s="83"/>
      <c r="N13" s="83"/>
      <c r="O13" s="83"/>
      <c r="P13" s="67"/>
      <c r="Q13" s="67"/>
      <c r="R13" s="67"/>
      <c r="S13" s="67"/>
      <c r="T13" s="103"/>
      <c r="U13" s="103"/>
      <c r="V13" s="103"/>
      <c r="W13" s="103"/>
      <c r="X13" s="103"/>
      <c r="Y13" s="17">
        <v>0</v>
      </c>
      <c r="Z13" s="17">
        <v>0</v>
      </c>
      <c r="AA13" s="17">
        <v>0</v>
      </c>
      <c r="AB13" s="17">
        <v>0</v>
      </c>
      <c r="AC13" s="17">
        <v>0</v>
      </c>
      <c r="AD13" s="17">
        <v>0</v>
      </c>
      <c r="AE13" s="17">
        <v>0</v>
      </c>
      <c r="AF13" s="17">
        <v>0</v>
      </c>
      <c r="AG13" s="17">
        <v>0</v>
      </c>
      <c r="AH13" s="17">
        <v>0</v>
      </c>
      <c r="AI13" s="17">
        <v>0</v>
      </c>
      <c r="AJ13" s="17">
        <v>0</v>
      </c>
      <c r="AK13" s="17">
        <v>0</v>
      </c>
      <c r="AN13" s="3"/>
    </row>
    <row r="14" spans="1:53" x14ac:dyDescent="0.2">
      <c r="B14" s="67"/>
      <c r="C14" s="67"/>
      <c r="D14" s="67"/>
      <c r="E14" s="75" t="s">
        <v>30</v>
      </c>
      <c r="F14" s="3" t="s">
        <v>214</v>
      </c>
      <c r="G14" s="3" t="s">
        <v>289</v>
      </c>
      <c r="I14" s="4"/>
      <c r="J14" s="107" t="s">
        <v>404</v>
      </c>
      <c r="K14" s="4"/>
      <c r="L14" s="3" t="s">
        <v>108</v>
      </c>
      <c r="M14" s="83"/>
      <c r="N14" s="83"/>
      <c r="O14" s="83"/>
      <c r="P14" s="67"/>
      <c r="Q14" s="67"/>
      <c r="R14" s="67"/>
      <c r="S14" s="67"/>
      <c r="T14" s="103"/>
      <c r="U14" s="103"/>
      <c r="V14" s="103"/>
      <c r="W14" s="103"/>
      <c r="X14" s="103"/>
      <c r="Y14" s="17">
        <v>0</v>
      </c>
      <c r="Z14" s="17">
        <v>0</v>
      </c>
      <c r="AA14" s="17">
        <v>0</v>
      </c>
      <c r="AB14" s="17">
        <v>0</v>
      </c>
      <c r="AC14" s="17">
        <v>0</v>
      </c>
      <c r="AD14" s="17">
        <v>0</v>
      </c>
      <c r="AE14" s="17">
        <v>0</v>
      </c>
      <c r="AF14" s="17">
        <v>0</v>
      </c>
      <c r="AG14" s="17">
        <v>0</v>
      </c>
      <c r="AH14" s="17">
        <v>0</v>
      </c>
      <c r="AI14" s="17">
        <v>0</v>
      </c>
      <c r="AJ14" s="17">
        <v>0</v>
      </c>
      <c r="AK14" s="17">
        <v>0</v>
      </c>
      <c r="AN14" s="3"/>
      <c r="AU14" s="42"/>
    </row>
    <row r="15" spans="1:53" x14ac:dyDescent="0.2">
      <c r="B15" s="67"/>
      <c r="C15" s="67"/>
      <c r="D15" s="67"/>
      <c r="E15" s="75" t="s">
        <v>30</v>
      </c>
      <c r="F15" s="3" t="s">
        <v>228</v>
      </c>
      <c r="G15" s="3" t="s">
        <v>290</v>
      </c>
      <c r="I15" s="4"/>
      <c r="J15" s="107" t="s">
        <v>405</v>
      </c>
      <c r="K15" s="4"/>
      <c r="L15" s="3" t="s">
        <v>108</v>
      </c>
      <c r="M15" s="83"/>
      <c r="N15" s="83"/>
      <c r="O15" s="83"/>
      <c r="P15" s="67"/>
      <c r="Q15" s="67"/>
      <c r="R15" s="67"/>
      <c r="S15" s="67"/>
      <c r="T15" s="103"/>
      <c r="U15" s="103"/>
      <c r="V15" s="103"/>
      <c r="W15" s="103"/>
      <c r="X15" s="103"/>
      <c r="Y15" s="17">
        <v>0</v>
      </c>
      <c r="Z15" s="17">
        <v>0</v>
      </c>
      <c r="AA15" s="17">
        <v>0</v>
      </c>
      <c r="AB15" s="17">
        <v>0</v>
      </c>
      <c r="AC15" s="17">
        <v>0</v>
      </c>
      <c r="AD15" s="17">
        <v>0</v>
      </c>
      <c r="AE15" s="17">
        <v>0</v>
      </c>
      <c r="AF15" s="17">
        <v>0</v>
      </c>
      <c r="AG15" s="17">
        <v>0</v>
      </c>
      <c r="AH15" s="17">
        <v>0</v>
      </c>
      <c r="AI15" s="17">
        <v>0</v>
      </c>
      <c r="AJ15" s="17">
        <v>0</v>
      </c>
      <c r="AK15" s="17">
        <v>0</v>
      </c>
      <c r="AN15" s="3"/>
      <c r="AU15" s="42"/>
    </row>
    <row r="16" spans="1:53" x14ac:dyDescent="0.2">
      <c r="B16" s="67"/>
      <c r="C16" s="67"/>
      <c r="D16" s="67"/>
      <c r="E16" s="75"/>
      <c r="F16" s="4"/>
      <c r="G16" s="4"/>
      <c r="H16" s="4"/>
      <c r="I16" s="4"/>
      <c r="J16" s="4"/>
      <c r="K16" s="4"/>
      <c r="L16" s="4"/>
      <c r="M16" s="83"/>
      <c r="N16" s="83"/>
      <c r="O16" s="83"/>
      <c r="P16" s="67"/>
      <c r="Q16" s="67"/>
      <c r="R16" s="67"/>
      <c r="S16" s="67"/>
      <c r="T16" s="59"/>
      <c r="U16" s="59"/>
      <c r="V16" s="59"/>
      <c r="W16" s="59"/>
      <c r="X16" s="59"/>
      <c r="Y16" s="59"/>
      <c r="Z16" s="59"/>
      <c r="AA16" s="59"/>
      <c r="AB16" s="59"/>
      <c r="AC16" s="59"/>
      <c r="AD16" s="59"/>
      <c r="AE16" s="59"/>
      <c r="AF16" s="59"/>
      <c r="AG16" s="59"/>
      <c r="AH16" s="59"/>
      <c r="AI16" s="59"/>
      <c r="AJ16" s="59"/>
      <c r="AK16" s="59"/>
      <c r="AN16" s="3"/>
      <c r="AU16" s="42"/>
    </row>
    <row r="17" spans="2:47" x14ac:dyDescent="0.2">
      <c r="B17" s="67"/>
      <c r="C17" s="67"/>
      <c r="D17" s="67"/>
      <c r="E17" s="4"/>
      <c r="F17" s="4"/>
      <c r="G17" s="4"/>
      <c r="H17" s="4"/>
      <c r="I17" s="4"/>
      <c r="J17" s="4"/>
      <c r="K17" s="4"/>
      <c r="L17" s="4"/>
      <c r="M17" s="83"/>
      <c r="N17" s="83"/>
      <c r="O17" s="83"/>
      <c r="P17" s="67"/>
      <c r="Q17" s="67"/>
      <c r="R17" s="67"/>
      <c r="S17" s="67"/>
      <c r="T17" s="59"/>
      <c r="U17" s="59"/>
      <c r="V17" s="59"/>
      <c r="W17" s="59"/>
      <c r="X17" s="59"/>
      <c r="Y17" s="59"/>
      <c r="Z17" s="59"/>
      <c r="AA17" s="59"/>
      <c r="AB17" s="59"/>
      <c r="AC17" s="59"/>
      <c r="AD17" s="59"/>
      <c r="AE17" s="59"/>
      <c r="AF17" s="59"/>
      <c r="AG17" s="59"/>
      <c r="AH17" s="59"/>
      <c r="AI17" s="59"/>
      <c r="AJ17" s="59"/>
      <c r="AK17" s="59"/>
      <c r="AN17" s="3"/>
      <c r="AU17" s="42"/>
    </row>
    <row r="18" spans="2:47" ht="15" x14ac:dyDescent="0.2">
      <c r="B18" s="10" t="s">
        <v>471</v>
      </c>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N18" s="3"/>
      <c r="AU18" s="42"/>
    </row>
    <row r="19" spans="2:47" x14ac:dyDescent="0.2">
      <c r="AN19" s="3"/>
      <c r="AU19" s="42"/>
    </row>
    <row r="20" spans="2:47" x14ac:dyDescent="0.2">
      <c r="E20" s="76" t="s">
        <v>30</v>
      </c>
      <c r="F20" s="4" t="s">
        <v>228</v>
      </c>
      <c r="G20" s="3" t="s">
        <v>263</v>
      </c>
      <c r="H20" s="3" t="s">
        <v>263</v>
      </c>
      <c r="I20" s="4" t="s">
        <v>228</v>
      </c>
      <c r="J20" s="107" t="s">
        <v>406</v>
      </c>
      <c r="L20" s="3" t="s">
        <v>108</v>
      </c>
      <c r="R20" s="72"/>
      <c r="T20" s="103"/>
      <c r="U20" s="103"/>
      <c r="V20" s="103"/>
      <c r="W20" s="103"/>
      <c r="X20" s="103"/>
      <c r="Y20" s="17">
        <v>0</v>
      </c>
      <c r="Z20" s="17">
        <v>0</v>
      </c>
      <c r="AA20" s="17">
        <v>0</v>
      </c>
      <c r="AB20" s="17">
        <v>0</v>
      </c>
      <c r="AC20" s="17">
        <v>0</v>
      </c>
      <c r="AD20" s="17">
        <v>0</v>
      </c>
      <c r="AE20" s="17">
        <v>0</v>
      </c>
      <c r="AF20" s="17">
        <v>0</v>
      </c>
      <c r="AG20" s="17">
        <v>0</v>
      </c>
      <c r="AH20" s="17">
        <v>0</v>
      </c>
      <c r="AI20" s="17">
        <v>0</v>
      </c>
      <c r="AJ20" s="17">
        <v>0</v>
      </c>
      <c r="AK20" s="17">
        <v>0</v>
      </c>
      <c r="AN20" s="3"/>
      <c r="AU20" s="42"/>
    </row>
    <row r="21" spans="2:47" x14ac:dyDescent="0.2">
      <c r="E21" s="77"/>
      <c r="F21" s="4"/>
      <c r="I21" s="4"/>
      <c r="J21" s="131"/>
      <c r="R21" s="72"/>
      <c r="T21" s="103"/>
      <c r="U21" s="103"/>
      <c r="V21" s="103"/>
      <c r="W21" s="103"/>
      <c r="X21" s="103"/>
      <c r="Y21" s="103"/>
      <c r="Z21" s="103"/>
      <c r="AA21" s="103"/>
      <c r="AB21" s="103"/>
      <c r="AC21" s="103"/>
      <c r="AD21" s="103"/>
      <c r="AE21" s="103"/>
      <c r="AF21" s="103"/>
      <c r="AG21" s="103"/>
      <c r="AH21" s="103"/>
      <c r="AI21" s="103"/>
      <c r="AJ21" s="103"/>
      <c r="AK21" s="103"/>
      <c r="AN21" s="3"/>
      <c r="AU21" s="42"/>
    </row>
    <row r="22" spans="2:47" x14ac:dyDescent="0.2">
      <c r="E22" s="76" t="s">
        <v>30</v>
      </c>
      <c r="F22" s="4" t="s">
        <v>172</v>
      </c>
      <c r="G22" s="3" t="s">
        <v>263</v>
      </c>
      <c r="H22" s="3" t="s">
        <v>263</v>
      </c>
      <c r="I22" s="4" t="s">
        <v>172</v>
      </c>
      <c r="J22" s="107" t="s">
        <v>407</v>
      </c>
      <c r="L22" s="3" t="s">
        <v>108</v>
      </c>
      <c r="R22" s="72"/>
      <c r="T22" s="103"/>
      <c r="U22" s="103"/>
      <c r="V22" s="103"/>
      <c r="W22" s="103"/>
      <c r="X22" s="103"/>
      <c r="Y22" s="17">
        <v>0</v>
      </c>
      <c r="Z22" s="17">
        <v>0</v>
      </c>
      <c r="AA22" s="17">
        <v>0</v>
      </c>
      <c r="AB22" s="17">
        <v>0</v>
      </c>
      <c r="AC22" s="17">
        <v>0</v>
      </c>
      <c r="AD22" s="17">
        <v>0</v>
      </c>
      <c r="AE22" s="17">
        <v>0</v>
      </c>
      <c r="AF22" s="17">
        <v>0</v>
      </c>
      <c r="AG22" s="17">
        <v>0</v>
      </c>
      <c r="AH22" s="17">
        <v>0</v>
      </c>
      <c r="AI22" s="17">
        <v>0</v>
      </c>
      <c r="AJ22" s="17">
        <v>0</v>
      </c>
      <c r="AK22" s="17">
        <v>0</v>
      </c>
      <c r="AN22" s="3"/>
      <c r="AU22" s="42"/>
    </row>
    <row r="23" spans="2:47" x14ac:dyDescent="0.2">
      <c r="E23" s="76" t="s">
        <v>30</v>
      </c>
      <c r="F23" s="4" t="s">
        <v>172</v>
      </c>
      <c r="G23" s="4" t="s">
        <v>173</v>
      </c>
      <c r="H23" s="3" t="s">
        <v>263</v>
      </c>
      <c r="I23" s="4" t="s">
        <v>174</v>
      </c>
      <c r="J23" s="107" t="s">
        <v>408</v>
      </c>
      <c r="L23" s="3" t="s">
        <v>108</v>
      </c>
      <c r="R23" s="72"/>
      <c r="T23" s="103"/>
      <c r="U23" s="103"/>
      <c r="V23" s="103"/>
      <c r="W23" s="103"/>
      <c r="X23" s="103"/>
      <c r="Y23" s="17">
        <v>0</v>
      </c>
      <c r="Z23" s="17">
        <v>0</v>
      </c>
      <c r="AA23" s="17">
        <v>0</v>
      </c>
      <c r="AB23" s="17">
        <v>0</v>
      </c>
      <c r="AC23" s="17">
        <v>0</v>
      </c>
      <c r="AD23" s="17">
        <v>0</v>
      </c>
      <c r="AE23" s="17">
        <v>0</v>
      </c>
      <c r="AF23" s="17">
        <v>0</v>
      </c>
      <c r="AG23" s="17">
        <v>0</v>
      </c>
      <c r="AH23" s="17">
        <v>0</v>
      </c>
      <c r="AI23" s="17">
        <v>0</v>
      </c>
      <c r="AJ23" s="17">
        <v>0</v>
      </c>
      <c r="AK23" s="17">
        <v>0</v>
      </c>
      <c r="AN23" s="3"/>
      <c r="AU23" s="42"/>
    </row>
    <row r="24" spans="2:47" x14ac:dyDescent="0.2">
      <c r="E24" s="76" t="s">
        <v>30</v>
      </c>
      <c r="F24" s="4" t="s">
        <v>172</v>
      </c>
      <c r="G24" s="4" t="s">
        <v>173</v>
      </c>
      <c r="H24" s="4" t="s">
        <v>175</v>
      </c>
      <c r="I24" s="4" t="s">
        <v>176</v>
      </c>
      <c r="J24" s="107" t="s">
        <v>344</v>
      </c>
      <c r="L24" s="3" t="s">
        <v>108</v>
      </c>
      <c r="R24" s="72"/>
      <c r="T24" s="103"/>
      <c r="U24" s="103"/>
      <c r="V24" s="103"/>
      <c r="W24" s="103"/>
      <c r="X24" s="103"/>
      <c r="Y24" s="17">
        <v>0</v>
      </c>
      <c r="Z24" s="17">
        <v>0</v>
      </c>
      <c r="AA24" s="17">
        <v>0</v>
      </c>
      <c r="AB24" s="17">
        <v>0</v>
      </c>
      <c r="AC24" s="17">
        <v>0</v>
      </c>
      <c r="AD24" s="17">
        <v>0</v>
      </c>
      <c r="AE24" s="17">
        <v>0</v>
      </c>
      <c r="AF24" s="17">
        <v>0</v>
      </c>
      <c r="AG24" s="17">
        <v>0</v>
      </c>
      <c r="AH24" s="17">
        <v>0</v>
      </c>
      <c r="AI24" s="17">
        <v>0</v>
      </c>
      <c r="AJ24" s="17">
        <v>0</v>
      </c>
      <c r="AK24" s="17">
        <v>0</v>
      </c>
      <c r="AN24" s="3"/>
      <c r="AU24" s="42"/>
    </row>
    <row r="25" spans="2:47" x14ac:dyDescent="0.2">
      <c r="E25" s="76" t="s">
        <v>30</v>
      </c>
      <c r="F25" s="3" t="s">
        <v>172</v>
      </c>
      <c r="G25" s="3" t="s">
        <v>173</v>
      </c>
      <c r="H25" s="3" t="s">
        <v>175</v>
      </c>
      <c r="I25" s="77" t="s">
        <v>177</v>
      </c>
      <c r="J25" s="107" t="s">
        <v>409</v>
      </c>
      <c r="L25" s="3" t="s">
        <v>108</v>
      </c>
      <c r="R25" s="72"/>
      <c r="T25" s="103"/>
      <c r="U25" s="103"/>
      <c r="V25" s="103"/>
      <c r="W25" s="103"/>
      <c r="X25" s="103"/>
      <c r="Y25" s="17">
        <v>0</v>
      </c>
      <c r="Z25" s="17">
        <v>0</v>
      </c>
      <c r="AA25" s="17">
        <v>0</v>
      </c>
      <c r="AB25" s="17">
        <v>0</v>
      </c>
      <c r="AC25" s="17">
        <v>0</v>
      </c>
      <c r="AD25" s="17">
        <v>0</v>
      </c>
      <c r="AE25" s="17">
        <v>0</v>
      </c>
      <c r="AF25" s="17">
        <v>0</v>
      </c>
      <c r="AG25" s="17">
        <v>0</v>
      </c>
      <c r="AH25" s="17">
        <v>0</v>
      </c>
      <c r="AI25" s="17">
        <v>0</v>
      </c>
      <c r="AJ25" s="17">
        <v>0</v>
      </c>
      <c r="AK25" s="17">
        <v>0</v>
      </c>
      <c r="AN25" s="3"/>
      <c r="AU25" s="42"/>
    </row>
    <row r="26" spans="2:47" x14ac:dyDescent="0.2">
      <c r="E26" s="76" t="s">
        <v>30</v>
      </c>
      <c r="F26" s="3" t="s">
        <v>172</v>
      </c>
      <c r="G26" s="3" t="s">
        <v>173</v>
      </c>
      <c r="H26" s="3" t="s">
        <v>175</v>
      </c>
      <c r="I26" s="77" t="s">
        <v>178</v>
      </c>
      <c r="J26" s="107" t="s">
        <v>410</v>
      </c>
      <c r="L26" s="3" t="s">
        <v>108</v>
      </c>
      <c r="R26" s="72"/>
      <c r="T26" s="103"/>
      <c r="U26" s="103"/>
      <c r="V26" s="103"/>
      <c r="W26" s="103"/>
      <c r="X26" s="103"/>
      <c r="Y26" s="17">
        <v>0</v>
      </c>
      <c r="Z26" s="17">
        <v>0</v>
      </c>
      <c r="AA26" s="17">
        <v>0</v>
      </c>
      <c r="AB26" s="17">
        <v>0</v>
      </c>
      <c r="AC26" s="17">
        <v>0</v>
      </c>
      <c r="AD26" s="17">
        <v>0</v>
      </c>
      <c r="AE26" s="17">
        <v>0</v>
      </c>
      <c r="AF26" s="17">
        <v>0</v>
      </c>
      <c r="AG26" s="17">
        <v>0</v>
      </c>
      <c r="AH26" s="17">
        <v>0</v>
      </c>
      <c r="AI26" s="17">
        <v>0</v>
      </c>
      <c r="AJ26" s="17">
        <v>0</v>
      </c>
      <c r="AK26" s="17">
        <v>0</v>
      </c>
      <c r="AN26" s="3"/>
      <c r="AU26" s="42"/>
    </row>
    <row r="27" spans="2:47" x14ac:dyDescent="0.2">
      <c r="E27" s="76" t="s">
        <v>30</v>
      </c>
      <c r="F27" s="3" t="s">
        <v>172</v>
      </c>
      <c r="G27" s="3" t="s">
        <v>173</v>
      </c>
      <c r="H27" s="3" t="s">
        <v>175</v>
      </c>
      <c r="I27" s="77" t="s">
        <v>179</v>
      </c>
      <c r="J27" s="107" t="s">
        <v>411</v>
      </c>
      <c r="L27" s="3" t="s">
        <v>108</v>
      </c>
      <c r="R27" s="72"/>
      <c r="T27" s="103"/>
      <c r="U27" s="103"/>
      <c r="V27" s="103"/>
      <c r="W27" s="103"/>
      <c r="X27" s="103"/>
      <c r="Y27" s="17">
        <v>0</v>
      </c>
      <c r="Z27" s="17">
        <v>0</v>
      </c>
      <c r="AA27" s="17">
        <v>0</v>
      </c>
      <c r="AB27" s="17">
        <v>0</v>
      </c>
      <c r="AC27" s="17">
        <v>0</v>
      </c>
      <c r="AD27" s="17">
        <v>0</v>
      </c>
      <c r="AE27" s="17">
        <v>0</v>
      </c>
      <c r="AF27" s="17">
        <v>0</v>
      </c>
      <c r="AG27" s="17">
        <v>0</v>
      </c>
      <c r="AH27" s="17">
        <v>0</v>
      </c>
      <c r="AI27" s="17">
        <v>0</v>
      </c>
      <c r="AJ27" s="17">
        <v>0</v>
      </c>
      <c r="AK27" s="17">
        <v>0</v>
      </c>
      <c r="AN27" s="3"/>
      <c r="AU27" s="42"/>
    </row>
    <row r="28" spans="2:47" x14ac:dyDescent="0.2">
      <c r="E28" s="76" t="s">
        <v>30</v>
      </c>
      <c r="F28" s="3" t="s">
        <v>172</v>
      </c>
      <c r="G28" s="3" t="s">
        <v>173</v>
      </c>
      <c r="H28" s="3" t="s">
        <v>175</v>
      </c>
      <c r="I28" s="77" t="s">
        <v>180</v>
      </c>
      <c r="J28" s="107" t="s">
        <v>412</v>
      </c>
      <c r="L28" s="3" t="s">
        <v>108</v>
      </c>
      <c r="R28" s="72"/>
      <c r="T28" s="103"/>
      <c r="U28" s="103"/>
      <c r="V28" s="103"/>
      <c r="W28" s="103"/>
      <c r="X28" s="103"/>
      <c r="Y28" s="17">
        <v>0</v>
      </c>
      <c r="Z28" s="17">
        <v>0</v>
      </c>
      <c r="AA28" s="17">
        <v>0</v>
      </c>
      <c r="AB28" s="17">
        <v>0</v>
      </c>
      <c r="AC28" s="17">
        <v>0</v>
      </c>
      <c r="AD28" s="17">
        <v>0</v>
      </c>
      <c r="AE28" s="17">
        <v>0</v>
      </c>
      <c r="AF28" s="17">
        <v>0</v>
      </c>
      <c r="AG28" s="17">
        <v>0</v>
      </c>
      <c r="AH28" s="17">
        <v>0</v>
      </c>
      <c r="AI28" s="17">
        <v>0</v>
      </c>
      <c r="AJ28" s="17">
        <v>0</v>
      </c>
      <c r="AK28" s="17">
        <v>0</v>
      </c>
      <c r="AN28" s="3"/>
      <c r="AU28" s="42"/>
    </row>
    <row r="29" spans="2:47" x14ac:dyDescent="0.2">
      <c r="E29" s="76" t="s">
        <v>30</v>
      </c>
      <c r="F29" s="4" t="s">
        <v>172</v>
      </c>
      <c r="G29" s="4" t="s">
        <v>173</v>
      </c>
      <c r="H29" s="4" t="s">
        <v>181</v>
      </c>
      <c r="I29" s="4" t="s">
        <v>182</v>
      </c>
      <c r="J29" s="107" t="s">
        <v>413</v>
      </c>
      <c r="L29" s="3" t="s">
        <v>108</v>
      </c>
      <c r="R29" s="72"/>
      <c r="T29" s="103"/>
      <c r="U29" s="103"/>
      <c r="V29" s="103"/>
      <c r="W29" s="103"/>
      <c r="X29" s="103"/>
      <c r="Y29" s="17">
        <v>0</v>
      </c>
      <c r="Z29" s="17">
        <v>0</v>
      </c>
      <c r="AA29" s="17">
        <v>0</v>
      </c>
      <c r="AB29" s="17">
        <v>0</v>
      </c>
      <c r="AC29" s="17">
        <v>0</v>
      </c>
      <c r="AD29" s="17">
        <v>0</v>
      </c>
      <c r="AE29" s="17">
        <v>0</v>
      </c>
      <c r="AF29" s="17">
        <v>0</v>
      </c>
      <c r="AG29" s="17">
        <v>0</v>
      </c>
      <c r="AH29" s="17">
        <v>0</v>
      </c>
      <c r="AI29" s="17">
        <v>0</v>
      </c>
      <c r="AJ29" s="17">
        <v>0</v>
      </c>
      <c r="AK29" s="17">
        <v>0</v>
      </c>
      <c r="AN29" s="3"/>
      <c r="AU29" s="42"/>
    </row>
    <row r="30" spans="2:47" x14ac:dyDescent="0.2">
      <c r="E30" s="76" t="s">
        <v>30</v>
      </c>
      <c r="F30" s="3" t="s">
        <v>172</v>
      </c>
      <c r="G30" s="3" t="s">
        <v>173</v>
      </c>
      <c r="H30" s="3" t="s">
        <v>181</v>
      </c>
      <c r="I30" s="77" t="s">
        <v>167</v>
      </c>
      <c r="J30" s="107" t="s">
        <v>352</v>
      </c>
      <c r="L30" s="3" t="s">
        <v>108</v>
      </c>
      <c r="R30" s="72"/>
      <c r="T30" s="103"/>
      <c r="U30" s="103"/>
      <c r="V30" s="103"/>
      <c r="W30" s="103"/>
      <c r="X30" s="103"/>
      <c r="Y30" s="17">
        <v>0</v>
      </c>
      <c r="Z30" s="17">
        <v>0</v>
      </c>
      <c r="AA30" s="17">
        <v>0</v>
      </c>
      <c r="AB30" s="17">
        <v>0</v>
      </c>
      <c r="AC30" s="17">
        <v>0</v>
      </c>
      <c r="AD30" s="17">
        <v>0</v>
      </c>
      <c r="AE30" s="17">
        <v>0</v>
      </c>
      <c r="AF30" s="17">
        <v>0</v>
      </c>
      <c r="AG30" s="17">
        <v>0</v>
      </c>
      <c r="AH30" s="17">
        <v>0</v>
      </c>
      <c r="AI30" s="17">
        <v>0</v>
      </c>
      <c r="AJ30" s="17">
        <v>0</v>
      </c>
      <c r="AK30" s="17">
        <v>0</v>
      </c>
      <c r="AN30" s="3"/>
      <c r="AU30" s="42"/>
    </row>
    <row r="31" spans="2:47" x14ac:dyDescent="0.2">
      <c r="E31" s="76" t="s">
        <v>30</v>
      </c>
      <c r="F31" s="3" t="s">
        <v>172</v>
      </c>
      <c r="G31" s="3" t="s">
        <v>173</v>
      </c>
      <c r="H31" s="3" t="s">
        <v>181</v>
      </c>
      <c r="I31" s="77" t="s">
        <v>250</v>
      </c>
      <c r="J31" s="107" t="s">
        <v>360</v>
      </c>
      <c r="L31" s="3" t="s">
        <v>108</v>
      </c>
      <c r="R31" s="72"/>
      <c r="T31" s="103"/>
      <c r="U31" s="103"/>
      <c r="V31" s="103"/>
      <c r="W31" s="103"/>
      <c r="X31" s="103"/>
      <c r="Y31" s="17">
        <v>0</v>
      </c>
      <c r="Z31" s="17">
        <v>0</v>
      </c>
      <c r="AA31" s="17">
        <v>0</v>
      </c>
      <c r="AB31" s="17">
        <v>0</v>
      </c>
      <c r="AC31" s="17">
        <v>0</v>
      </c>
      <c r="AD31" s="17">
        <v>0</v>
      </c>
      <c r="AE31" s="17">
        <v>0</v>
      </c>
      <c r="AF31" s="17">
        <v>0</v>
      </c>
      <c r="AG31" s="17">
        <v>0</v>
      </c>
      <c r="AH31" s="17">
        <v>0</v>
      </c>
      <c r="AI31" s="17">
        <v>0</v>
      </c>
      <c r="AJ31" s="17">
        <v>0</v>
      </c>
      <c r="AK31" s="17">
        <v>0</v>
      </c>
      <c r="AN31" s="3"/>
      <c r="AU31" s="42"/>
    </row>
    <row r="32" spans="2:47" x14ac:dyDescent="0.2">
      <c r="E32" s="76" t="s">
        <v>30</v>
      </c>
      <c r="F32" s="3" t="s">
        <v>172</v>
      </c>
      <c r="G32" s="3" t="s">
        <v>173</v>
      </c>
      <c r="H32" s="3" t="s">
        <v>181</v>
      </c>
      <c r="I32" s="77" t="s">
        <v>183</v>
      </c>
      <c r="J32" s="107" t="s">
        <v>368</v>
      </c>
      <c r="L32" s="3" t="s">
        <v>108</v>
      </c>
      <c r="R32" s="72"/>
      <c r="T32" s="103"/>
      <c r="U32" s="103"/>
      <c r="V32" s="103"/>
      <c r="W32" s="103"/>
      <c r="X32" s="103"/>
      <c r="Y32" s="17">
        <v>0</v>
      </c>
      <c r="Z32" s="17">
        <v>0</v>
      </c>
      <c r="AA32" s="17">
        <v>0</v>
      </c>
      <c r="AB32" s="17">
        <v>0</v>
      </c>
      <c r="AC32" s="17">
        <v>0</v>
      </c>
      <c r="AD32" s="17">
        <v>0</v>
      </c>
      <c r="AE32" s="17">
        <v>0</v>
      </c>
      <c r="AF32" s="17">
        <v>0</v>
      </c>
      <c r="AG32" s="17">
        <v>0</v>
      </c>
      <c r="AH32" s="17">
        <v>0</v>
      </c>
      <c r="AI32" s="17">
        <v>0</v>
      </c>
      <c r="AJ32" s="17">
        <v>0</v>
      </c>
      <c r="AK32" s="17">
        <v>0</v>
      </c>
      <c r="AN32" s="3"/>
      <c r="AU32" s="42"/>
    </row>
    <row r="33" spans="5:47" x14ac:dyDescent="0.2">
      <c r="E33" s="76" t="s">
        <v>30</v>
      </c>
      <c r="F33" s="3" t="s">
        <v>172</v>
      </c>
      <c r="G33" s="3" t="s">
        <v>173</v>
      </c>
      <c r="H33" s="3" t="s">
        <v>181</v>
      </c>
      <c r="I33" s="77" t="s">
        <v>251</v>
      </c>
      <c r="J33" s="107" t="s">
        <v>414</v>
      </c>
      <c r="L33" s="3" t="s">
        <v>108</v>
      </c>
      <c r="R33" s="72"/>
      <c r="T33" s="103"/>
      <c r="U33" s="103"/>
      <c r="V33" s="103"/>
      <c r="W33" s="103"/>
      <c r="X33" s="103"/>
      <c r="Y33" s="17">
        <v>0</v>
      </c>
      <c r="Z33" s="17">
        <v>0</v>
      </c>
      <c r="AA33" s="17">
        <v>0</v>
      </c>
      <c r="AB33" s="17">
        <v>0</v>
      </c>
      <c r="AC33" s="17">
        <v>0</v>
      </c>
      <c r="AD33" s="17">
        <v>0</v>
      </c>
      <c r="AE33" s="17">
        <v>0</v>
      </c>
      <c r="AF33" s="17">
        <v>0</v>
      </c>
      <c r="AG33" s="17">
        <v>0</v>
      </c>
      <c r="AH33" s="17">
        <v>0</v>
      </c>
      <c r="AI33" s="17">
        <v>0</v>
      </c>
      <c r="AJ33" s="17">
        <v>0</v>
      </c>
      <c r="AK33" s="17">
        <v>0</v>
      </c>
      <c r="AN33" s="3"/>
      <c r="AU33" s="42"/>
    </row>
    <row r="34" spans="5:47" x14ac:dyDescent="0.2">
      <c r="E34" s="76" t="s">
        <v>30</v>
      </c>
      <c r="F34" s="3" t="s">
        <v>172</v>
      </c>
      <c r="G34" s="3" t="s">
        <v>173</v>
      </c>
      <c r="H34" s="3" t="s">
        <v>181</v>
      </c>
      <c r="I34" s="77" t="s">
        <v>252</v>
      </c>
      <c r="J34" s="107" t="s">
        <v>415</v>
      </c>
      <c r="L34" s="3" t="s">
        <v>108</v>
      </c>
      <c r="R34" s="72"/>
      <c r="T34" s="103"/>
      <c r="U34" s="103"/>
      <c r="V34" s="103"/>
      <c r="W34" s="103"/>
      <c r="X34" s="103"/>
      <c r="Y34" s="17">
        <v>0</v>
      </c>
      <c r="Z34" s="17">
        <v>0</v>
      </c>
      <c r="AA34" s="17">
        <v>0</v>
      </c>
      <c r="AB34" s="17">
        <v>0</v>
      </c>
      <c r="AC34" s="17">
        <v>0</v>
      </c>
      <c r="AD34" s="17">
        <v>0</v>
      </c>
      <c r="AE34" s="17">
        <v>0</v>
      </c>
      <c r="AF34" s="17">
        <v>0</v>
      </c>
      <c r="AG34" s="17">
        <v>0</v>
      </c>
      <c r="AH34" s="17">
        <v>0</v>
      </c>
      <c r="AI34" s="17">
        <v>0</v>
      </c>
      <c r="AJ34" s="17">
        <v>0</v>
      </c>
      <c r="AK34" s="17">
        <v>0</v>
      </c>
      <c r="AN34" s="3"/>
      <c r="AU34" s="42"/>
    </row>
    <row r="35" spans="5:47" x14ac:dyDescent="0.2">
      <c r="E35" s="76" t="s">
        <v>30</v>
      </c>
      <c r="F35" s="4" t="s">
        <v>172</v>
      </c>
      <c r="G35" s="4" t="s">
        <v>173</v>
      </c>
      <c r="H35" s="4" t="s">
        <v>184</v>
      </c>
      <c r="I35" s="4" t="s">
        <v>185</v>
      </c>
      <c r="J35" s="107" t="s">
        <v>416</v>
      </c>
      <c r="L35" s="3" t="s">
        <v>108</v>
      </c>
      <c r="R35" s="72"/>
      <c r="T35" s="103"/>
      <c r="U35" s="103"/>
      <c r="V35" s="103"/>
      <c r="W35" s="103"/>
      <c r="X35" s="103"/>
      <c r="Y35" s="17">
        <v>0</v>
      </c>
      <c r="Z35" s="17">
        <v>0</v>
      </c>
      <c r="AA35" s="17">
        <v>0</v>
      </c>
      <c r="AB35" s="17">
        <v>0</v>
      </c>
      <c r="AC35" s="17">
        <v>0</v>
      </c>
      <c r="AD35" s="17">
        <v>0</v>
      </c>
      <c r="AE35" s="17">
        <v>0</v>
      </c>
      <c r="AF35" s="17">
        <v>0</v>
      </c>
      <c r="AG35" s="17">
        <v>0</v>
      </c>
      <c r="AH35" s="17">
        <v>0</v>
      </c>
      <c r="AI35" s="17">
        <v>0</v>
      </c>
      <c r="AJ35" s="17">
        <v>0</v>
      </c>
      <c r="AK35" s="17">
        <v>0</v>
      </c>
      <c r="AN35" s="3"/>
      <c r="AU35" s="42"/>
    </row>
    <row r="36" spans="5:47" x14ac:dyDescent="0.2">
      <c r="E36" s="76" t="s">
        <v>30</v>
      </c>
      <c r="F36" s="3" t="s">
        <v>172</v>
      </c>
      <c r="G36" s="3" t="s">
        <v>173</v>
      </c>
      <c r="H36" s="3" t="s">
        <v>184</v>
      </c>
      <c r="I36" s="77" t="s">
        <v>417</v>
      </c>
      <c r="J36" s="107" t="s">
        <v>418</v>
      </c>
      <c r="L36" s="3" t="s">
        <v>108</v>
      </c>
      <c r="R36" s="72"/>
      <c r="T36" s="103"/>
      <c r="U36" s="103"/>
      <c r="V36" s="103"/>
      <c r="W36" s="103"/>
      <c r="X36" s="103"/>
      <c r="Y36" s="17">
        <v>0</v>
      </c>
      <c r="Z36" s="17">
        <v>0</v>
      </c>
      <c r="AA36" s="17">
        <v>0</v>
      </c>
      <c r="AB36" s="17">
        <v>0</v>
      </c>
      <c r="AC36" s="17">
        <v>0</v>
      </c>
      <c r="AD36" s="17">
        <v>0</v>
      </c>
      <c r="AE36" s="17">
        <v>0</v>
      </c>
      <c r="AF36" s="17">
        <v>0</v>
      </c>
      <c r="AG36" s="17">
        <v>0</v>
      </c>
      <c r="AH36" s="17">
        <v>0</v>
      </c>
      <c r="AI36" s="17">
        <v>0</v>
      </c>
      <c r="AJ36" s="17">
        <v>0</v>
      </c>
      <c r="AK36" s="17">
        <v>0</v>
      </c>
      <c r="AN36" s="3"/>
      <c r="AU36" s="42"/>
    </row>
    <row r="37" spans="5:47" x14ac:dyDescent="0.2">
      <c r="E37" s="76" t="s">
        <v>30</v>
      </c>
      <c r="F37" s="3" t="s">
        <v>172</v>
      </c>
      <c r="G37" s="3" t="s">
        <v>173</v>
      </c>
      <c r="H37" s="3" t="s">
        <v>184</v>
      </c>
      <c r="I37" s="77" t="s">
        <v>186</v>
      </c>
      <c r="J37" s="107" t="s">
        <v>419</v>
      </c>
      <c r="L37" s="3" t="s">
        <v>108</v>
      </c>
      <c r="R37" s="72"/>
      <c r="T37" s="103"/>
      <c r="U37" s="103"/>
      <c r="V37" s="103"/>
      <c r="W37" s="103"/>
      <c r="X37" s="103"/>
      <c r="Y37" s="17">
        <v>0</v>
      </c>
      <c r="Z37" s="17">
        <v>0</v>
      </c>
      <c r="AA37" s="17">
        <v>0</v>
      </c>
      <c r="AB37" s="17">
        <v>0</v>
      </c>
      <c r="AC37" s="17">
        <v>0</v>
      </c>
      <c r="AD37" s="17">
        <v>0</v>
      </c>
      <c r="AE37" s="17">
        <v>0</v>
      </c>
      <c r="AF37" s="17">
        <v>0</v>
      </c>
      <c r="AG37" s="17">
        <v>0</v>
      </c>
      <c r="AH37" s="17">
        <v>0</v>
      </c>
      <c r="AI37" s="17">
        <v>0</v>
      </c>
      <c r="AJ37" s="17">
        <v>0</v>
      </c>
      <c r="AK37" s="17">
        <v>0</v>
      </c>
      <c r="AN37" s="3"/>
      <c r="AU37" s="42"/>
    </row>
    <row r="38" spans="5:47" x14ac:dyDescent="0.2">
      <c r="E38" s="76" t="s">
        <v>30</v>
      </c>
      <c r="F38" s="3" t="s">
        <v>172</v>
      </c>
      <c r="G38" s="3" t="s">
        <v>173</v>
      </c>
      <c r="H38" s="3" t="s">
        <v>184</v>
      </c>
      <c r="I38" s="77" t="s">
        <v>187</v>
      </c>
      <c r="J38" s="107" t="s">
        <v>420</v>
      </c>
      <c r="L38" s="3" t="s">
        <v>108</v>
      </c>
      <c r="R38" s="72"/>
      <c r="T38" s="103"/>
      <c r="U38" s="103"/>
      <c r="V38" s="103"/>
      <c r="W38" s="103"/>
      <c r="X38" s="103"/>
      <c r="Y38" s="17">
        <v>0</v>
      </c>
      <c r="Z38" s="17">
        <v>0</v>
      </c>
      <c r="AA38" s="17">
        <v>0</v>
      </c>
      <c r="AB38" s="17">
        <v>0</v>
      </c>
      <c r="AC38" s="17">
        <v>0</v>
      </c>
      <c r="AD38" s="17">
        <v>0</v>
      </c>
      <c r="AE38" s="17">
        <v>0</v>
      </c>
      <c r="AF38" s="17">
        <v>0</v>
      </c>
      <c r="AG38" s="17">
        <v>0</v>
      </c>
      <c r="AH38" s="17">
        <v>0</v>
      </c>
      <c r="AI38" s="17">
        <v>0</v>
      </c>
      <c r="AJ38" s="17">
        <v>0</v>
      </c>
      <c r="AK38" s="17">
        <v>0</v>
      </c>
      <c r="AN38" s="3"/>
      <c r="AU38" s="42"/>
    </row>
    <row r="39" spans="5:47" x14ac:dyDescent="0.2">
      <c r="E39" s="76" t="s">
        <v>30</v>
      </c>
      <c r="F39" s="3" t="s">
        <v>172</v>
      </c>
      <c r="G39" s="3" t="s">
        <v>173</v>
      </c>
      <c r="H39" s="3" t="s">
        <v>184</v>
      </c>
      <c r="I39" s="77" t="s">
        <v>188</v>
      </c>
      <c r="J39" s="107" t="s">
        <v>421</v>
      </c>
      <c r="L39" s="3" t="s">
        <v>108</v>
      </c>
      <c r="R39" s="72"/>
      <c r="T39" s="103"/>
      <c r="U39" s="103"/>
      <c r="V39" s="103"/>
      <c r="W39" s="103"/>
      <c r="X39" s="103"/>
      <c r="Y39" s="17">
        <v>0</v>
      </c>
      <c r="Z39" s="17">
        <v>0</v>
      </c>
      <c r="AA39" s="17">
        <v>0</v>
      </c>
      <c r="AB39" s="17">
        <v>0</v>
      </c>
      <c r="AC39" s="17">
        <v>0</v>
      </c>
      <c r="AD39" s="17">
        <v>0</v>
      </c>
      <c r="AE39" s="17">
        <v>0</v>
      </c>
      <c r="AF39" s="17">
        <v>0</v>
      </c>
      <c r="AG39" s="17">
        <v>0</v>
      </c>
      <c r="AH39" s="17">
        <v>0</v>
      </c>
      <c r="AI39" s="17">
        <v>0</v>
      </c>
      <c r="AJ39" s="17">
        <v>0</v>
      </c>
      <c r="AK39" s="17">
        <v>0</v>
      </c>
      <c r="AN39" s="3"/>
      <c r="AU39" s="42"/>
    </row>
    <row r="40" spans="5:47" x14ac:dyDescent="0.2">
      <c r="E40" s="76" t="s">
        <v>30</v>
      </c>
      <c r="F40" s="3" t="s">
        <v>172</v>
      </c>
      <c r="G40" s="3" t="s">
        <v>173</v>
      </c>
      <c r="H40" s="3" t="s">
        <v>184</v>
      </c>
      <c r="I40" s="77" t="s">
        <v>189</v>
      </c>
      <c r="J40" s="107" t="s">
        <v>422</v>
      </c>
      <c r="L40" s="3" t="s">
        <v>108</v>
      </c>
      <c r="R40" s="72"/>
      <c r="T40" s="103"/>
      <c r="U40" s="103"/>
      <c r="V40" s="103"/>
      <c r="W40" s="103"/>
      <c r="X40" s="103"/>
      <c r="Y40" s="17">
        <v>0</v>
      </c>
      <c r="Z40" s="17">
        <v>0</v>
      </c>
      <c r="AA40" s="17">
        <v>0</v>
      </c>
      <c r="AB40" s="17">
        <v>0</v>
      </c>
      <c r="AC40" s="17">
        <v>0</v>
      </c>
      <c r="AD40" s="17">
        <v>0</v>
      </c>
      <c r="AE40" s="17">
        <v>0</v>
      </c>
      <c r="AF40" s="17">
        <v>0</v>
      </c>
      <c r="AG40" s="17">
        <v>0</v>
      </c>
      <c r="AH40" s="17">
        <v>0</v>
      </c>
      <c r="AI40" s="17">
        <v>0</v>
      </c>
      <c r="AJ40" s="17">
        <v>0</v>
      </c>
      <c r="AK40" s="17">
        <v>0</v>
      </c>
      <c r="AN40" s="3"/>
      <c r="AU40" s="42"/>
    </row>
    <row r="41" spans="5:47" x14ac:dyDescent="0.2">
      <c r="E41" s="76" t="s">
        <v>30</v>
      </c>
      <c r="F41" s="3" t="s">
        <v>172</v>
      </c>
      <c r="G41" s="3" t="s">
        <v>173</v>
      </c>
      <c r="H41" s="3" t="s">
        <v>184</v>
      </c>
      <c r="I41" s="77" t="s">
        <v>190</v>
      </c>
      <c r="J41" s="107" t="s">
        <v>423</v>
      </c>
      <c r="L41" s="3" t="s">
        <v>108</v>
      </c>
      <c r="R41" s="72"/>
      <c r="T41" s="103"/>
      <c r="U41" s="103"/>
      <c r="V41" s="103"/>
      <c r="W41" s="103"/>
      <c r="X41" s="103"/>
      <c r="Y41" s="17">
        <v>0</v>
      </c>
      <c r="Z41" s="17">
        <v>0</v>
      </c>
      <c r="AA41" s="17">
        <v>0</v>
      </c>
      <c r="AB41" s="17">
        <v>0</v>
      </c>
      <c r="AC41" s="17">
        <v>0</v>
      </c>
      <c r="AD41" s="17">
        <v>0</v>
      </c>
      <c r="AE41" s="17">
        <v>0</v>
      </c>
      <c r="AF41" s="17">
        <v>0</v>
      </c>
      <c r="AG41" s="17">
        <v>0</v>
      </c>
      <c r="AH41" s="17">
        <v>0</v>
      </c>
      <c r="AI41" s="17">
        <v>0</v>
      </c>
      <c r="AJ41" s="17">
        <v>0</v>
      </c>
      <c r="AK41" s="17">
        <v>0</v>
      </c>
      <c r="AN41" s="3"/>
      <c r="AU41" s="42"/>
    </row>
    <row r="42" spans="5:47" x14ac:dyDescent="0.2">
      <c r="E42" s="76" t="s">
        <v>30</v>
      </c>
      <c r="F42" s="3" t="s">
        <v>172</v>
      </c>
      <c r="G42" s="3" t="s">
        <v>173</v>
      </c>
      <c r="H42" s="3" t="s">
        <v>184</v>
      </c>
      <c r="I42" s="77" t="s">
        <v>191</v>
      </c>
      <c r="J42" s="107" t="s">
        <v>424</v>
      </c>
      <c r="L42" s="3" t="s">
        <v>108</v>
      </c>
      <c r="R42" s="72"/>
      <c r="T42" s="103"/>
      <c r="U42" s="103"/>
      <c r="V42" s="103"/>
      <c r="W42" s="103"/>
      <c r="X42" s="103"/>
      <c r="Y42" s="17">
        <v>0</v>
      </c>
      <c r="Z42" s="17">
        <v>0</v>
      </c>
      <c r="AA42" s="17">
        <v>0</v>
      </c>
      <c r="AB42" s="17">
        <v>0</v>
      </c>
      <c r="AC42" s="17">
        <v>0</v>
      </c>
      <c r="AD42" s="17">
        <v>0</v>
      </c>
      <c r="AE42" s="17">
        <v>0</v>
      </c>
      <c r="AF42" s="17">
        <v>0</v>
      </c>
      <c r="AG42" s="17">
        <v>0</v>
      </c>
      <c r="AH42" s="17">
        <v>0</v>
      </c>
      <c r="AI42" s="17">
        <v>0</v>
      </c>
      <c r="AJ42" s="17">
        <v>0</v>
      </c>
      <c r="AK42" s="17">
        <v>0</v>
      </c>
      <c r="AN42" s="3"/>
      <c r="AU42" s="42"/>
    </row>
    <row r="43" spans="5:47" x14ac:dyDescent="0.2">
      <c r="E43" s="76" t="s">
        <v>30</v>
      </c>
      <c r="F43" s="3" t="s">
        <v>172</v>
      </c>
      <c r="G43" s="3" t="s">
        <v>173</v>
      </c>
      <c r="H43" s="3" t="s">
        <v>184</v>
      </c>
      <c r="I43" s="77" t="s">
        <v>192</v>
      </c>
      <c r="J43" s="107" t="s">
        <v>425</v>
      </c>
      <c r="L43" s="3" t="s">
        <v>108</v>
      </c>
      <c r="R43" s="72"/>
      <c r="T43" s="103"/>
      <c r="U43" s="103"/>
      <c r="V43" s="103"/>
      <c r="W43" s="103"/>
      <c r="X43" s="103"/>
      <c r="Y43" s="17">
        <v>0</v>
      </c>
      <c r="Z43" s="17">
        <v>0</v>
      </c>
      <c r="AA43" s="17">
        <v>0</v>
      </c>
      <c r="AB43" s="17">
        <v>0</v>
      </c>
      <c r="AC43" s="17">
        <v>0</v>
      </c>
      <c r="AD43" s="17">
        <v>0</v>
      </c>
      <c r="AE43" s="17">
        <v>0</v>
      </c>
      <c r="AF43" s="17">
        <v>0</v>
      </c>
      <c r="AG43" s="17">
        <v>0</v>
      </c>
      <c r="AH43" s="17">
        <v>0</v>
      </c>
      <c r="AI43" s="17">
        <v>0</v>
      </c>
      <c r="AJ43" s="17">
        <v>0</v>
      </c>
      <c r="AK43" s="17">
        <v>0</v>
      </c>
      <c r="AN43" s="3"/>
      <c r="AU43" s="42"/>
    </row>
    <row r="44" spans="5:47" x14ac:dyDescent="0.2">
      <c r="E44" s="76" t="s">
        <v>30</v>
      </c>
      <c r="F44" s="4" t="s">
        <v>172</v>
      </c>
      <c r="G44" s="4" t="s">
        <v>173</v>
      </c>
      <c r="H44" s="4" t="s">
        <v>193</v>
      </c>
      <c r="I44" s="4" t="s">
        <v>194</v>
      </c>
      <c r="J44" s="107" t="s">
        <v>426</v>
      </c>
      <c r="L44" s="3" t="s">
        <v>108</v>
      </c>
      <c r="R44" s="72"/>
      <c r="T44" s="103"/>
      <c r="U44" s="103"/>
      <c r="V44" s="103"/>
      <c r="W44" s="103"/>
      <c r="X44" s="103"/>
      <c r="Y44" s="17">
        <v>0</v>
      </c>
      <c r="Z44" s="17">
        <v>0</v>
      </c>
      <c r="AA44" s="17">
        <v>0</v>
      </c>
      <c r="AB44" s="17">
        <v>0</v>
      </c>
      <c r="AC44" s="17">
        <v>0</v>
      </c>
      <c r="AD44" s="17">
        <v>0</v>
      </c>
      <c r="AE44" s="17">
        <v>0</v>
      </c>
      <c r="AF44" s="17">
        <v>0</v>
      </c>
      <c r="AG44" s="17">
        <v>0</v>
      </c>
      <c r="AH44" s="17">
        <v>0</v>
      </c>
      <c r="AI44" s="17">
        <v>0</v>
      </c>
      <c r="AJ44" s="17">
        <v>0</v>
      </c>
      <c r="AK44" s="17">
        <v>0</v>
      </c>
      <c r="AN44" s="3"/>
      <c r="AU44" s="42"/>
    </row>
    <row r="45" spans="5:47" x14ac:dyDescent="0.2">
      <c r="E45" s="76" t="s">
        <v>30</v>
      </c>
      <c r="F45" s="4" t="s">
        <v>172</v>
      </c>
      <c r="G45" s="4" t="s">
        <v>195</v>
      </c>
      <c r="H45" s="3" t="s">
        <v>263</v>
      </c>
      <c r="I45" s="4" t="s">
        <v>196</v>
      </c>
      <c r="J45" s="107" t="s">
        <v>427</v>
      </c>
      <c r="L45" s="3" t="s">
        <v>108</v>
      </c>
      <c r="R45" s="72"/>
      <c r="T45" s="103"/>
      <c r="U45" s="103"/>
      <c r="V45" s="103"/>
      <c r="W45" s="103"/>
      <c r="X45" s="103"/>
      <c r="Y45" s="103"/>
      <c r="Z45" s="103"/>
      <c r="AA45" s="103"/>
      <c r="AB45" s="103"/>
      <c r="AC45" s="103"/>
      <c r="AD45" s="103"/>
      <c r="AE45" s="103"/>
      <c r="AF45" s="103"/>
      <c r="AG45" s="103"/>
      <c r="AH45" s="103"/>
      <c r="AI45" s="103"/>
      <c r="AJ45" s="103"/>
      <c r="AK45" s="103"/>
      <c r="AN45" s="3"/>
      <c r="AU45" s="42"/>
    </row>
    <row r="46" spans="5:47" x14ac:dyDescent="0.2">
      <c r="E46" s="76" t="s">
        <v>30</v>
      </c>
      <c r="F46" s="3" t="s">
        <v>172</v>
      </c>
      <c r="G46" s="3" t="s">
        <v>195</v>
      </c>
      <c r="H46" s="3" t="s">
        <v>263</v>
      </c>
      <c r="I46" s="77" t="s">
        <v>197</v>
      </c>
      <c r="J46" s="107" t="s">
        <v>428</v>
      </c>
      <c r="L46" s="3" t="s">
        <v>108</v>
      </c>
      <c r="R46" s="72"/>
      <c r="T46" s="103"/>
      <c r="U46" s="103"/>
      <c r="V46" s="103"/>
      <c r="W46" s="103"/>
      <c r="X46" s="103"/>
      <c r="Y46" s="103"/>
      <c r="Z46" s="103"/>
      <c r="AA46" s="103"/>
      <c r="AB46" s="103"/>
      <c r="AC46" s="103"/>
      <c r="AD46" s="103"/>
      <c r="AE46" s="103"/>
      <c r="AF46" s="103"/>
      <c r="AG46" s="103"/>
      <c r="AH46" s="103"/>
      <c r="AI46" s="103"/>
      <c r="AJ46" s="103"/>
      <c r="AK46" s="103"/>
      <c r="AN46" s="3"/>
      <c r="AU46" s="42"/>
    </row>
    <row r="47" spans="5:47" x14ac:dyDescent="0.2">
      <c r="E47" s="76" t="s">
        <v>30</v>
      </c>
      <c r="F47" s="3" t="s">
        <v>172</v>
      </c>
      <c r="G47" s="3" t="s">
        <v>195</v>
      </c>
      <c r="H47" s="3" t="s">
        <v>263</v>
      </c>
      <c r="I47" s="77" t="s">
        <v>198</v>
      </c>
      <c r="J47" s="107" t="s">
        <v>429</v>
      </c>
      <c r="L47" s="3" t="s">
        <v>108</v>
      </c>
      <c r="R47" s="72"/>
      <c r="T47" s="103"/>
      <c r="U47" s="103"/>
      <c r="V47" s="103"/>
      <c r="W47" s="103"/>
      <c r="X47" s="103"/>
      <c r="Y47" s="103"/>
      <c r="Z47" s="103"/>
      <c r="AA47" s="103"/>
      <c r="AB47" s="103"/>
      <c r="AC47" s="103"/>
      <c r="AD47" s="103"/>
      <c r="AE47" s="103"/>
      <c r="AF47" s="103"/>
      <c r="AG47" s="103"/>
      <c r="AH47" s="103"/>
      <c r="AI47" s="103"/>
      <c r="AJ47" s="103"/>
      <c r="AK47" s="103"/>
      <c r="AN47" s="3"/>
      <c r="AU47" s="42"/>
    </row>
    <row r="48" spans="5:47" x14ac:dyDescent="0.2">
      <c r="E48" s="76" t="s">
        <v>30</v>
      </c>
      <c r="F48" s="3" t="s">
        <v>172</v>
      </c>
      <c r="G48" s="3" t="s">
        <v>195</v>
      </c>
      <c r="H48" s="3" t="s">
        <v>263</v>
      </c>
      <c r="I48" s="77" t="s">
        <v>199</v>
      </c>
      <c r="J48" s="107" t="s">
        <v>430</v>
      </c>
      <c r="L48" s="3" t="s">
        <v>108</v>
      </c>
      <c r="R48" s="72"/>
      <c r="T48" s="103"/>
      <c r="U48" s="103"/>
      <c r="V48" s="103"/>
      <c r="W48" s="103"/>
      <c r="X48" s="103"/>
      <c r="Y48" s="103"/>
      <c r="Z48" s="103"/>
      <c r="AA48" s="103"/>
      <c r="AB48" s="103"/>
      <c r="AC48" s="103"/>
      <c r="AD48" s="103"/>
      <c r="AE48" s="103"/>
      <c r="AF48" s="103"/>
      <c r="AG48" s="103"/>
      <c r="AH48" s="103"/>
      <c r="AI48" s="103"/>
      <c r="AJ48" s="103"/>
      <c r="AK48" s="103"/>
      <c r="AN48" s="3"/>
      <c r="AU48" s="42"/>
    </row>
    <row r="49" spans="5:47" x14ac:dyDescent="0.2">
      <c r="E49" s="76" t="s">
        <v>30</v>
      </c>
      <c r="F49" s="3" t="s">
        <v>172</v>
      </c>
      <c r="G49" s="3" t="s">
        <v>195</v>
      </c>
      <c r="H49" s="3" t="s">
        <v>263</v>
      </c>
      <c r="I49" s="77" t="s">
        <v>200</v>
      </c>
      <c r="J49" s="107" t="s">
        <v>431</v>
      </c>
      <c r="L49" s="3" t="s">
        <v>108</v>
      </c>
      <c r="R49" s="72"/>
      <c r="T49" s="103"/>
      <c r="U49" s="103"/>
      <c r="V49" s="103"/>
      <c r="W49" s="103"/>
      <c r="X49" s="103"/>
      <c r="Y49" s="103"/>
      <c r="Z49" s="103"/>
      <c r="AA49" s="103"/>
      <c r="AB49" s="103"/>
      <c r="AC49" s="103"/>
      <c r="AD49" s="103"/>
      <c r="AE49" s="103"/>
      <c r="AF49" s="103"/>
      <c r="AG49" s="103"/>
      <c r="AH49" s="103"/>
      <c r="AI49" s="103"/>
      <c r="AJ49" s="103"/>
      <c r="AK49" s="103"/>
      <c r="AN49" s="3"/>
      <c r="AU49" s="42"/>
    </row>
    <row r="50" spans="5:47" x14ac:dyDescent="0.2">
      <c r="E50" s="76" t="s">
        <v>30</v>
      </c>
      <c r="F50" s="3" t="s">
        <v>172</v>
      </c>
      <c r="G50" s="3" t="s">
        <v>195</v>
      </c>
      <c r="H50" s="3" t="s">
        <v>263</v>
      </c>
      <c r="I50" s="77" t="s">
        <v>201</v>
      </c>
      <c r="J50" s="107" t="s">
        <v>432</v>
      </c>
      <c r="L50" s="3" t="s">
        <v>108</v>
      </c>
      <c r="R50" s="72"/>
      <c r="T50" s="103"/>
      <c r="U50" s="103"/>
      <c r="V50" s="103"/>
      <c r="W50" s="103"/>
      <c r="X50" s="103"/>
      <c r="Y50" s="103"/>
      <c r="Z50" s="103"/>
      <c r="AA50" s="103"/>
      <c r="AB50" s="103"/>
      <c r="AC50" s="103"/>
      <c r="AD50" s="103"/>
      <c r="AE50" s="103"/>
      <c r="AF50" s="103"/>
      <c r="AG50" s="103"/>
      <c r="AH50" s="103"/>
      <c r="AI50" s="103"/>
      <c r="AJ50" s="103"/>
      <c r="AK50" s="103"/>
      <c r="AN50" s="3"/>
      <c r="AU50" s="42"/>
    </row>
    <row r="51" spans="5:47" x14ac:dyDescent="0.2">
      <c r="E51" s="76" t="s">
        <v>30</v>
      </c>
      <c r="F51" s="3" t="s">
        <v>172</v>
      </c>
      <c r="G51" s="3" t="s">
        <v>195</v>
      </c>
      <c r="H51" s="3" t="s">
        <v>263</v>
      </c>
      <c r="I51" s="77" t="s">
        <v>202</v>
      </c>
      <c r="J51" s="107" t="s">
        <v>433</v>
      </c>
      <c r="L51" s="3" t="s">
        <v>108</v>
      </c>
      <c r="R51" s="72"/>
      <c r="T51" s="103"/>
      <c r="U51" s="103"/>
      <c r="V51" s="103"/>
      <c r="W51" s="103"/>
      <c r="X51" s="103"/>
      <c r="Y51" s="103"/>
      <c r="Z51" s="103"/>
      <c r="AA51" s="103"/>
      <c r="AB51" s="103"/>
      <c r="AC51" s="103"/>
      <c r="AD51" s="103"/>
      <c r="AE51" s="103"/>
      <c r="AF51" s="103"/>
      <c r="AG51" s="103"/>
      <c r="AH51" s="103"/>
      <c r="AI51" s="103"/>
      <c r="AJ51" s="103"/>
      <c r="AK51" s="103"/>
      <c r="AN51" s="3"/>
      <c r="AU51" s="42"/>
    </row>
    <row r="52" spans="5:47" x14ac:dyDescent="0.2">
      <c r="E52" s="76" t="s">
        <v>30</v>
      </c>
      <c r="F52" s="3" t="s">
        <v>172</v>
      </c>
      <c r="G52" s="3" t="s">
        <v>195</v>
      </c>
      <c r="H52" s="3" t="s">
        <v>263</v>
      </c>
      <c r="I52" s="77" t="s">
        <v>203</v>
      </c>
      <c r="J52" s="107" t="s">
        <v>434</v>
      </c>
      <c r="L52" s="3" t="s">
        <v>108</v>
      </c>
      <c r="R52" s="72"/>
      <c r="T52" s="103"/>
      <c r="U52" s="103"/>
      <c r="V52" s="103"/>
      <c r="W52" s="103"/>
      <c r="X52" s="103"/>
      <c r="Y52" s="103"/>
      <c r="Z52" s="103"/>
      <c r="AA52" s="103"/>
      <c r="AB52" s="103"/>
      <c r="AC52" s="103"/>
      <c r="AD52" s="103"/>
      <c r="AE52" s="103"/>
      <c r="AF52" s="103"/>
      <c r="AG52" s="103"/>
      <c r="AH52" s="103"/>
      <c r="AI52" s="103"/>
      <c r="AJ52" s="103"/>
      <c r="AK52" s="103"/>
      <c r="AN52" s="3"/>
      <c r="AU52" s="42"/>
    </row>
    <row r="53" spans="5:47" x14ac:dyDescent="0.2">
      <c r="E53" s="76" t="s">
        <v>30</v>
      </c>
      <c r="F53" s="3" t="s">
        <v>172</v>
      </c>
      <c r="G53" s="3" t="s">
        <v>195</v>
      </c>
      <c r="H53" s="3" t="s">
        <v>263</v>
      </c>
      <c r="I53" s="77" t="s">
        <v>204</v>
      </c>
      <c r="J53" s="107" t="s">
        <v>435</v>
      </c>
      <c r="L53" s="3" t="s">
        <v>108</v>
      </c>
      <c r="R53" s="72"/>
      <c r="T53" s="103"/>
      <c r="U53" s="103"/>
      <c r="V53" s="103"/>
      <c r="W53" s="103"/>
      <c r="X53" s="103"/>
      <c r="Y53" s="103"/>
      <c r="Z53" s="103"/>
      <c r="AA53" s="103"/>
      <c r="AB53" s="103"/>
      <c r="AC53" s="103"/>
      <c r="AD53" s="103"/>
      <c r="AE53" s="103"/>
      <c r="AF53" s="103"/>
      <c r="AG53" s="103"/>
      <c r="AH53" s="103"/>
      <c r="AI53" s="103"/>
      <c r="AJ53" s="103"/>
      <c r="AK53" s="103"/>
      <c r="AN53" s="3"/>
      <c r="AU53" s="42"/>
    </row>
    <row r="54" spans="5:47" x14ac:dyDescent="0.2">
      <c r="E54" s="76" t="s">
        <v>30</v>
      </c>
      <c r="F54" s="3" t="s">
        <v>172</v>
      </c>
      <c r="G54" s="3" t="s">
        <v>195</v>
      </c>
      <c r="H54" s="3" t="s">
        <v>263</v>
      </c>
      <c r="I54" s="77" t="s">
        <v>205</v>
      </c>
      <c r="J54" s="107" t="s">
        <v>436</v>
      </c>
      <c r="L54" s="3" t="s">
        <v>108</v>
      </c>
      <c r="R54" s="72"/>
      <c r="T54" s="103"/>
      <c r="U54" s="103"/>
      <c r="V54" s="103"/>
      <c r="W54" s="103"/>
      <c r="X54" s="103"/>
      <c r="Y54" s="103"/>
      <c r="Z54" s="103"/>
      <c r="AA54" s="103"/>
      <c r="AB54" s="103"/>
      <c r="AC54" s="103"/>
      <c r="AD54" s="103"/>
      <c r="AE54" s="103"/>
      <c r="AF54" s="103"/>
      <c r="AG54" s="103"/>
      <c r="AH54" s="103"/>
      <c r="AI54" s="103"/>
      <c r="AJ54" s="103"/>
      <c r="AK54" s="103"/>
      <c r="AN54" s="3"/>
      <c r="AU54" s="42"/>
    </row>
    <row r="55" spans="5:47" x14ac:dyDescent="0.2">
      <c r="E55" s="76" t="s">
        <v>30</v>
      </c>
      <c r="F55" s="3" t="s">
        <v>172</v>
      </c>
      <c r="G55" s="3" t="s">
        <v>195</v>
      </c>
      <c r="H55" s="3" t="s">
        <v>263</v>
      </c>
      <c r="I55" s="77" t="s">
        <v>206</v>
      </c>
      <c r="J55" s="107" t="s">
        <v>468</v>
      </c>
      <c r="L55" s="3" t="s">
        <v>108</v>
      </c>
      <c r="R55" s="72"/>
      <c r="T55" s="103"/>
      <c r="U55" s="103"/>
      <c r="V55" s="103"/>
      <c r="W55" s="103"/>
      <c r="X55" s="103"/>
      <c r="Y55" s="103"/>
      <c r="Z55" s="103"/>
      <c r="AA55" s="103"/>
      <c r="AB55" s="103"/>
      <c r="AC55" s="103"/>
      <c r="AD55" s="103"/>
      <c r="AE55" s="103"/>
      <c r="AF55" s="103"/>
      <c r="AG55" s="103"/>
      <c r="AH55" s="103"/>
      <c r="AI55" s="103"/>
      <c r="AJ55" s="103"/>
      <c r="AK55" s="103"/>
      <c r="AN55" s="3"/>
      <c r="AU55" s="42"/>
    </row>
    <row r="56" spans="5:47" x14ac:dyDescent="0.2">
      <c r="E56" s="76" t="s">
        <v>30</v>
      </c>
      <c r="F56" s="3" t="s">
        <v>172</v>
      </c>
      <c r="G56" s="3" t="s">
        <v>195</v>
      </c>
      <c r="H56" s="3" t="s">
        <v>263</v>
      </c>
      <c r="I56" s="77" t="s">
        <v>193</v>
      </c>
      <c r="J56" s="107" t="s">
        <v>437</v>
      </c>
      <c r="L56" s="3" t="s">
        <v>108</v>
      </c>
      <c r="R56" s="72"/>
      <c r="T56" s="103"/>
      <c r="U56" s="103"/>
      <c r="V56" s="103"/>
      <c r="W56" s="103"/>
      <c r="X56" s="103"/>
      <c r="Y56" s="103"/>
      <c r="Z56" s="103"/>
      <c r="AA56" s="103"/>
      <c r="AB56" s="103"/>
      <c r="AC56" s="103"/>
      <c r="AD56" s="103"/>
      <c r="AE56" s="103"/>
      <c r="AF56" s="103"/>
      <c r="AG56" s="103"/>
      <c r="AH56" s="103"/>
      <c r="AI56" s="103"/>
      <c r="AJ56" s="103"/>
      <c r="AK56" s="103"/>
      <c r="AN56" s="3"/>
      <c r="AU56" s="42"/>
    </row>
    <row r="57" spans="5:47" x14ac:dyDescent="0.2">
      <c r="E57" s="76" t="s">
        <v>30</v>
      </c>
      <c r="F57" s="4" t="s">
        <v>207</v>
      </c>
      <c r="G57" s="3" t="s">
        <v>263</v>
      </c>
      <c r="H57" s="3" t="s">
        <v>263</v>
      </c>
      <c r="I57" s="4" t="s">
        <v>207</v>
      </c>
      <c r="J57" s="107" t="s">
        <v>438</v>
      </c>
      <c r="L57" s="3" t="s">
        <v>108</v>
      </c>
      <c r="R57" s="72"/>
      <c r="T57" s="103"/>
      <c r="U57" s="103"/>
      <c r="V57" s="103"/>
      <c r="W57" s="103"/>
      <c r="X57" s="103"/>
      <c r="Y57" s="17">
        <v>0</v>
      </c>
      <c r="Z57" s="17">
        <v>0</v>
      </c>
      <c r="AA57" s="17">
        <v>0</v>
      </c>
      <c r="AB57" s="17">
        <v>0</v>
      </c>
      <c r="AC57" s="17">
        <v>0</v>
      </c>
      <c r="AD57" s="17">
        <v>0</v>
      </c>
      <c r="AE57" s="17">
        <v>0</v>
      </c>
      <c r="AF57" s="17">
        <v>0</v>
      </c>
      <c r="AG57" s="17">
        <v>0</v>
      </c>
      <c r="AH57" s="17">
        <v>0</v>
      </c>
      <c r="AI57" s="17">
        <v>0</v>
      </c>
      <c r="AJ57" s="17">
        <v>0</v>
      </c>
      <c r="AK57" s="17">
        <v>0</v>
      </c>
      <c r="AN57" s="3"/>
      <c r="AU57" s="42"/>
    </row>
    <row r="58" spans="5:47" x14ac:dyDescent="0.2">
      <c r="E58" s="76" t="s">
        <v>30</v>
      </c>
      <c r="F58" s="3" t="s">
        <v>207</v>
      </c>
      <c r="G58" s="3" t="s">
        <v>263</v>
      </c>
      <c r="H58" s="3" t="s">
        <v>263</v>
      </c>
      <c r="I58" s="77" t="s">
        <v>253</v>
      </c>
      <c r="J58" s="107" t="s">
        <v>439</v>
      </c>
      <c r="L58" s="3" t="s">
        <v>108</v>
      </c>
      <c r="R58" s="72"/>
      <c r="T58" s="103"/>
      <c r="U58" s="103"/>
      <c r="V58" s="103"/>
      <c r="W58" s="103"/>
      <c r="X58" s="103"/>
      <c r="Y58" s="17">
        <v>0</v>
      </c>
      <c r="Z58" s="17">
        <v>0</v>
      </c>
      <c r="AA58" s="17">
        <v>0</v>
      </c>
      <c r="AB58" s="17">
        <v>0</v>
      </c>
      <c r="AC58" s="17">
        <v>0</v>
      </c>
      <c r="AD58" s="17">
        <v>0</v>
      </c>
      <c r="AE58" s="17">
        <v>0</v>
      </c>
      <c r="AF58" s="17">
        <v>0</v>
      </c>
      <c r="AG58" s="17">
        <v>0</v>
      </c>
      <c r="AH58" s="17">
        <v>0</v>
      </c>
      <c r="AI58" s="17">
        <v>0</v>
      </c>
      <c r="AJ58" s="17">
        <v>0</v>
      </c>
      <c r="AK58" s="17">
        <v>0</v>
      </c>
      <c r="AN58" s="3"/>
      <c r="AU58" s="42"/>
    </row>
    <row r="59" spans="5:47" x14ac:dyDescent="0.2">
      <c r="E59" s="76" t="s">
        <v>30</v>
      </c>
      <c r="F59" s="3" t="s">
        <v>207</v>
      </c>
      <c r="G59" s="3" t="s">
        <v>263</v>
      </c>
      <c r="H59" s="3" t="s">
        <v>263</v>
      </c>
      <c r="I59" s="77" t="s">
        <v>208</v>
      </c>
      <c r="J59" s="107" t="s">
        <v>440</v>
      </c>
      <c r="L59" s="3" t="s">
        <v>108</v>
      </c>
      <c r="R59" s="72"/>
      <c r="T59" s="103"/>
      <c r="U59" s="103"/>
      <c r="V59" s="103"/>
      <c r="W59" s="103"/>
      <c r="X59" s="103"/>
      <c r="Y59" s="17">
        <v>0</v>
      </c>
      <c r="Z59" s="17">
        <v>0</v>
      </c>
      <c r="AA59" s="17">
        <v>0</v>
      </c>
      <c r="AB59" s="17">
        <v>0</v>
      </c>
      <c r="AC59" s="17">
        <v>0</v>
      </c>
      <c r="AD59" s="17">
        <v>0</v>
      </c>
      <c r="AE59" s="17">
        <v>0</v>
      </c>
      <c r="AF59" s="17">
        <v>0</v>
      </c>
      <c r="AG59" s="17">
        <v>0</v>
      </c>
      <c r="AH59" s="17">
        <v>0</v>
      </c>
      <c r="AI59" s="17">
        <v>0</v>
      </c>
      <c r="AJ59" s="17">
        <v>0</v>
      </c>
      <c r="AK59" s="17">
        <v>0</v>
      </c>
      <c r="AN59" s="3"/>
      <c r="AU59" s="42"/>
    </row>
    <row r="60" spans="5:47" x14ac:dyDescent="0.2">
      <c r="E60" s="76" t="s">
        <v>30</v>
      </c>
      <c r="F60" s="3" t="s">
        <v>207</v>
      </c>
      <c r="G60" s="3" t="s">
        <v>263</v>
      </c>
      <c r="H60" s="3" t="s">
        <v>263</v>
      </c>
      <c r="I60" s="77" t="s">
        <v>209</v>
      </c>
      <c r="J60" s="107" t="s">
        <v>441</v>
      </c>
      <c r="L60" s="3" t="s">
        <v>108</v>
      </c>
      <c r="R60" s="72"/>
      <c r="T60" s="103"/>
      <c r="U60" s="103"/>
      <c r="V60" s="103"/>
      <c r="W60" s="103"/>
      <c r="X60" s="103"/>
      <c r="Y60" s="17">
        <v>0</v>
      </c>
      <c r="Z60" s="17">
        <v>0</v>
      </c>
      <c r="AA60" s="17">
        <v>0</v>
      </c>
      <c r="AB60" s="17">
        <v>0</v>
      </c>
      <c r="AC60" s="17">
        <v>0</v>
      </c>
      <c r="AD60" s="17">
        <v>0</v>
      </c>
      <c r="AE60" s="17">
        <v>0</v>
      </c>
      <c r="AF60" s="17">
        <v>0</v>
      </c>
      <c r="AG60" s="17">
        <v>0</v>
      </c>
      <c r="AH60" s="17">
        <v>0</v>
      </c>
      <c r="AI60" s="17">
        <v>0</v>
      </c>
      <c r="AJ60" s="17">
        <v>0</v>
      </c>
      <c r="AK60" s="17">
        <v>0</v>
      </c>
      <c r="AN60" s="3"/>
      <c r="AU60" s="42"/>
    </row>
    <row r="61" spans="5:47" x14ac:dyDescent="0.2">
      <c r="E61" s="76" t="s">
        <v>30</v>
      </c>
      <c r="F61" s="3" t="s">
        <v>207</v>
      </c>
      <c r="G61" s="3" t="s">
        <v>263</v>
      </c>
      <c r="H61" s="3" t="s">
        <v>263</v>
      </c>
      <c r="I61" s="77" t="s">
        <v>211</v>
      </c>
      <c r="J61" s="107" t="s">
        <v>443</v>
      </c>
      <c r="L61" s="3" t="s">
        <v>108</v>
      </c>
      <c r="R61" s="72"/>
      <c r="T61" s="103"/>
      <c r="U61" s="103"/>
      <c r="V61" s="103"/>
      <c r="W61" s="103"/>
      <c r="X61" s="103"/>
      <c r="Y61" s="17">
        <v>0</v>
      </c>
      <c r="Z61" s="17">
        <v>0</v>
      </c>
      <c r="AA61" s="17">
        <v>0</v>
      </c>
      <c r="AB61" s="17">
        <v>0</v>
      </c>
      <c r="AC61" s="17">
        <v>0</v>
      </c>
      <c r="AD61" s="17">
        <v>0</v>
      </c>
      <c r="AE61" s="17">
        <v>0</v>
      </c>
      <c r="AF61" s="17">
        <v>0</v>
      </c>
      <c r="AG61" s="17">
        <v>0</v>
      </c>
      <c r="AH61" s="17">
        <v>0</v>
      </c>
      <c r="AI61" s="17">
        <v>0</v>
      </c>
      <c r="AJ61" s="17">
        <v>0</v>
      </c>
      <c r="AK61" s="17">
        <v>0</v>
      </c>
      <c r="AN61" s="3"/>
      <c r="AU61" s="42"/>
    </row>
    <row r="62" spans="5:47" x14ac:dyDescent="0.2">
      <c r="E62" s="76" t="s">
        <v>30</v>
      </c>
      <c r="F62" s="3" t="s">
        <v>207</v>
      </c>
      <c r="G62" s="3" t="s">
        <v>263</v>
      </c>
      <c r="H62" s="3" t="s">
        <v>263</v>
      </c>
      <c r="I62" s="77" t="s">
        <v>212</v>
      </c>
      <c r="J62" s="107" t="s">
        <v>444</v>
      </c>
      <c r="L62" s="3" t="s">
        <v>108</v>
      </c>
      <c r="R62" s="72"/>
      <c r="T62" s="103"/>
      <c r="U62" s="103"/>
      <c r="V62" s="103"/>
      <c r="W62" s="103"/>
      <c r="X62" s="103"/>
      <c r="Y62" s="17">
        <v>0</v>
      </c>
      <c r="Z62" s="17">
        <v>0</v>
      </c>
      <c r="AA62" s="17">
        <v>0</v>
      </c>
      <c r="AB62" s="17">
        <v>0</v>
      </c>
      <c r="AC62" s="17">
        <v>0</v>
      </c>
      <c r="AD62" s="17">
        <v>0</v>
      </c>
      <c r="AE62" s="17">
        <v>0</v>
      </c>
      <c r="AF62" s="17">
        <v>0</v>
      </c>
      <c r="AG62" s="17">
        <v>0</v>
      </c>
      <c r="AH62" s="17">
        <v>0</v>
      </c>
      <c r="AI62" s="17">
        <v>0</v>
      </c>
      <c r="AJ62" s="17">
        <v>0</v>
      </c>
      <c r="AK62" s="17">
        <v>0</v>
      </c>
      <c r="AN62" s="3"/>
    </row>
    <row r="63" spans="5:47" x14ac:dyDescent="0.2">
      <c r="E63" s="76" t="s">
        <v>30</v>
      </c>
      <c r="F63" s="3" t="s">
        <v>207</v>
      </c>
      <c r="G63" s="3" t="s">
        <v>263</v>
      </c>
      <c r="H63" s="3" t="s">
        <v>263</v>
      </c>
      <c r="I63" s="77" t="s">
        <v>213</v>
      </c>
      <c r="J63" s="107" t="s">
        <v>445</v>
      </c>
      <c r="L63" s="3" t="s">
        <v>108</v>
      </c>
      <c r="R63" s="72"/>
      <c r="T63" s="103"/>
      <c r="U63" s="103"/>
      <c r="V63" s="103"/>
      <c r="W63" s="103"/>
      <c r="X63" s="103"/>
      <c r="Y63" s="17">
        <v>0</v>
      </c>
      <c r="Z63" s="17">
        <v>0</v>
      </c>
      <c r="AA63" s="17">
        <v>0</v>
      </c>
      <c r="AB63" s="17">
        <v>0</v>
      </c>
      <c r="AC63" s="17">
        <v>0</v>
      </c>
      <c r="AD63" s="17">
        <v>0</v>
      </c>
      <c r="AE63" s="17">
        <v>0</v>
      </c>
      <c r="AF63" s="17">
        <v>0</v>
      </c>
      <c r="AG63" s="17">
        <v>0</v>
      </c>
      <c r="AH63" s="17">
        <v>0</v>
      </c>
      <c r="AI63" s="17">
        <v>0</v>
      </c>
      <c r="AJ63" s="17">
        <v>0</v>
      </c>
      <c r="AK63" s="17">
        <v>0</v>
      </c>
      <c r="AN63" s="3"/>
    </row>
    <row r="64" spans="5:47" x14ac:dyDescent="0.2">
      <c r="E64" s="76" t="s">
        <v>30</v>
      </c>
      <c r="F64" s="4" t="s">
        <v>214</v>
      </c>
      <c r="G64" s="3" t="s">
        <v>263</v>
      </c>
      <c r="H64" s="3" t="s">
        <v>263</v>
      </c>
      <c r="I64" s="4" t="s">
        <v>214</v>
      </c>
      <c r="J64" s="107" t="s">
        <v>446</v>
      </c>
      <c r="L64" s="3" t="s">
        <v>108</v>
      </c>
      <c r="R64" s="72"/>
      <c r="T64" s="103"/>
      <c r="U64" s="103"/>
      <c r="V64" s="103"/>
      <c r="W64" s="103"/>
      <c r="X64" s="103"/>
      <c r="Y64" s="17">
        <v>0</v>
      </c>
      <c r="Z64" s="17">
        <v>0</v>
      </c>
      <c r="AA64" s="17">
        <v>0</v>
      </c>
      <c r="AB64" s="17">
        <v>0</v>
      </c>
      <c r="AC64" s="17">
        <v>0</v>
      </c>
      <c r="AD64" s="17">
        <v>0</v>
      </c>
      <c r="AE64" s="17">
        <v>0</v>
      </c>
      <c r="AF64" s="17">
        <v>0</v>
      </c>
      <c r="AG64" s="17">
        <v>0</v>
      </c>
      <c r="AH64" s="17">
        <v>0</v>
      </c>
      <c r="AI64" s="17">
        <v>0</v>
      </c>
      <c r="AJ64" s="17">
        <v>0</v>
      </c>
      <c r="AK64" s="17">
        <v>0</v>
      </c>
      <c r="AN64" s="3"/>
    </row>
    <row r="65" spans="2:61" x14ac:dyDescent="0.2">
      <c r="E65" s="76" t="s">
        <v>30</v>
      </c>
      <c r="F65" s="3" t="s">
        <v>214</v>
      </c>
      <c r="G65" s="3" t="s">
        <v>263</v>
      </c>
      <c r="H65" s="3" t="s">
        <v>263</v>
      </c>
      <c r="I65" s="77" t="s">
        <v>246</v>
      </c>
      <c r="J65" s="107" t="s">
        <v>447</v>
      </c>
      <c r="L65" s="3" t="s">
        <v>108</v>
      </c>
      <c r="R65" s="72"/>
      <c r="T65" s="103"/>
      <c r="U65" s="103"/>
      <c r="V65" s="103"/>
      <c r="W65" s="103"/>
      <c r="X65" s="103"/>
      <c r="Y65" s="17">
        <v>0</v>
      </c>
      <c r="Z65" s="17">
        <v>0</v>
      </c>
      <c r="AA65" s="17">
        <v>0</v>
      </c>
      <c r="AB65" s="17">
        <v>0</v>
      </c>
      <c r="AC65" s="17">
        <v>0</v>
      </c>
      <c r="AD65" s="17">
        <v>0</v>
      </c>
      <c r="AE65" s="17">
        <v>0</v>
      </c>
      <c r="AF65" s="17">
        <v>0</v>
      </c>
      <c r="AG65" s="17">
        <v>0</v>
      </c>
      <c r="AH65" s="17">
        <v>0</v>
      </c>
      <c r="AI65" s="17">
        <v>0</v>
      </c>
      <c r="AJ65" s="17">
        <v>0</v>
      </c>
      <c r="AK65" s="17">
        <v>0</v>
      </c>
      <c r="AN65" s="3"/>
    </row>
    <row r="66" spans="2:61" x14ac:dyDescent="0.2">
      <c r="E66" s="76" t="s">
        <v>30</v>
      </c>
      <c r="F66" s="3" t="s">
        <v>214</v>
      </c>
      <c r="G66" s="3" t="s">
        <v>263</v>
      </c>
      <c r="H66" s="3" t="s">
        <v>263</v>
      </c>
      <c r="I66" s="77" t="s">
        <v>247</v>
      </c>
      <c r="J66" s="107" t="s">
        <v>448</v>
      </c>
      <c r="L66" s="3" t="s">
        <v>108</v>
      </c>
      <c r="R66" s="72"/>
      <c r="T66" s="103"/>
      <c r="U66" s="103"/>
      <c r="V66" s="103"/>
      <c r="W66" s="103"/>
      <c r="X66" s="103"/>
      <c r="Y66" s="17">
        <v>0</v>
      </c>
      <c r="Z66" s="17">
        <v>0</v>
      </c>
      <c r="AA66" s="17">
        <v>0</v>
      </c>
      <c r="AB66" s="17">
        <v>0</v>
      </c>
      <c r="AC66" s="17">
        <v>0</v>
      </c>
      <c r="AD66" s="17">
        <v>0</v>
      </c>
      <c r="AE66" s="17">
        <v>0</v>
      </c>
      <c r="AF66" s="17">
        <v>0</v>
      </c>
      <c r="AG66" s="17">
        <v>0</v>
      </c>
      <c r="AH66" s="17">
        <v>0</v>
      </c>
      <c r="AI66" s="17">
        <v>0</v>
      </c>
      <c r="AJ66" s="17">
        <v>0</v>
      </c>
      <c r="AK66" s="17">
        <v>0</v>
      </c>
      <c r="AN66" s="3"/>
      <c r="AU66" s="42"/>
    </row>
    <row r="67" spans="2:61" x14ac:dyDescent="0.2">
      <c r="E67" s="76" t="s">
        <v>30</v>
      </c>
      <c r="F67" s="3" t="s">
        <v>214</v>
      </c>
      <c r="G67" s="3" t="s">
        <v>263</v>
      </c>
      <c r="H67" s="3" t="s">
        <v>263</v>
      </c>
      <c r="I67" s="77" t="s">
        <v>248</v>
      </c>
      <c r="J67" s="107" t="s">
        <v>449</v>
      </c>
      <c r="L67" s="3" t="s">
        <v>108</v>
      </c>
      <c r="R67" s="72"/>
      <c r="T67" s="103"/>
      <c r="U67" s="103"/>
      <c r="V67" s="103"/>
      <c r="W67" s="103"/>
      <c r="X67" s="103"/>
      <c r="Y67" s="17">
        <v>0</v>
      </c>
      <c r="Z67" s="17">
        <v>0</v>
      </c>
      <c r="AA67" s="17">
        <v>0</v>
      </c>
      <c r="AB67" s="17">
        <v>0</v>
      </c>
      <c r="AC67" s="17">
        <v>0</v>
      </c>
      <c r="AD67" s="17">
        <v>0</v>
      </c>
      <c r="AE67" s="17">
        <v>0</v>
      </c>
      <c r="AF67" s="17">
        <v>0</v>
      </c>
      <c r="AG67" s="17">
        <v>0</v>
      </c>
      <c r="AH67" s="17">
        <v>0</v>
      </c>
      <c r="AI67" s="17">
        <v>0</v>
      </c>
      <c r="AJ67" s="17">
        <v>0</v>
      </c>
      <c r="AK67" s="17">
        <v>0</v>
      </c>
      <c r="AN67" s="3"/>
      <c r="AU67" s="42"/>
    </row>
    <row r="68" spans="2:61" x14ac:dyDescent="0.2">
      <c r="E68" s="76" t="s">
        <v>30</v>
      </c>
      <c r="F68" s="3" t="s">
        <v>214</v>
      </c>
      <c r="G68" s="3" t="s">
        <v>263</v>
      </c>
      <c r="H68" s="3" t="s">
        <v>263</v>
      </c>
      <c r="I68" s="77" t="s">
        <v>215</v>
      </c>
      <c r="J68" s="107" t="s">
        <v>450</v>
      </c>
      <c r="L68" s="3" t="s">
        <v>108</v>
      </c>
      <c r="R68" s="72"/>
      <c r="T68" s="103"/>
      <c r="U68" s="103"/>
      <c r="V68" s="103"/>
      <c r="W68" s="103"/>
      <c r="X68" s="103"/>
      <c r="Y68" s="17">
        <v>0</v>
      </c>
      <c r="Z68" s="17">
        <v>0</v>
      </c>
      <c r="AA68" s="17">
        <v>0</v>
      </c>
      <c r="AB68" s="17">
        <v>0</v>
      </c>
      <c r="AC68" s="17">
        <v>0</v>
      </c>
      <c r="AD68" s="17">
        <v>0</v>
      </c>
      <c r="AE68" s="17">
        <v>0</v>
      </c>
      <c r="AF68" s="17">
        <v>0</v>
      </c>
      <c r="AG68" s="17">
        <v>0</v>
      </c>
      <c r="AH68" s="17">
        <v>0</v>
      </c>
      <c r="AI68" s="17">
        <v>0</v>
      </c>
      <c r="AJ68" s="17">
        <v>0</v>
      </c>
      <c r="AK68" s="17">
        <v>0</v>
      </c>
      <c r="AN68" s="3"/>
      <c r="AU68" s="42"/>
    </row>
    <row r="69" spans="2:61" x14ac:dyDescent="0.2">
      <c r="E69" s="76" t="s">
        <v>30</v>
      </c>
      <c r="F69" s="3" t="s">
        <v>214</v>
      </c>
      <c r="G69" s="3" t="s">
        <v>263</v>
      </c>
      <c r="H69" s="3" t="s">
        <v>263</v>
      </c>
      <c r="I69" s="77" t="s">
        <v>216</v>
      </c>
      <c r="J69" s="107" t="s">
        <v>451</v>
      </c>
      <c r="L69" s="3" t="s">
        <v>108</v>
      </c>
      <c r="R69" s="72"/>
      <c r="T69" s="103"/>
      <c r="U69" s="103"/>
      <c r="V69" s="103"/>
      <c r="W69" s="103"/>
      <c r="X69" s="103"/>
      <c r="Y69" s="17">
        <v>0</v>
      </c>
      <c r="Z69" s="17">
        <v>0</v>
      </c>
      <c r="AA69" s="17">
        <v>0</v>
      </c>
      <c r="AB69" s="17">
        <v>0</v>
      </c>
      <c r="AC69" s="17">
        <v>0</v>
      </c>
      <c r="AD69" s="17">
        <v>0</v>
      </c>
      <c r="AE69" s="17">
        <v>0</v>
      </c>
      <c r="AF69" s="17">
        <v>0</v>
      </c>
      <c r="AG69" s="17">
        <v>0</v>
      </c>
      <c r="AH69" s="17">
        <v>0</v>
      </c>
      <c r="AI69" s="17">
        <v>0</v>
      </c>
      <c r="AJ69" s="17">
        <v>0</v>
      </c>
      <c r="AK69" s="17">
        <v>0</v>
      </c>
      <c r="AN69" s="3"/>
      <c r="AU69" s="42"/>
    </row>
    <row r="70" spans="2:61" x14ac:dyDescent="0.2">
      <c r="E70" s="76" t="s">
        <v>30</v>
      </c>
      <c r="F70" s="3" t="s">
        <v>214</v>
      </c>
      <c r="G70" s="3" t="s">
        <v>263</v>
      </c>
      <c r="H70" s="3" t="s">
        <v>263</v>
      </c>
      <c r="I70" s="77" t="s">
        <v>210</v>
      </c>
      <c r="J70" s="107" t="s">
        <v>442</v>
      </c>
      <c r="L70" s="3" t="s">
        <v>108</v>
      </c>
      <c r="R70" s="72"/>
      <c r="T70" s="103"/>
      <c r="U70" s="103"/>
      <c r="V70" s="103"/>
      <c r="W70" s="103"/>
      <c r="X70" s="103"/>
      <c r="Y70" s="17">
        <v>0</v>
      </c>
      <c r="Z70" s="17">
        <v>0</v>
      </c>
      <c r="AA70" s="17">
        <v>0</v>
      </c>
      <c r="AB70" s="17">
        <v>0</v>
      </c>
      <c r="AC70" s="17">
        <v>0</v>
      </c>
      <c r="AD70" s="17">
        <v>0</v>
      </c>
      <c r="AE70" s="17">
        <v>0</v>
      </c>
      <c r="AF70" s="17">
        <v>0</v>
      </c>
      <c r="AG70" s="17">
        <v>0</v>
      </c>
      <c r="AH70" s="17">
        <v>0</v>
      </c>
      <c r="AI70" s="17">
        <v>0</v>
      </c>
      <c r="AJ70" s="17">
        <v>0</v>
      </c>
      <c r="AK70" s="17">
        <v>0</v>
      </c>
      <c r="AN70" s="3"/>
      <c r="AU70" s="42"/>
    </row>
    <row r="71" spans="2:61" x14ac:dyDescent="0.2">
      <c r="E71" s="76" t="s">
        <v>30</v>
      </c>
      <c r="F71" s="3" t="s">
        <v>214</v>
      </c>
      <c r="G71" s="3" t="s">
        <v>263</v>
      </c>
      <c r="H71" s="3" t="s">
        <v>263</v>
      </c>
      <c r="I71" s="77" t="s">
        <v>217</v>
      </c>
      <c r="J71" s="107" t="s">
        <v>452</v>
      </c>
      <c r="L71" s="3" t="s">
        <v>108</v>
      </c>
      <c r="R71" s="72"/>
      <c r="T71" s="103"/>
      <c r="U71" s="103"/>
      <c r="V71" s="103"/>
      <c r="W71" s="103"/>
      <c r="X71" s="103"/>
      <c r="Y71" s="17">
        <v>0</v>
      </c>
      <c r="Z71" s="17">
        <v>0</v>
      </c>
      <c r="AA71" s="17">
        <v>0</v>
      </c>
      <c r="AB71" s="17">
        <v>0</v>
      </c>
      <c r="AC71" s="17">
        <v>0</v>
      </c>
      <c r="AD71" s="17">
        <v>0</v>
      </c>
      <c r="AE71" s="17">
        <v>0</v>
      </c>
      <c r="AF71" s="17">
        <v>0</v>
      </c>
      <c r="AG71" s="17">
        <v>0</v>
      </c>
      <c r="AH71" s="17">
        <v>0</v>
      </c>
      <c r="AI71" s="17">
        <v>0</v>
      </c>
      <c r="AJ71" s="17">
        <v>0</v>
      </c>
      <c r="AK71" s="17">
        <v>0</v>
      </c>
      <c r="AN71" s="3"/>
      <c r="AU71" s="42"/>
    </row>
    <row r="72" spans="2:61" x14ac:dyDescent="0.2">
      <c r="E72" s="76" t="s">
        <v>30</v>
      </c>
      <c r="F72" s="3" t="s">
        <v>214</v>
      </c>
      <c r="G72" s="3" t="s">
        <v>263</v>
      </c>
      <c r="H72" s="3" t="s">
        <v>263</v>
      </c>
      <c r="I72" s="77" t="s">
        <v>249</v>
      </c>
      <c r="J72" s="107" t="s">
        <v>453</v>
      </c>
      <c r="L72" s="3" t="s">
        <v>108</v>
      </c>
      <c r="R72" s="72"/>
      <c r="T72" s="103"/>
      <c r="U72" s="103"/>
      <c r="V72" s="103"/>
      <c r="W72" s="103"/>
      <c r="X72" s="103"/>
      <c r="Y72" s="17">
        <v>0</v>
      </c>
      <c r="Z72" s="17">
        <v>0</v>
      </c>
      <c r="AA72" s="17">
        <v>0</v>
      </c>
      <c r="AB72" s="17">
        <v>0</v>
      </c>
      <c r="AC72" s="17">
        <v>0</v>
      </c>
      <c r="AD72" s="17">
        <v>0</v>
      </c>
      <c r="AE72" s="17">
        <v>0</v>
      </c>
      <c r="AF72" s="17">
        <v>0</v>
      </c>
      <c r="AG72" s="17">
        <v>0</v>
      </c>
      <c r="AH72" s="17">
        <v>0</v>
      </c>
      <c r="AI72" s="17">
        <v>0</v>
      </c>
      <c r="AJ72" s="17">
        <v>0</v>
      </c>
      <c r="AK72" s="17">
        <v>0</v>
      </c>
      <c r="AN72" s="3"/>
      <c r="AU72" s="42"/>
    </row>
    <row r="73" spans="2:61" x14ac:dyDescent="0.2">
      <c r="AN73" s="3"/>
      <c r="AU73" s="42"/>
    </row>
    <row r="74" spans="2:61" ht="15" x14ac:dyDescent="0.2">
      <c r="B74" s="10" t="s">
        <v>117</v>
      </c>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41"/>
      <c r="AO74" s="10"/>
      <c r="AP74" s="10"/>
      <c r="AQ74" s="10"/>
      <c r="AR74" s="10"/>
      <c r="AS74" s="10"/>
      <c r="AT74" s="10"/>
      <c r="AU74" s="10"/>
      <c r="AV74" s="10"/>
      <c r="AW74" s="10"/>
      <c r="AX74" s="10"/>
      <c r="AY74" s="10"/>
      <c r="AZ74" s="10"/>
      <c r="BA74" s="10"/>
      <c r="BB74" s="10"/>
      <c r="BC74" s="10"/>
      <c r="BD74" s="10"/>
      <c r="BE74" s="10"/>
      <c r="BF74" s="10"/>
      <c r="BG74" s="10"/>
      <c r="BH74" s="10"/>
      <c r="BI74" s="10"/>
    </row>
    <row r="75" spans="2:61" x14ac:dyDescent="0.2">
      <c r="C75" s="30" t="s">
        <v>122</v>
      </c>
      <c r="AN75" s="3"/>
      <c r="AU75" s="42"/>
    </row>
    <row r="76" spans="2:61" x14ac:dyDescent="0.2">
      <c r="H76" s="3" t="s">
        <v>118</v>
      </c>
      <c r="R76" s="29">
        <v>0</v>
      </c>
      <c r="T76" s="29" t="b">
        <v>1</v>
      </c>
      <c r="U76" s="29" t="b">
        <v>1</v>
      </c>
      <c r="V76" s="29" t="b">
        <v>1</v>
      </c>
      <c r="W76" s="29" t="b">
        <v>1</v>
      </c>
      <c r="X76" s="29" t="b">
        <v>1</v>
      </c>
      <c r="Y76" s="29" t="b">
        <v>1</v>
      </c>
      <c r="Z76" s="29" t="b">
        <v>1</v>
      </c>
      <c r="AA76" s="29" t="b">
        <v>1</v>
      </c>
      <c r="AB76" s="29" t="b">
        <v>1</v>
      </c>
      <c r="AC76" s="29" t="b">
        <v>1</v>
      </c>
      <c r="AD76" s="29" t="b">
        <v>1</v>
      </c>
      <c r="AE76" s="29" t="b">
        <v>1</v>
      </c>
      <c r="AF76" s="29" t="b">
        <v>1</v>
      </c>
      <c r="AG76" s="29" t="b">
        <v>1</v>
      </c>
      <c r="AH76" s="29" t="b">
        <v>1</v>
      </c>
      <c r="AI76" s="29" t="b">
        <v>1</v>
      </c>
      <c r="AJ76" s="29" t="b">
        <v>1</v>
      </c>
      <c r="AK76" s="29" t="b">
        <v>1</v>
      </c>
    </row>
    <row r="77" spans="2:61" x14ac:dyDescent="0.2">
      <c r="H77" s="3" t="s">
        <v>119</v>
      </c>
      <c r="R77" s="29">
        <v>0</v>
      </c>
      <c r="T77" s="29" t="b">
        <v>1</v>
      </c>
      <c r="U77" s="29" t="b">
        <v>1</v>
      </c>
      <c r="V77" s="29" t="b">
        <v>1</v>
      </c>
      <c r="W77" s="29" t="b">
        <v>1</v>
      </c>
      <c r="X77" s="29" t="b">
        <v>1</v>
      </c>
      <c r="Y77" s="29" t="b">
        <v>1</v>
      </c>
      <c r="Z77" s="29" t="b">
        <v>1</v>
      </c>
      <c r="AA77" s="29" t="b">
        <v>1</v>
      </c>
      <c r="AB77" s="29" t="b">
        <v>1</v>
      </c>
      <c r="AC77" s="29" t="b">
        <v>1</v>
      </c>
      <c r="AD77" s="29" t="b">
        <v>1</v>
      </c>
      <c r="AE77" s="29" t="b">
        <v>1</v>
      </c>
      <c r="AF77" s="29" t="b">
        <v>1</v>
      </c>
      <c r="AG77" s="29" t="b">
        <v>1</v>
      </c>
      <c r="AH77" s="29" t="b">
        <v>1</v>
      </c>
      <c r="AI77" s="29" t="b">
        <v>1</v>
      </c>
      <c r="AJ77" s="29" t="b">
        <v>1</v>
      </c>
      <c r="AK77" s="29" t="b">
        <v>1</v>
      </c>
    </row>
    <row r="79" spans="2:61" x14ac:dyDescent="0.2">
      <c r="H79" s="3" t="s">
        <v>120</v>
      </c>
      <c r="R79" s="29">
        <v>0</v>
      </c>
    </row>
  </sheetData>
  <mergeCells count="1">
    <mergeCell ref="AT6:AV6"/>
  </mergeCells>
  <conditionalFormatting sqref="T76:AK77">
    <cfRule type="cellIs" dxfId="17" priority="4" operator="equal">
      <formula>FALSE</formula>
    </cfRule>
  </conditionalFormatting>
  <conditionalFormatting sqref="R76:R77">
    <cfRule type="cellIs" dxfId="16" priority="3" operator="greaterThan">
      <formula>0</formula>
    </cfRule>
  </conditionalFormatting>
  <conditionalFormatting sqref="R79">
    <cfRule type="cellIs" dxfId="15" priority="2" operator="greaterThan">
      <formula>0</formula>
    </cfRule>
  </conditionalFormatting>
  <conditionalFormatting sqref="R4">
    <cfRule type="cellIs" dxfId="14" priority="1" operator="greaterThan">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6"/>
  </sheetPr>
  <dimension ref="A1:BI186"/>
  <sheetViews>
    <sheetView zoomScale="70" zoomScaleNormal="70" workbookViewId="0">
      <pane xSplit="19" ySplit="7" topLeftCell="T8" activePane="bottomRight" state="frozen"/>
      <selection sqref="A1:XFD1"/>
      <selection pane="topRight" sqref="A1:XFD1"/>
      <selection pane="bottomLeft" sqref="A1:XFD1"/>
      <selection pane="bottomRight" sqref="A1:XFD1"/>
    </sheetView>
  </sheetViews>
  <sheetFormatPr defaultColWidth="0" defaultRowHeight="12.75" outlineLevelCol="1" x14ac:dyDescent="0.2"/>
  <cols>
    <col min="1" max="4" width="1.75" style="3" customWidth="1"/>
    <col min="5" max="5" width="8.125" style="3" bestFit="1" customWidth="1"/>
    <col min="6" max="8" width="11.375" style="3" customWidth="1"/>
    <col min="9" max="9" width="20.625" style="3" customWidth="1"/>
    <col min="10" max="10" width="13.625" style="3" customWidth="1"/>
    <col min="11" max="11" width="15.5" style="3" customWidth="1"/>
    <col min="12" max="12" width="9.125" style="3" customWidth="1"/>
    <col min="13" max="13" width="15.375" style="3" customWidth="1"/>
    <col min="14" max="14" width="13.75" style="3" customWidth="1"/>
    <col min="15" max="16" width="5.75" style="3" customWidth="1"/>
    <col min="17" max="17" width="1.75" style="3" customWidth="1"/>
    <col min="18" max="18" width="9.125" style="3" customWidth="1"/>
    <col min="19" max="19" width="1.75" style="3" customWidth="1"/>
    <col min="20" max="32" width="9.125" style="3" customWidth="1" outlineLevel="1"/>
    <col min="33"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639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0" t="s">
        <v>692</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10" t="s">
        <v>640</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42"/>
      <c r="O5" s="11" t="s">
        <v>141</v>
      </c>
      <c r="R5" s="88"/>
      <c r="AU5" s="44"/>
    </row>
    <row r="6" spans="1:60" x14ac:dyDescent="0.2">
      <c r="T6" s="85" t="s">
        <v>133</v>
      </c>
      <c r="U6" s="86"/>
      <c r="V6" s="86"/>
      <c r="W6" s="86"/>
      <c r="X6" s="87"/>
      <c r="Y6" s="85" t="s">
        <v>134</v>
      </c>
      <c r="Z6" s="86"/>
      <c r="AA6" s="86"/>
      <c r="AB6" s="86"/>
      <c r="AC6" s="86"/>
      <c r="AD6" s="86"/>
      <c r="AE6" s="86"/>
      <c r="AF6" s="87"/>
      <c r="AG6" s="85" t="s">
        <v>135</v>
      </c>
      <c r="AH6" s="86"/>
      <c r="AI6" s="86"/>
      <c r="AJ6" s="86"/>
      <c r="AK6" s="87"/>
      <c r="AL6" s="89"/>
      <c r="AM6" s="138" t="s">
        <v>133</v>
      </c>
      <c r="AN6" s="51" t="s">
        <v>134</v>
      </c>
      <c r="AO6" s="139" t="s">
        <v>135</v>
      </c>
      <c r="AP6" s="138" t="s">
        <v>137</v>
      </c>
      <c r="AQ6" s="138" t="s">
        <v>137</v>
      </c>
      <c r="AR6" s="138" t="s">
        <v>137</v>
      </c>
      <c r="AT6" s="158" t="s">
        <v>115</v>
      </c>
      <c r="AU6" s="158"/>
      <c r="AV6" s="158"/>
    </row>
    <row r="7" spans="1:60" x14ac:dyDescent="0.2">
      <c r="A7" s="4"/>
      <c r="B7" s="4"/>
      <c r="C7" s="4"/>
      <c r="D7" s="4"/>
      <c r="E7" s="4" t="s">
        <v>338</v>
      </c>
      <c r="F7" s="116" t="s">
        <v>170</v>
      </c>
      <c r="G7" s="116"/>
      <c r="H7" s="116"/>
      <c r="I7" s="4" t="s">
        <v>486</v>
      </c>
      <c r="J7" s="4" t="s">
        <v>487</v>
      </c>
      <c r="K7" s="4" t="s">
        <v>168</v>
      </c>
      <c r="L7" s="4" t="s">
        <v>106</v>
      </c>
      <c r="M7" s="83"/>
      <c r="N7" s="83"/>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c r="AN7" s="52"/>
      <c r="AO7" s="50"/>
      <c r="AP7" s="49" t="s">
        <v>138</v>
      </c>
      <c r="AQ7" s="49" t="s">
        <v>138</v>
      </c>
      <c r="AR7" s="49" t="s">
        <v>138</v>
      </c>
      <c r="AS7" s="4"/>
      <c r="AT7" s="36" t="s">
        <v>7</v>
      </c>
      <c r="AU7" s="60" t="s">
        <v>6</v>
      </c>
      <c r="AV7" s="35" t="s">
        <v>113</v>
      </c>
      <c r="AW7" s="4"/>
      <c r="AX7" s="4"/>
      <c r="AY7" s="4"/>
      <c r="AZ7" s="4"/>
      <c r="BA7" s="4"/>
      <c r="BB7" s="4"/>
      <c r="BC7" s="4"/>
      <c r="BD7" s="4"/>
      <c r="BE7" s="4"/>
      <c r="BF7" s="4"/>
      <c r="BG7" s="4"/>
      <c r="BH7" s="4"/>
    </row>
    <row r="9" spans="1:60" ht="15" x14ac:dyDescent="0.2">
      <c r="B9" s="10" t="s">
        <v>552</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U9" s="3"/>
    </row>
    <row r="10" spans="1:60" s="110" customFormat="1" x14ac:dyDescent="0.2">
      <c r="R10" s="117"/>
      <c r="T10" s="118"/>
      <c r="U10" s="118"/>
      <c r="V10" s="118"/>
      <c r="W10" s="118"/>
      <c r="X10" s="118"/>
      <c r="Y10" s="118"/>
      <c r="Z10" s="118"/>
      <c r="AA10" s="118"/>
      <c r="AB10" s="118"/>
      <c r="AC10" s="118"/>
      <c r="AD10" s="118"/>
      <c r="AE10" s="118"/>
      <c r="AF10" s="118"/>
      <c r="AG10" s="118"/>
      <c r="AH10" s="118"/>
      <c r="AI10" s="118"/>
      <c r="AJ10" s="118"/>
      <c r="AK10" s="118"/>
      <c r="AM10" s="117"/>
      <c r="AN10" s="117"/>
      <c r="AO10" s="117"/>
      <c r="AP10" s="117"/>
      <c r="AQ10" s="117"/>
      <c r="AR10" s="117"/>
      <c r="AU10" s="115"/>
    </row>
    <row r="11" spans="1:60" x14ac:dyDescent="0.2">
      <c r="E11" s="3" t="s">
        <v>21</v>
      </c>
      <c r="F11" s="3" t="s">
        <v>172</v>
      </c>
      <c r="I11" s="3" t="s">
        <v>183</v>
      </c>
      <c r="J11" s="3" t="s">
        <v>217</v>
      </c>
      <c r="K11" s="130" t="s">
        <v>364</v>
      </c>
      <c r="L11" s="3" t="s">
        <v>108</v>
      </c>
      <c r="R11" s="14"/>
      <c r="T11" s="108">
        <v>0</v>
      </c>
      <c r="U11" s="108">
        <v>0</v>
      </c>
      <c r="V11" s="108">
        <v>0</v>
      </c>
      <c r="W11" s="108">
        <v>0</v>
      </c>
      <c r="X11" s="108">
        <v>0</v>
      </c>
      <c r="Y11" s="108">
        <v>0</v>
      </c>
      <c r="Z11" s="108">
        <v>0</v>
      </c>
      <c r="AA11" s="108">
        <v>0</v>
      </c>
      <c r="AB11" s="108">
        <v>0</v>
      </c>
      <c r="AC11" s="108">
        <v>0</v>
      </c>
      <c r="AD11" s="108">
        <v>0</v>
      </c>
      <c r="AE11" s="108">
        <v>0</v>
      </c>
      <c r="AF11" s="108">
        <v>0</v>
      </c>
      <c r="AG11" s="108">
        <v>1.2347961192899168</v>
      </c>
      <c r="AH11" s="108">
        <v>1.3390761675857383</v>
      </c>
      <c r="AI11" s="108">
        <v>1.3958912785524737</v>
      </c>
      <c r="AJ11" s="108">
        <v>1.3394243405269521</v>
      </c>
      <c r="AK11" s="108">
        <v>1.3998594173913044</v>
      </c>
      <c r="AM11" s="14"/>
      <c r="AN11" s="14"/>
      <c r="AO11" s="14"/>
      <c r="AP11" s="14"/>
      <c r="AQ11" s="14"/>
      <c r="AR11" s="14"/>
    </row>
    <row r="12" spans="1:60" x14ac:dyDescent="0.2">
      <c r="E12" s="3" t="s">
        <v>24</v>
      </c>
      <c r="F12" s="3" t="s">
        <v>172</v>
      </c>
      <c r="I12" s="3" t="s">
        <v>183</v>
      </c>
      <c r="J12" s="3" t="s">
        <v>217</v>
      </c>
      <c r="K12" s="130" t="s">
        <v>365</v>
      </c>
      <c r="L12" s="3" t="s">
        <v>108</v>
      </c>
      <c r="R12" s="14"/>
      <c r="T12" s="108">
        <v>0</v>
      </c>
      <c r="U12" s="108">
        <v>0</v>
      </c>
      <c r="V12" s="108">
        <v>0</v>
      </c>
      <c r="W12" s="108">
        <v>0</v>
      </c>
      <c r="X12" s="108">
        <v>0</v>
      </c>
      <c r="Y12" s="108">
        <v>0</v>
      </c>
      <c r="Z12" s="108">
        <v>0</v>
      </c>
      <c r="AA12" s="108">
        <v>0</v>
      </c>
      <c r="AB12" s="108">
        <v>0</v>
      </c>
      <c r="AC12" s="108">
        <v>0</v>
      </c>
      <c r="AD12" s="108">
        <v>0</v>
      </c>
      <c r="AE12" s="108">
        <v>0</v>
      </c>
      <c r="AF12" s="108">
        <v>0</v>
      </c>
      <c r="AG12" s="108">
        <v>4.6817693290573477</v>
      </c>
      <c r="AH12" s="108">
        <v>4.7871269886971799</v>
      </c>
      <c r="AI12" s="108">
        <v>5.1078635804105232</v>
      </c>
      <c r="AJ12" s="108">
        <v>4.9522834109139762</v>
      </c>
      <c r="AK12" s="108">
        <v>5.0773057230036684</v>
      </c>
      <c r="AM12" s="14"/>
      <c r="AN12" s="14"/>
      <c r="AO12" s="14"/>
      <c r="AP12" s="14"/>
      <c r="AQ12" s="14"/>
      <c r="AR12" s="14"/>
    </row>
    <row r="13" spans="1:60" x14ac:dyDescent="0.2">
      <c r="E13" s="3" t="s">
        <v>26</v>
      </c>
      <c r="F13" s="3" t="s">
        <v>172</v>
      </c>
      <c r="I13" s="3" t="s">
        <v>183</v>
      </c>
      <c r="J13" s="3" t="s">
        <v>217</v>
      </c>
      <c r="K13" s="130" t="s">
        <v>366</v>
      </c>
      <c r="L13" s="3" t="s">
        <v>108</v>
      </c>
      <c r="R13" s="14"/>
      <c r="T13" s="108">
        <v>0</v>
      </c>
      <c r="U13" s="108">
        <v>0</v>
      </c>
      <c r="V13" s="108">
        <v>0</v>
      </c>
      <c r="W13" s="108">
        <v>0</v>
      </c>
      <c r="X13" s="108">
        <v>0</v>
      </c>
      <c r="Y13" s="108">
        <v>0</v>
      </c>
      <c r="Z13" s="108">
        <v>0</v>
      </c>
      <c r="AA13" s="108">
        <v>0</v>
      </c>
      <c r="AB13" s="108">
        <v>0</v>
      </c>
      <c r="AC13" s="108">
        <v>0</v>
      </c>
      <c r="AD13" s="108">
        <v>0</v>
      </c>
      <c r="AE13" s="108">
        <v>0</v>
      </c>
      <c r="AF13" s="108">
        <v>0</v>
      </c>
      <c r="AG13" s="108">
        <v>1.0512116538471252</v>
      </c>
      <c r="AH13" s="108">
        <v>1.1424408354745621</v>
      </c>
      <c r="AI13" s="108">
        <v>1.1922243417507836</v>
      </c>
      <c r="AJ13" s="108">
        <v>1.1232332408458932</v>
      </c>
      <c r="AK13" s="108">
        <v>1.1634772427229729</v>
      </c>
      <c r="AM13" s="14"/>
      <c r="AN13" s="14"/>
      <c r="AO13" s="14"/>
      <c r="AP13" s="14"/>
      <c r="AQ13" s="14"/>
      <c r="AR13" s="14"/>
    </row>
    <row r="14" spans="1:60" x14ac:dyDescent="0.2">
      <c r="E14" s="3" t="s">
        <v>28</v>
      </c>
      <c r="F14" s="3" t="s">
        <v>172</v>
      </c>
      <c r="I14" s="3" t="s">
        <v>183</v>
      </c>
      <c r="J14" s="3" t="s">
        <v>217</v>
      </c>
      <c r="K14" s="130" t="s">
        <v>367</v>
      </c>
      <c r="L14" s="3" t="s">
        <v>108</v>
      </c>
      <c r="R14" s="14"/>
      <c r="T14" s="108">
        <v>0</v>
      </c>
      <c r="U14" s="108">
        <v>0</v>
      </c>
      <c r="V14" s="108">
        <v>0</v>
      </c>
      <c r="W14" s="108">
        <v>0</v>
      </c>
      <c r="X14" s="108">
        <v>0</v>
      </c>
      <c r="Y14" s="108">
        <v>0</v>
      </c>
      <c r="Z14" s="108">
        <v>0</v>
      </c>
      <c r="AA14" s="108">
        <v>0</v>
      </c>
      <c r="AB14" s="108">
        <v>0</v>
      </c>
      <c r="AC14" s="108">
        <v>0</v>
      </c>
      <c r="AD14" s="108">
        <v>0</v>
      </c>
      <c r="AE14" s="108">
        <v>0</v>
      </c>
      <c r="AF14" s="108">
        <v>0</v>
      </c>
      <c r="AG14" s="108">
        <v>0.60594061604504956</v>
      </c>
      <c r="AH14" s="108">
        <v>0.67812449566333743</v>
      </c>
      <c r="AI14" s="108">
        <v>0.73315393247844218</v>
      </c>
      <c r="AJ14" s="108">
        <v>0.61755012684926358</v>
      </c>
      <c r="AK14" s="108">
        <v>0.62388637947051595</v>
      </c>
      <c r="AM14" s="14"/>
      <c r="AN14" s="14"/>
      <c r="AO14" s="14"/>
      <c r="AP14" s="14"/>
      <c r="AQ14" s="14"/>
      <c r="AR14" s="14"/>
    </row>
    <row r="15" spans="1:60" x14ac:dyDescent="0.2">
      <c r="E15" s="3" t="s">
        <v>30</v>
      </c>
      <c r="F15" s="3" t="s">
        <v>172</v>
      </c>
      <c r="I15" s="3" t="s">
        <v>183</v>
      </c>
      <c r="J15" s="3" t="s">
        <v>217</v>
      </c>
      <c r="K15" s="130" t="s">
        <v>368</v>
      </c>
      <c r="L15" s="3" t="s">
        <v>108</v>
      </c>
      <c r="R15" s="14"/>
      <c r="T15" s="108">
        <v>0</v>
      </c>
      <c r="U15" s="108">
        <v>0</v>
      </c>
      <c r="V15" s="108">
        <v>0</v>
      </c>
      <c r="W15" s="108">
        <v>0</v>
      </c>
      <c r="X15" s="108">
        <v>0</v>
      </c>
      <c r="Y15" s="108">
        <v>0</v>
      </c>
      <c r="Z15" s="108">
        <v>0</v>
      </c>
      <c r="AA15" s="108">
        <v>0</v>
      </c>
      <c r="AB15" s="108">
        <v>0</v>
      </c>
      <c r="AC15" s="108">
        <v>0</v>
      </c>
      <c r="AD15" s="108">
        <v>0</v>
      </c>
      <c r="AE15" s="108">
        <v>0</v>
      </c>
      <c r="AF15" s="108">
        <v>0</v>
      </c>
      <c r="AG15" s="108">
        <v>3.4685386732658267E-4</v>
      </c>
      <c r="AH15" s="108">
        <v>3.4658583693955244E-4</v>
      </c>
      <c r="AI15" s="108">
        <v>3.4751025204094485E-4</v>
      </c>
      <c r="AJ15" s="108">
        <v>3.5269360652749837E-4</v>
      </c>
      <c r="AK15" s="108">
        <v>3.5105487502524785E-4</v>
      </c>
      <c r="AM15" s="14"/>
      <c r="AN15" s="14"/>
      <c r="AO15" s="14"/>
      <c r="AP15" s="14"/>
      <c r="AQ15" s="14"/>
      <c r="AR15" s="14"/>
    </row>
    <row r="16" spans="1:60" x14ac:dyDescent="0.2">
      <c r="E16" s="3" t="s">
        <v>32</v>
      </c>
      <c r="F16" s="3" t="s">
        <v>172</v>
      </c>
      <c r="I16" s="3" t="s">
        <v>183</v>
      </c>
      <c r="J16" s="3" t="s">
        <v>217</v>
      </c>
      <c r="K16" s="130" t="s">
        <v>369</v>
      </c>
      <c r="L16" s="3" t="s">
        <v>108</v>
      </c>
      <c r="R16" s="14"/>
      <c r="T16" s="108">
        <v>0</v>
      </c>
      <c r="U16" s="108">
        <v>0</v>
      </c>
      <c r="V16" s="108">
        <v>0</v>
      </c>
      <c r="W16" s="108">
        <v>0</v>
      </c>
      <c r="X16" s="108">
        <v>0</v>
      </c>
      <c r="Y16" s="108">
        <v>0</v>
      </c>
      <c r="Z16" s="108">
        <v>0</v>
      </c>
      <c r="AA16" s="108">
        <v>0</v>
      </c>
      <c r="AB16" s="108">
        <v>0</v>
      </c>
      <c r="AC16" s="108">
        <v>0</v>
      </c>
      <c r="AD16" s="108">
        <v>0</v>
      </c>
      <c r="AE16" s="108">
        <v>0</v>
      </c>
      <c r="AF16" s="108">
        <v>0</v>
      </c>
      <c r="AG16" s="108">
        <v>0.66360791035340916</v>
      </c>
      <c r="AH16" s="108">
        <v>0.66520759985544442</v>
      </c>
      <c r="AI16" s="108">
        <v>0.67093858373661197</v>
      </c>
      <c r="AJ16" s="108">
        <v>0.68751909704760528</v>
      </c>
      <c r="AK16" s="108">
        <v>0.68382466435782074</v>
      </c>
      <c r="AM16" s="14"/>
      <c r="AN16" s="14"/>
      <c r="AO16" s="14"/>
      <c r="AP16" s="14"/>
      <c r="AQ16" s="14"/>
      <c r="AR16" s="14"/>
    </row>
    <row r="17" spans="5:44" x14ac:dyDescent="0.2">
      <c r="E17" s="3" t="s">
        <v>34</v>
      </c>
      <c r="F17" s="3" t="s">
        <v>172</v>
      </c>
      <c r="I17" s="3" t="s">
        <v>183</v>
      </c>
      <c r="J17" s="3" t="s">
        <v>217</v>
      </c>
      <c r="K17" s="130" t="s">
        <v>370</v>
      </c>
      <c r="L17" s="3" t="s">
        <v>108</v>
      </c>
      <c r="R17" s="14"/>
      <c r="T17" s="108">
        <v>0</v>
      </c>
      <c r="U17" s="108">
        <v>0</v>
      </c>
      <c r="V17" s="108">
        <v>0</v>
      </c>
      <c r="W17" s="108">
        <v>0</v>
      </c>
      <c r="X17" s="108">
        <v>0</v>
      </c>
      <c r="Y17" s="108">
        <v>0</v>
      </c>
      <c r="Z17" s="108">
        <v>0</v>
      </c>
      <c r="AA17" s="108">
        <v>0</v>
      </c>
      <c r="AB17" s="108">
        <v>0</v>
      </c>
      <c r="AC17" s="108">
        <v>0</v>
      </c>
      <c r="AD17" s="108">
        <v>0</v>
      </c>
      <c r="AE17" s="108">
        <v>0</v>
      </c>
      <c r="AF17" s="108">
        <v>0</v>
      </c>
      <c r="AG17" s="108">
        <v>0.62067627633631994</v>
      </c>
      <c r="AH17" s="108">
        <v>0.6238892063616458</v>
      </c>
      <c r="AI17" s="108">
        <v>0.62748256879757047</v>
      </c>
      <c r="AJ17" s="108">
        <v>0.64021825868151649</v>
      </c>
      <c r="AK17" s="108">
        <v>0.63889549118053435</v>
      </c>
      <c r="AM17" s="14"/>
      <c r="AN17" s="14"/>
      <c r="AO17" s="14"/>
      <c r="AP17" s="14"/>
      <c r="AQ17" s="14"/>
      <c r="AR17" s="14"/>
    </row>
    <row r="18" spans="5:44" x14ac:dyDescent="0.2">
      <c r="E18" s="3" t="s">
        <v>36</v>
      </c>
      <c r="F18" s="3" t="s">
        <v>172</v>
      </c>
      <c r="I18" s="3" t="s">
        <v>183</v>
      </c>
      <c r="J18" s="3" t="s">
        <v>217</v>
      </c>
      <c r="K18" s="130" t="s">
        <v>371</v>
      </c>
      <c r="L18" s="3" t="s">
        <v>108</v>
      </c>
      <c r="R18" s="14"/>
      <c r="T18" s="108">
        <v>0</v>
      </c>
      <c r="U18" s="108">
        <v>0</v>
      </c>
      <c r="V18" s="108">
        <v>0</v>
      </c>
      <c r="W18" s="108">
        <v>0</v>
      </c>
      <c r="X18" s="108">
        <v>0</v>
      </c>
      <c r="Y18" s="108">
        <v>0</v>
      </c>
      <c r="Z18" s="108">
        <v>0</v>
      </c>
      <c r="AA18" s="108">
        <v>0</v>
      </c>
      <c r="AB18" s="108">
        <v>0</v>
      </c>
      <c r="AC18" s="108">
        <v>0</v>
      </c>
      <c r="AD18" s="108">
        <v>0</v>
      </c>
      <c r="AE18" s="108">
        <v>0</v>
      </c>
      <c r="AF18" s="108">
        <v>0</v>
      </c>
      <c r="AG18" s="108">
        <v>0</v>
      </c>
      <c r="AH18" s="108">
        <v>0</v>
      </c>
      <c r="AI18" s="108">
        <v>0</v>
      </c>
      <c r="AJ18" s="108">
        <v>0</v>
      </c>
      <c r="AK18" s="108">
        <v>0</v>
      </c>
      <c r="AM18" s="14"/>
      <c r="AN18" s="14"/>
      <c r="AO18" s="14"/>
      <c r="AP18" s="14"/>
      <c r="AQ18" s="14"/>
      <c r="AR18" s="14"/>
    </row>
    <row r="19" spans="5:44" x14ac:dyDescent="0.2">
      <c r="E19" s="3" t="s">
        <v>21</v>
      </c>
      <c r="F19" s="3" t="s">
        <v>214</v>
      </c>
      <c r="I19" s="3" t="s">
        <v>214</v>
      </c>
      <c r="J19" s="3" t="s">
        <v>217</v>
      </c>
      <c r="K19" s="130" t="s">
        <v>488</v>
      </c>
      <c r="L19" s="3" t="s">
        <v>108</v>
      </c>
      <c r="R19" s="14"/>
      <c r="T19" s="108">
        <v>0</v>
      </c>
      <c r="U19" s="108">
        <v>0</v>
      </c>
      <c r="V19" s="108">
        <v>0</v>
      </c>
      <c r="W19" s="108">
        <v>0</v>
      </c>
      <c r="X19" s="108">
        <v>0</v>
      </c>
      <c r="Y19" s="108">
        <v>0</v>
      </c>
      <c r="Z19" s="108">
        <v>0</v>
      </c>
      <c r="AA19" s="108">
        <v>0</v>
      </c>
      <c r="AB19" s="108">
        <v>0</v>
      </c>
      <c r="AC19" s="108">
        <v>0</v>
      </c>
      <c r="AD19" s="108">
        <v>0</v>
      </c>
      <c r="AE19" s="108">
        <v>0</v>
      </c>
      <c r="AF19" s="108">
        <v>0</v>
      </c>
      <c r="AG19" s="108">
        <v>2.9740315194060756</v>
      </c>
      <c r="AH19" s="108">
        <v>2.9305747748362787</v>
      </c>
      <c r="AI19" s="108">
        <v>2.9044394770233781</v>
      </c>
      <c r="AJ19" s="108">
        <v>2.908997519779926</v>
      </c>
      <c r="AK19" s="108">
        <v>2.9140343185070892</v>
      </c>
      <c r="AM19" s="14"/>
      <c r="AN19" s="14"/>
      <c r="AO19" s="14"/>
      <c r="AP19" s="14"/>
      <c r="AQ19" s="14"/>
      <c r="AR19" s="14"/>
    </row>
    <row r="20" spans="5:44" x14ac:dyDescent="0.2">
      <c r="E20" s="3" t="s">
        <v>24</v>
      </c>
      <c r="F20" s="3" t="s">
        <v>214</v>
      </c>
      <c r="I20" s="3" t="s">
        <v>214</v>
      </c>
      <c r="J20" s="3" t="s">
        <v>217</v>
      </c>
      <c r="K20" s="130" t="s">
        <v>489</v>
      </c>
      <c r="L20" s="3" t="s">
        <v>108</v>
      </c>
      <c r="R20" s="14"/>
      <c r="T20" s="108">
        <v>0</v>
      </c>
      <c r="U20" s="108">
        <v>0</v>
      </c>
      <c r="V20" s="108">
        <v>0</v>
      </c>
      <c r="W20" s="108">
        <v>0</v>
      </c>
      <c r="X20" s="108">
        <v>0</v>
      </c>
      <c r="Y20" s="108">
        <v>0</v>
      </c>
      <c r="Z20" s="108">
        <v>0</v>
      </c>
      <c r="AA20" s="108">
        <v>0</v>
      </c>
      <c r="AB20" s="108">
        <v>0</v>
      </c>
      <c r="AC20" s="108">
        <v>0</v>
      </c>
      <c r="AD20" s="108">
        <v>0</v>
      </c>
      <c r="AE20" s="108">
        <v>0</v>
      </c>
      <c r="AF20" s="108">
        <v>0</v>
      </c>
      <c r="AG20" s="108">
        <v>13.948188398272769</v>
      </c>
      <c r="AH20" s="108">
        <v>13.73897346432676</v>
      </c>
      <c r="AI20" s="108">
        <v>13.61259156740082</v>
      </c>
      <c r="AJ20" s="108">
        <v>13.632993884318743</v>
      </c>
      <c r="AK20" s="108">
        <v>13.655678831823694</v>
      </c>
      <c r="AM20" s="14"/>
      <c r="AN20" s="14"/>
      <c r="AO20" s="14"/>
      <c r="AP20" s="14"/>
      <c r="AQ20" s="14"/>
      <c r="AR20" s="14"/>
    </row>
    <row r="21" spans="5:44" x14ac:dyDescent="0.2">
      <c r="E21" s="3" t="s">
        <v>26</v>
      </c>
      <c r="F21" s="3" t="s">
        <v>214</v>
      </c>
      <c r="I21" s="3" t="s">
        <v>214</v>
      </c>
      <c r="J21" s="3" t="s">
        <v>217</v>
      </c>
      <c r="K21" s="130" t="s">
        <v>490</v>
      </c>
      <c r="L21" s="3" t="s">
        <v>108</v>
      </c>
      <c r="R21" s="14"/>
      <c r="T21" s="108">
        <v>0</v>
      </c>
      <c r="U21" s="108">
        <v>0</v>
      </c>
      <c r="V21" s="108">
        <v>0</v>
      </c>
      <c r="W21" s="108">
        <v>0</v>
      </c>
      <c r="X21" s="108">
        <v>0</v>
      </c>
      <c r="Y21" s="108">
        <v>0</v>
      </c>
      <c r="Z21" s="108">
        <v>0</v>
      </c>
      <c r="AA21" s="108">
        <v>0</v>
      </c>
      <c r="AB21" s="108">
        <v>0</v>
      </c>
      <c r="AC21" s="108">
        <v>0</v>
      </c>
      <c r="AD21" s="108">
        <v>0</v>
      </c>
      <c r="AE21" s="108">
        <v>0</v>
      </c>
      <c r="AF21" s="108">
        <v>0</v>
      </c>
      <c r="AG21" s="108">
        <v>3.8391805328148276</v>
      </c>
      <c r="AH21" s="108">
        <v>3.780691584484885</v>
      </c>
      <c r="AI21" s="108">
        <v>3.7452688642489811</v>
      </c>
      <c r="AJ21" s="108">
        <v>3.750721512117515</v>
      </c>
      <c r="AK21" s="108">
        <v>3.7568086800175191</v>
      </c>
      <c r="AM21" s="14"/>
      <c r="AN21" s="14"/>
      <c r="AO21" s="14"/>
      <c r="AP21" s="14"/>
      <c r="AQ21" s="14"/>
      <c r="AR21" s="14"/>
    </row>
    <row r="22" spans="5:44" x14ac:dyDescent="0.2">
      <c r="E22" s="3" t="s">
        <v>28</v>
      </c>
      <c r="F22" s="3" t="s">
        <v>214</v>
      </c>
      <c r="I22" s="3" t="s">
        <v>214</v>
      </c>
      <c r="J22" s="3" t="s">
        <v>217</v>
      </c>
      <c r="K22" s="130" t="s">
        <v>491</v>
      </c>
      <c r="L22" s="3" t="s">
        <v>108</v>
      </c>
      <c r="R22" s="14"/>
      <c r="T22" s="108">
        <v>0</v>
      </c>
      <c r="U22" s="108">
        <v>0</v>
      </c>
      <c r="V22" s="108">
        <v>0</v>
      </c>
      <c r="W22" s="108">
        <v>0</v>
      </c>
      <c r="X22" s="108">
        <v>0</v>
      </c>
      <c r="Y22" s="108">
        <v>0</v>
      </c>
      <c r="Z22" s="108">
        <v>0</v>
      </c>
      <c r="AA22" s="108">
        <v>0</v>
      </c>
      <c r="AB22" s="108">
        <v>0</v>
      </c>
      <c r="AC22" s="108">
        <v>0</v>
      </c>
      <c r="AD22" s="108">
        <v>0</v>
      </c>
      <c r="AE22" s="108">
        <v>0</v>
      </c>
      <c r="AF22" s="108">
        <v>0</v>
      </c>
      <c r="AG22" s="108">
        <v>2.4988992591096184</v>
      </c>
      <c r="AH22" s="108">
        <v>3.2952429347058518</v>
      </c>
      <c r="AI22" s="108">
        <v>3.7590948244635798</v>
      </c>
      <c r="AJ22" s="108">
        <v>4.3015269597332679</v>
      </c>
      <c r="AK22" s="108">
        <v>4.3081362308720959</v>
      </c>
      <c r="AM22" s="14"/>
      <c r="AN22" s="14"/>
      <c r="AO22" s="14"/>
      <c r="AP22" s="14"/>
      <c r="AQ22" s="14"/>
      <c r="AR22" s="14"/>
    </row>
    <row r="23" spans="5:44" x14ac:dyDescent="0.2">
      <c r="E23" s="3" t="s">
        <v>30</v>
      </c>
      <c r="F23" s="3" t="s">
        <v>214</v>
      </c>
      <c r="I23" s="3" t="s">
        <v>214</v>
      </c>
      <c r="J23" s="3" t="s">
        <v>217</v>
      </c>
      <c r="K23" s="130" t="s">
        <v>446</v>
      </c>
      <c r="L23" s="3" t="s">
        <v>108</v>
      </c>
      <c r="R23" s="14"/>
      <c r="T23" s="108">
        <v>0</v>
      </c>
      <c r="U23" s="108">
        <v>0</v>
      </c>
      <c r="V23" s="108">
        <v>0</v>
      </c>
      <c r="W23" s="108">
        <v>0</v>
      </c>
      <c r="X23" s="108">
        <v>0</v>
      </c>
      <c r="Y23" s="108">
        <v>0</v>
      </c>
      <c r="Z23" s="108">
        <v>0</v>
      </c>
      <c r="AA23" s="108">
        <v>0</v>
      </c>
      <c r="AB23" s="108">
        <v>0</v>
      </c>
      <c r="AC23" s="108">
        <v>0</v>
      </c>
      <c r="AD23" s="108">
        <v>0</v>
      </c>
      <c r="AE23" s="108">
        <v>0</v>
      </c>
      <c r="AF23" s="108">
        <v>0</v>
      </c>
      <c r="AG23" s="108">
        <v>0.45164498144186466</v>
      </c>
      <c r="AH23" s="108">
        <v>0.4526056874850436</v>
      </c>
      <c r="AI23" s="108">
        <v>0.45357122021223761</v>
      </c>
      <c r="AJ23" s="108">
        <v>0.45454160491395285</v>
      </c>
      <c r="AK23" s="108">
        <v>0.45551686665753222</v>
      </c>
      <c r="AM23" s="14"/>
      <c r="AN23" s="14"/>
      <c r="AO23" s="14"/>
      <c r="AP23" s="14"/>
      <c r="AQ23" s="14"/>
      <c r="AR23" s="14"/>
    </row>
    <row r="24" spans="5:44" x14ac:dyDescent="0.2">
      <c r="E24" s="3" t="s">
        <v>32</v>
      </c>
      <c r="F24" s="3" t="s">
        <v>214</v>
      </c>
      <c r="I24" s="3" t="s">
        <v>214</v>
      </c>
      <c r="J24" s="3" t="s">
        <v>217</v>
      </c>
      <c r="K24" s="130" t="s">
        <v>492</v>
      </c>
      <c r="L24" s="3" t="s">
        <v>108</v>
      </c>
      <c r="R24" s="14"/>
      <c r="T24" s="108">
        <v>0</v>
      </c>
      <c r="U24" s="108">
        <v>0</v>
      </c>
      <c r="V24" s="108">
        <v>0</v>
      </c>
      <c r="W24" s="108">
        <v>0</v>
      </c>
      <c r="X24" s="108">
        <v>0</v>
      </c>
      <c r="Y24" s="108">
        <v>0</v>
      </c>
      <c r="Z24" s="108">
        <v>0</v>
      </c>
      <c r="AA24" s="108">
        <v>0</v>
      </c>
      <c r="AB24" s="108">
        <v>0</v>
      </c>
      <c r="AC24" s="108">
        <v>0</v>
      </c>
      <c r="AD24" s="108">
        <v>0</v>
      </c>
      <c r="AE24" s="108">
        <v>0</v>
      </c>
      <c r="AF24" s="108">
        <v>0</v>
      </c>
      <c r="AG24" s="108">
        <v>2.7729453795189576</v>
      </c>
      <c r="AH24" s="108">
        <v>2.8041899547667053</v>
      </c>
      <c r="AI24" s="108">
        <v>2.7953751401163673</v>
      </c>
      <c r="AJ24" s="108">
        <v>2.8091124596703287</v>
      </c>
      <c r="AK24" s="108">
        <v>2.8620923361206012</v>
      </c>
      <c r="AM24" s="14"/>
      <c r="AN24" s="14"/>
      <c r="AO24" s="14"/>
      <c r="AP24" s="14"/>
      <c r="AQ24" s="14"/>
      <c r="AR24" s="14"/>
    </row>
    <row r="25" spans="5:44" x14ac:dyDescent="0.2">
      <c r="E25" s="3" t="s">
        <v>34</v>
      </c>
      <c r="F25" s="3" t="s">
        <v>214</v>
      </c>
      <c r="I25" s="3" t="s">
        <v>214</v>
      </c>
      <c r="J25" s="3" t="s">
        <v>217</v>
      </c>
      <c r="K25" s="130" t="s">
        <v>493</v>
      </c>
      <c r="L25" s="3" t="s">
        <v>108</v>
      </c>
      <c r="R25" s="14"/>
      <c r="T25" s="108">
        <v>0</v>
      </c>
      <c r="U25" s="108">
        <v>0</v>
      </c>
      <c r="V25" s="108">
        <v>0</v>
      </c>
      <c r="W25" s="108">
        <v>0</v>
      </c>
      <c r="X25" s="108">
        <v>0</v>
      </c>
      <c r="Y25" s="108">
        <v>0</v>
      </c>
      <c r="Z25" s="108">
        <v>0</v>
      </c>
      <c r="AA25" s="108">
        <v>0</v>
      </c>
      <c r="AB25" s="108">
        <v>0</v>
      </c>
      <c r="AC25" s="108">
        <v>0</v>
      </c>
      <c r="AD25" s="108">
        <v>0</v>
      </c>
      <c r="AE25" s="108">
        <v>0</v>
      </c>
      <c r="AF25" s="108">
        <v>0</v>
      </c>
      <c r="AG25" s="108">
        <v>14.808280437887404</v>
      </c>
      <c r="AH25" s="108">
        <v>14.94117379347181</v>
      </c>
      <c r="AI25" s="108">
        <v>14.910408054483437</v>
      </c>
      <c r="AJ25" s="108">
        <v>14.952674285009188</v>
      </c>
      <c r="AK25" s="108">
        <v>15.109242213698174</v>
      </c>
      <c r="AM25" s="14"/>
      <c r="AN25" s="14"/>
      <c r="AO25" s="14"/>
      <c r="AP25" s="14"/>
      <c r="AQ25" s="14"/>
      <c r="AR25" s="14"/>
    </row>
    <row r="26" spans="5:44" x14ac:dyDescent="0.2">
      <c r="E26" s="3" t="s">
        <v>36</v>
      </c>
      <c r="F26" s="3" t="s">
        <v>214</v>
      </c>
      <c r="I26" s="3" t="s">
        <v>214</v>
      </c>
      <c r="J26" s="3" t="s">
        <v>217</v>
      </c>
      <c r="K26" s="130" t="s">
        <v>494</v>
      </c>
      <c r="L26" s="3" t="s">
        <v>108</v>
      </c>
      <c r="R26" s="14"/>
      <c r="T26" s="108">
        <v>0</v>
      </c>
      <c r="U26" s="108">
        <v>0</v>
      </c>
      <c r="V26" s="108">
        <v>0</v>
      </c>
      <c r="W26" s="108">
        <v>0</v>
      </c>
      <c r="X26" s="108">
        <v>0</v>
      </c>
      <c r="Y26" s="108">
        <v>0</v>
      </c>
      <c r="Z26" s="108">
        <v>0</v>
      </c>
      <c r="AA26" s="108">
        <v>0</v>
      </c>
      <c r="AB26" s="108">
        <v>0</v>
      </c>
      <c r="AC26" s="108">
        <v>0</v>
      </c>
      <c r="AD26" s="108">
        <v>0</v>
      </c>
      <c r="AE26" s="108">
        <v>0</v>
      </c>
      <c r="AF26" s="108">
        <v>0</v>
      </c>
      <c r="AG26" s="108">
        <v>1.8068520471705261</v>
      </c>
      <c r="AH26" s="108">
        <v>1.775121301312248</v>
      </c>
      <c r="AI26" s="108">
        <v>1.4861288375611776</v>
      </c>
      <c r="AJ26" s="108">
        <v>1.7487453232220349</v>
      </c>
      <c r="AK26" s="108">
        <v>1.6855507923292747</v>
      </c>
      <c r="AM26" s="14"/>
      <c r="AN26" s="14"/>
      <c r="AO26" s="14"/>
      <c r="AP26" s="14"/>
      <c r="AQ26" s="14"/>
      <c r="AR26" s="14"/>
    </row>
    <row r="27" spans="5:44" x14ac:dyDescent="0.2">
      <c r="E27" s="3" t="s">
        <v>21</v>
      </c>
      <c r="F27" s="3" t="s">
        <v>207</v>
      </c>
      <c r="I27" s="3" t="s">
        <v>208</v>
      </c>
      <c r="J27" s="3" t="s">
        <v>217</v>
      </c>
      <c r="K27" s="130" t="s">
        <v>495</v>
      </c>
      <c r="L27" s="3" t="s">
        <v>108</v>
      </c>
      <c r="R27" s="14"/>
      <c r="T27" s="108">
        <v>0</v>
      </c>
      <c r="U27" s="108">
        <v>0</v>
      </c>
      <c r="V27" s="108">
        <v>0</v>
      </c>
      <c r="W27" s="108">
        <v>0</v>
      </c>
      <c r="X27" s="108">
        <v>0</v>
      </c>
      <c r="Y27" s="108">
        <v>0</v>
      </c>
      <c r="Z27" s="108">
        <v>0</v>
      </c>
      <c r="AA27" s="108">
        <v>0</v>
      </c>
      <c r="AB27" s="108">
        <v>0</v>
      </c>
      <c r="AC27" s="108">
        <v>0</v>
      </c>
      <c r="AD27" s="108">
        <v>0</v>
      </c>
      <c r="AE27" s="108">
        <v>0</v>
      </c>
      <c r="AF27" s="108">
        <v>0</v>
      </c>
      <c r="AG27" s="108">
        <v>0</v>
      </c>
      <c r="AH27" s="108">
        <v>0</v>
      </c>
      <c r="AI27" s="108">
        <v>0</v>
      </c>
      <c r="AJ27" s="108">
        <v>0</v>
      </c>
      <c r="AK27" s="108">
        <v>0</v>
      </c>
      <c r="AM27" s="14"/>
      <c r="AN27" s="14"/>
      <c r="AO27" s="14"/>
      <c r="AP27" s="14"/>
      <c r="AQ27" s="14"/>
      <c r="AR27" s="14"/>
    </row>
    <row r="28" spans="5:44" x14ac:dyDescent="0.2">
      <c r="E28" s="3" t="s">
        <v>24</v>
      </c>
      <c r="F28" s="3" t="s">
        <v>207</v>
      </c>
      <c r="I28" s="3" t="s">
        <v>208</v>
      </c>
      <c r="J28" s="3" t="s">
        <v>217</v>
      </c>
      <c r="K28" s="130" t="s">
        <v>496</v>
      </c>
      <c r="L28" s="3" t="s">
        <v>108</v>
      </c>
      <c r="R28" s="14"/>
      <c r="T28" s="108">
        <v>0</v>
      </c>
      <c r="U28" s="108">
        <v>0</v>
      </c>
      <c r="V28" s="108">
        <v>0</v>
      </c>
      <c r="W28" s="108">
        <v>0</v>
      </c>
      <c r="X28" s="108">
        <v>0</v>
      </c>
      <c r="Y28" s="108">
        <v>0</v>
      </c>
      <c r="Z28" s="108">
        <v>0</v>
      </c>
      <c r="AA28" s="108">
        <v>0</v>
      </c>
      <c r="AB28" s="108">
        <v>0</v>
      </c>
      <c r="AC28" s="108">
        <v>0</v>
      </c>
      <c r="AD28" s="108">
        <v>0</v>
      </c>
      <c r="AE28" s="108">
        <v>0</v>
      </c>
      <c r="AF28" s="108">
        <v>0</v>
      </c>
      <c r="AG28" s="108">
        <v>0</v>
      </c>
      <c r="AH28" s="108">
        <v>0</v>
      </c>
      <c r="AI28" s="108">
        <v>0</v>
      </c>
      <c r="AJ28" s="108">
        <v>0</v>
      </c>
      <c r="AK28" s="108">
        <v>0</v>
      </c>
      <c r="AM28" s="14"/>
      <c r="AN28" s="14"/>
      <c r="AO28" s="14"/>
      <c r="AP28" s="14"/>
      <c r="AQ28" s="14"/>
      <c r="AR28" s="14"/>
    </row>
    <row r="29" spans="5:44" x14ac:dyDescent="0.2">
      <c r="E29" s="3" t="s">
        <v>26</v>
      </c>
      <c r="F29" s="3" t="s">
        <v>207</v>
      </c>
      <c r="I29" s="3" t="s">
        <v>208</v>
      </c>
      <c r="J29" s="3" t="s">
        <v>217</v>
      </c>
      <c r="K29" s="130" t="s">
        <v>497</v>
      </c>
      <c r="L29" s="3" t="s">
        <v>108</v>
      </c>
      <c r="R29" s="14"/>
      <c r="T29" s="108">
        <v>0</v>
      </c>
      <c r="U29" s="108">
        <v>0</v>
      </c>
      <c r="V29" s="108">
        <v>0</v>
      </c>
      <c r="W29" s="108">
        <v>0</v>
      </c>
      <c r="X29" s="108">
        <v>0</v>
      </c>
      <c r="Y29" s="108">
        <v>0</v>
      </c>
      <c r="Z29" s="108">
        <v>0</v>
      </c>
      <c r="AA29" s="108">
        <v>0</v>
      </c>
      <c r="AB29" s="108">
        <v>0</v>
      </c>
      <c r="AC29" s="108">
        <v>0</v>
      </c>
      <c r="AD29" s="108">
        <v>0</v>
      </c>
      <c r="AE29" s="108">
        <v>0</v>
      </c>
      <c r="AF29" s="108">
        <v>0</v>
      </c>
      <c r="AG29" s="108">
        <v>0</v>
      </c>
      <c r="AH29" s="108">
        <v>0</v>
      </c>
      <c r="AI29" s="108">
        <v>0</v>
      </c>
      <c r="AJ29" s="108">
        <v>0</v>
      </c>
      <c r="AK29" s="108">
        <v>0</v>
      </c>
      <c r="AM29" s="14"/>
      <c r="AN29" s="14"/>
      <c r="AO29" s="14"/>
      <c r="AP29" s="14"/>
      <c r="AQ29" s="14"/>
      <c r="AR29" s="14"/>
    </row>
    <row r="30" spans="5:44" x14ac:dyDescent="0.2">
      <c r="E30" s="3" t="s">
        <v>28</v>
      </c>
      <c r="F30" s="3" t="s">
        <v>207</v>
      </c>
      <c r="I30" s="3" t="s">
        <v>208</v>
      </c>
      <c r="J30" s="3" t="s">
        <v>217</v>
      </c>
      <c r="K30" s="130" t="s">
        <v>498</v>
      </c>
      <c r="L30" s="3" t="s">
        <v>108</v>
      </c>
      <c r="R30" s="14"/>
      <c r="T30" s="108">
        <v>0</v>
      </c>
      <c r="U30" s="108">
        <v>0</v>
      </c>
      <c r="V30" s="108">
        <v>0</v>
      </c>
      <c r="W30" s="108">
        <v>0</v>
      </c>
      <c r="X30" s="108">
        <v>0</v>
      </c>
      <c r="Y30" s="108">
        <v>0</v>
      </c>
      <c r="Z30" s="108">
        <v>0</v>
      </c>
      <c r="AA30" s="108">
        <v>0</v>
      </c>
      <c r="AB30" s="108">
        <v>0</v>
      </c>
      <c r="AC30" s="108">
        <v>0</v>
      </c>
      <c r="AD30" s="108">
        <v>0</v>
      </c>
      <c r="AE30" s="108">
        <v>0</v>
      </c>
      <c r="AF30" s="108">
        <v>0</v>
      </c>
      <c r="AG30" s="108">
        <v>0</v>
      </c>
      <c r="AH30" s="108">
        <v>0</v>
      </c>
      <c r="AI30" s="108">
        <v>0</v>
      </c>
      <c r="AJ30" s="108">
        <v>0</v>
      </c>
      <c r="AK30" s="108">
        <v>0</v>
      </c>
      <c r="AM30" s="14"/>
      <c r="AN30" s="14"/>
      <c r="AO30" s="14"/>
      <c r="AP30" s="14"/>
      <c r="AQ30" s="14"/>
      <c r="AR30" s="14"/>
    </row>
    <row r="31" spans="5:44" x14ac:dyDescent="0.2">
      <c r="E31" s="3" t="s">
        <v>30</v>
      </c>
      <c r="F31" s="3" t="s">
        <v>207</v>
      </c>
      <c r="I31" s="3" t="s">
        <v>208</v>
      </c>
      <c r="J31" s="3" t="s">
        <v>217</v>
      </c>
      <c r="K31" s="130" t="s">
        <v>440</v>
      </c>
      <c r="L31" s="3" t="s">
        <v>108</v>
      </c>
      <c r="R31" s="14"/>
      <c r="T31" s="108">
        <v>0</v>
      </c>
      <c r="U31" s="108">
        <v>0</v>
      </c>
      <c r="V31" s="108">
        <v>0</v>
      </c>
      <c r="W31" s="108">
        <v>0</v>
      </c>
      <c r="X31" s="108">
        <v>0</v>
      </c>
      <c r="Y31" s="108">
        <v>0</v>
      </c>
      <c r="Z31" s="108">
        <v>0</v>
      </c>
      <c r="AA31" s="108">
        <v>0</v>
      </c>
      <c r="AB31" s="108">
        <v>0</v>
      </c>
      <c r="AC31" s="108">
        <v>0</v>
      </c>
      <c r="AD31" s="108">
        <v>0</v>
      </c>
      <c r="AE31" s="108">
        <v>0</v>
      </c>
      <c r="AF31" s="108">
        <v>0</v>
      </c>
      <c r="AG31" s="108">
        <v>1.5043864548875028E-2</v>
      </c>
      <c r="AH31" s="108">
        <v>1.5130712779574241E-2</v>
      </c>
      <c r="AI31" s="108">
        <v>1.5962130256683974E-2</v>
      </c>
      <c r="AJ31" s="108">
        <v>1.6056934141030436E-2</v>
      </c>
      <c r="AK31" s="108">
        <v>1.0111172673789894E-2</v>
      </c>
      <c r="AM31" s="14"/>
      <c r="AN31" s="14"/>
      <c r="AO31" s="14"/>
      <c r="AP31" s="14"/>
      <c r="AQ31" s="14"/>
      <c r="AR31" s="14"/>
    </row>
    <row r="32" spans="5:44" x14ac:dyDescent="0.2">
      <c r="E32" s="3" t="s">
        <v>32</v>
      </c>
      <c r="F32" s="3" t="s">
        <v>207</v>
      </c>
      <c r="I32" s="3" t="s">
        <v>208</v>
      </c>
      <c r="J32" s="3" t="s">
        <v>217</v>
      </c>
      <c r="K32" s="130" t="s">
        <v>499</v>
      </c>
      <c r="L32" s="3" t="s">
        <v>108</v>
      </c>
      <c r="R32" s="14"/>
      <c r="T32" s="108">
        <v>0</v>
      </c>
      <c r="U32" s="108">
        <v>0</v>
      </c>
      <c r="V32" s="108">
        <v>0</v>
      </c>
      <c r="W32" s="108">
        <v>0</v>
      </c>
      <c r="X32" s="108">
        <v>0</v>
      </c>
      <c r="Y32" s="108">
        <v>0</v>
      </c>
      <c r="Z32" s="108">
        <v>0</v>
      </c>
      <c r="AA32" s="108">
        <v>0</v>
      </c>
      <c r="AB32" s="108">
        <v>0</v>
      </c>
      <c r="AC32" s="108">
        <v>0</v>
      </c>
      <c r="AD32" s="108">
        <v>0</v>
      </c>
      <c r="AE32" s="108">
        <v>0</v>
      </c>
      <c r="AF32" s="108">
        <v>0</v>
      </c>
      <c r="AG32" s="108">
        <v>0</v>
      </c>
      <c r="AH32" s="108">
        <v>0</v>
      </c>
      <c r="AI32" s="108">
        <v>0</v>
      </c>
      <c r="AJ32" s="108">
        <v>0</v>
      </c>
      <c r="AK32" s="108">
        <v>0</v>
      </c>
      <c r="AM32" s="14"/>
      <c r="AN32" s="14"/>
      <c r="AO32" s="14"/>
      <c r="AP32" s="14"/>
      <c r="AQ32" s="14"/>
      <c r="AR32" s="14"/>
    </row>
    <row r="33" spans="5:44" x14ac:dyDescent="0.2">
      <c r="E33" s="3" t="s">
        <v>34</v>
      </c>
      <c r="F33" s="3" t="s">
        <v>207</v>
      </c>
      <c r="I33" s="3" t="s">
        <v>208</v>
      </c>
      <c r="J33" s="3" t="s">
        <v>217</v>
      </c>
      <c r="K33" s="130" t="s">
        <v>500</v>
      </c>
      <c r="L33" s="3" t="s">
        <v>108</v>
      </c>
      <c r="R33" s="14"/>
      <c r="T33" s="108">
        <v>0</v>
      </c>
      <c r="U33" s="108">
        <v>0</v>
      </c>
      <c r="V33" s="108">
        <v>0</v>
      </c>
      <c r="W33" s="108">
        <v>0</v>
      </c>
      <c r="X33" s="108">
        <v>0</v>
      </c>
      <c r="Y33" s="108">
        <v>0</v>
      </c>
      <c r="Z33" s="108">
        <v>0</v>
      </c>
      <c r="AA33" s="108">
        <v>0</v>
      </c>
      <c r="AB33" s="108">
        <v>0</v>
      </c>
      <c r="AC33" s="108">
        <v>0</v>
      </c>
      <c r="AD33" s="108">
        <v>0</v>
      </c>
      <c r="AE33" s="108">
        <v>0</v>
      </c>
      <c r="AF33" s="108">
        <v>0</v>
      </c>
      <c r="AG33" s="108">
        <v>0</v>
      </c>
      <c r="AH33" s="108">
        <v>0</v>
      </c>
      <c r="AI33" s="108">
        <v>0</v>
      </c>
      <c r="AJ33" s="108">
        <v>0</v>
      </c>
      <c r="AK33" s="108">
        <v>0</v>
      </c>
      <c r="AM33" s="14"/>
      <c r="AN33" s="14"/>
      <c r="AO33" s="14"/>
      <c r="AP33" s="14"/>
      <c r="AQ33" s="14"/>
      <c r="AR33" s="14"/>
    </row>
    <row r="34" spans="5:44" x14ac:dyDescent="0.2">
      <c r="E34" s="3" t="s">
        <v>36</v>
      </c>
      <c r="F34" s="3" t="s">
        <v>207</v>
      </c>
      <c r="I34" s="3" t="s">
        <v>208</v>
      </c>
      <c r="J34" s="3" t="s">
        <v>217</v>
      </c>
      <c r="K34" s="130" t="s">
        <v>501</v>
      </c>
      <c r="L34" s="3" t="s">
        <v>108</v>
      </c>
      <c r="R34" s="14"/>
      <c r="T34" s="108">
        <v>0</v>
      </c>
      <c r="U34" s="108">
        <v>0</v>
      </c>
      <c r="V34" s="108">
        <v>0</v>
      </c>
      <c r="W34" s="108">
        <v>0</v>
      </c>
      <c r="X34" s="108">
        <v>0</v>
      </c>
      <c r="Y34" s="108">
        <v>0</v>
      </c>
      <c r="Z34" s="108">
        <v>0</v>
      </c>
      <c r="AA34" s="108">
        <v>0</v>
      </c>
      <c r="AB34" s="108">
        <v>0</v>
      </c>
      <c r="AC34" s="108">
        <v>0</v>
      </c>
      <c r="AD34" s="108">
        <v>0</v>
      </c>
      <c r="AE34" s="108">
        <v>0</v>
      </c>
      <c r="AF34" s="108">
        <v>0</v>
      </c>
      <c r="AG34" s="108">
        <v>0</v>
      </c>
      <c r="AH34" s="108">
        <v>0</v>
      </c>
      <c r="AI34" s="108">
        <v>0</v>
      </c>
      <c r="AJ34" s="108">
        <v>0</v>
      </c>
      <c r="AK34" s="108">
        <v>0</v>
      </c>
      <c r="AM34" s="14"/>
      <c r="AN34" s="14"/>
      <c r="AO34" s="14"/>
      <c r="AP34" s="14"/>
      <c r="AQ34" s="14"/>
      <c r="AR34" s="14"/>
    </row>
    <row r="35" spans="5:44" x14ac:dyDescent="0.2">
      <c r="E35" s="3" t="s">
        <v>21</v>
      </c>
      <c r="F35" s="3" t="s">
        <v>172</v>
      </c>
      <c r="I35" s="3" t="s">
        <v>176</v>
      </c>
      <c r="J35" s="3" t="s">
        <v>339</v>
      </c>
      <c r="K35" s="130" t="s">
        <v>340</v>
      </c>
      <c r="L35" s="3" t="s">
        <v>108</v>
      </c>
      <c r="R35" s="14"/>
      <c r="T35" s="108">
        <v>0</v>
      </c>
      <c r="U35" s="108">
        <v>0</v>
      </c>
      <c r="V35" s="108">
        <v>0</v>
      </c>
      <c r="W35" s="108">
        <v>0</v>
      </c>
      <c r="X35" s="108">
        <v>0</v>
      </c>
      <c r="Y35" s="108">
        <v>0</v>
      </c>
      <c r="Z35" s="108">
        <v>0</v>
      </c>
      <c r="AA35" s="108">
        <v>0</v>
      </c>
      <c r="AB35" s="108">
        <v>0</v>
      </c>
      <c r="AC35" s="108">
        <v>0</v>
      </c>
      <c r="AD35" s="108">
        <v>0</v>
      </c>
      <c r="AE35" s="108">
        <v>0</v>
      </c>
      <c r="AF35" s="108">
        <v>0</v>
      </c>
      <c r="AG35" s="108">
        <v>0</v>
      </c>
      <c r="AH35" s="108">
        <v>0</v>
      </c>
      <c r="AI35" s="108">
        <v>0</v>
      </c>
      <c r="AJ35" s="108">
        <v>0</v>
      </c>
      <c r="AK35" s="108">
        <v>0</v>
      </c>
      <c r="AM35" s="14"/>
      <c r="AN35" s="14"/>
      <c r="AO35" s="14"/>
      <c r="AP35" s="14"/>
      <c r="AQ35" s="14"/>
      <c r="AR35" s="14"/>
    </row>
    <row r="36" spans="5:44" x14ac:dyDescent="0.2">
      <c r="E36" s="3" t="s">
        <v>24</v>
      </c>
      <c r="F36" s="3" t="s">
        <v>172</v>
      </c>
      <c r="I36" s="3" t="s">
        <v>176</v>
      </c>
      <c r="J36" s="3" t="s">
        <v>339</v>
      </c>
      <c r="K36" s="130" t="s">
        <v>341</v>
      </c>
      <c r="L36" s="3" t="s">
        <v>108</v>
      </c>
      <c r="R36" s="14"/>
      <c r="T36" s="108">
        <v>0</v>
      </c>
      <c r="U36" s="108">
        <v>0</v>
      </c>
      <c r="V36" s="108">
        <v>0</v>
      </c>
      <c r="W36" s="108">
        <v>0</v>
      </c>
      <c r="X36" s="108">
        <v>0</v>
      </c>
      <c r="Y36" s="108">
        <v>0</v>
      </c>
      <c r="Z36" s="108">
        <v>0</v>
      </c>
      <c r="AA36" s="108">
        <v>0</v>
      </c>
      <c r="AB36" s="108">
        <v>0</v>
      </c>
      <c r="AC36" s="108">
        <v>0</v>
      </c>
      <c r="AD36" s="108">
        <v>0</v>
      </c>
      <c r="AE36" s="108">
        <v>0</v>
      </c>
      <c r="AF36" s="108">
        <v>0</v>
      </c>
      <c r="AG36" s="108">
        <v>0</v>
      </c>
      <c r="AH36" s="108">
        <v>0</v>
      </c>
      <c r="AI36" s="108">
        <v>0</v>
      </c>
      <c r="AJ36" s="108">
        <v>0</v>
      </c>
      <c r="AK36" s="108">
        <v>0</v>
      </c>
      <c r="AM36" s="14"/>
      <c r="AN36" s="14"/>
      <c r="AO36" s="14"/>
      <c r="AP36" s="14"/>
      <c r="AQ36" s="14"/>
      <c r="AR36" s="14"/>
    </row>
    <row r="37" spans="5:44" x14ac:dyDescent="0.2">
      <c r="E37" s="3" t="s">
        <v>26</v>
      </c>
      <c r="F37" s="3" t="s">
        <v>172</v>
      </c>
      <c r="I37" s="3" t="s">
        <v>176</v>
      </c>
      <c r="J37" s="3" t="s">
        <v>339</v>
      </c>
      <c r="K37" s="130" t="s">
        <v>342</v>
      </c>
      <c r="L37" s="3" t="s">
        <v>108</v>
      </c>
      <c r="R37" s="14"/>
      <c r="T37" s="108">
        <v>0</v>
      </c>
      <c r="U37" s="108">
        <v>0</v>
      </c>
      <c r="V37" s="108">
        <v>0</v>
      </c>
      <c r="W37" s="108">
        <v>0</v>
      </c>
      <c r="X37" s="108">
        <v>0</v>
      </c>
      <c r="Y37" s="108">
        <v>0</v>
      </c>
      <c r="Z37" s="108">
        <v>0</v>
      </c>
      <c r="AA37" s="108">
        <v>0</v>
      </c>
      <c r="AB37" s="108">
        <v>0</v>
      </c>
      <c r="AC37" s="108">
        <v>0</v>
      </c>
      <c r="AD37" s="108">
        <v>0</v>
      </c>
      <c r="AE37" s="108">
        <v>0</v>
      </c>
      <c r="AF37" s="108">
        <v>0</v>
      </c>
      <c r="AG37" s="108">
        <v>0</v>
      </c>
      <c r="AH37" s="108">
        <v>0</v>
      </c>
      <c r="AI37" s="108">
        <v>0</v>
      </c>
      <c r="AJ37" s="108">
        <v>0</v>
      </c>
      <c r="AK37" s="108">
        <v>0</v>
      </c>
      <c r="AM37" s="14"/>
      <c r="AN37" s="14"/>
      <c r="AO37" s="14"/>
      <c r="AP37" s="14"/>
      <c r="AQ37" s="14"/>
      <c r="AR37" s="14"/>
    </row>
    <row r="38" spans="5:44" x14ac:dyDescent="0.2">
      <c r="E38" s="3" t="s">
        <v>28</v>
      </c>
      <c r="F38" s="3" t="s">
        <v>172</v>
      </c>
      <c r="I38" s="3" t="s">
        <v>176</v>
      </c>
      <c r="J38" s="3" t="s">
        <v>339</v>
      </c>
      <c r="K38" s="130" t="s">
        <v>343</v>
      </c>
      <c r="L38" s="3" t="s">
        <v>108</v>
      </c>
      <c r="R38" s="14"/>
      <c r="T38" s="108">
        <v>0</v>
      </c>
      <c r="U38" s="108">
        <v>0</v>
      </c>
      <c r="V38" s="108">
        <v>0</v>
      </c>
      <c r="W38" s="108">
        <v>0</v>
      </c>
      <c r="X38" s="108">
        <v>0</v>
      </c>
      <c r="Y38" s="108">
        <v>0</v>
      </c>
      <c r="Z38" s="108">
        <v>0</v>
      </c>
      <c r="AA38" s="108">
        <v>0</v>
      </c>
      <c r="AB38" s="108">
        <v>0</v>
      </c>
      <c r="AC38" s="108">
        <v>0</v>
      </c>
      <c r="AD38" s="108">
        <v>0</v>
      </c>
      <c r="AE38" s="108">
        <v>0</v>
      </c>
      <c r="AF38" s="108">
        <v>0</v>
      </c>
      <c r="AG38" s="108">
        <v>4.7723720849032134E-3</v>
      </c>
      <c r="AH38" s="108">
        <v>4.7723720849032134E-3</v>
      </c>
      <c r="AI38" s="108">
        <v>4.7723720849032134E-3</v>
      </c>
      <c r="AJ38" s="108">
        <v>4.7723720849032134E-3</v>
      </c>
      <c r="AK38" s="108">
        <v>4.7723720849032134E-3</v>
      </c>
      <c r="AM38" s="14"/>
      <c r="AN38" s="14"/>
      <c r="AO38" s="14"/>
      <c r="AP38" s="14"/>
      <c r="AQ38" s="14"/>
      <c r="AR38" s="14"/>
    </row>
    <row r="39" spans="5:44" x14ac:dyDescent="0.2">
      <c r="E39" s="3" t="s">
        <v>30</v>
      </c>
      <c r="F39" s="3" t="s">
        <v>172</v>
      </c>
      <c r="I39" s="3" t="s">
        <v>176</v>
      </c>
      <c r="J39" s="3" t="s">
        <v>339</v>
      </c>
      <c r="K39" s="130" t="s">
        <v>344</v>
      </c>
      <c r="L39" s="3" t="s">
        <v>108</v>
      </c>
      <c r="R39" s="14"/>
      <c r="T39" s="108">
        <v>0</v>
      </c>
      <c r="U39" s="108">
        <v>0</v>
      </c>
      <c r="V39" s="108">
        <v>0</v>
      </c>
      <c r="W39" s="108">
        <v>0</v>
      </c>
      <c r="X39" s="108">
        <v>0</v>
      </c>
      <c r="Y39" s="108">
        <v>0</v>
      </c>
      <c r="Z39" s="108">
        <v>0</v>
      </c>
      <c r="AA39" s="108">
        <v>0</v>
      </c>
      <c r="AB39" s="108">
        <v>0</v>
      </c>
      <c r="AC39" s="108">
        <v>0</v>
      </c>
      <c r="AD39" s="108">
        <v>0</v>
      </c>
      <c r="AE39" s="108">
        <v>0</v>
      </c>
      <c r="AF39" s="108">
        <v>0</v>
      </c>
      <c r="AG39" s="108">
        <v>0.74276751491647153</v>
      </c>
      <c r="AH39" s="108">
        <v>0.74276751491647153</v>
      </c>
      <c r="AI39" s="108">
        <v>0.74276751491647153</v>
      </c>
      <c r="AJ39" s="108">
        <v>0.74276751491647153</v>
      </c>
      <c r="AK39" s="108">
        <v>0.74276751491647153</v>
      </c>
      <c r="AM39" s="14"/>
      <c r="AN39" s="14"/>
      <c r="AO39" s="14"/>
      <c r="AP39" s="14"/>
      <c r="AQ39" s="14"/>
      <c r="AR39" s="14"/>
    </row>
    <row r="40" spans="5:44" x14ac:dyDescent="0.2">
      <c r="E40" s="3" t="s">
        <v>32</v>
      </c>
      <c r="F40" s="3" t="s">
        <v>172</v>
      </c>
      <c r="I40" s="3" t="s">
        <v>176</v>
      </c>
      <c r="J40" s="3" t="s">
        <v>339</v>
      </c>
      <c r="K40" s="130" t="s">
        <v>345</v>
      </c>
      <c r="L40" s="3" t="s">
        <v>108</v>
      </c>
      <c r="R40" s="14"/>
      <c r="T40" s="108">
        <v>0</v>
      </c>
      <c r="U40" s="108">
        <v>0</v>
      </c>
      <c r="V40" s="108">
        <v>0</v>
      </c>
      <c r="W40" s="108">
        <v>0</v>
      </c>
      <c r="X40" s="108">
        <v>0</v>
      </c>
      <c r="Y40" s="108">
        <v>0</v>
      </c>
      <c r="Z40" s="108">
        <v>0</v>
      </c>
      <c r="AA40" s="108">
        <v>0</v>
      </c>
      <c r="AB40" s="108">
        <v>0</v>
      </c>
      <c r="AC40" s="108">
        <v>0</v>
      </c>
      <c r="AD40" s="108">
        <v>0</v>
      </c>
      <c r="AE40" s="108">
        <v>0</v>
      </c>
      <c r="AF40" s="108">
        <v>0</v>
      </c>
      <c r="AG40" s="108">
        <v>0.4727161881707499</v>
      </c>
      <c r="AH40" s="108">
        <v>0.4727161881707499</v>
      </c>
      <c r="AI40" s="108">
        <v>0.4727161881707499</v>
      </c>
      <c r="AJ40" s="108">
        <v>0.4727161881707499</v>
      </c>
      <c r="AK40" s="108">
        <v>0.4727161881707499</v>
      </c>
      <c r="AM40" s="14"/>
      <c r="AN40" s="14"/>
      <c r="AO40" s="14"/>
      <c r="AP40" s="14"/>
      <c r="AQ40" s="14"/>
      <c r="AR40" s="14"/>
    </row>
    <row r="41" spans="5:44" x14ac:dyDescent="0.2">
      <c r="E41" s="3" t="s">
        <v>34</v>
      </c>
      <c r="F41" s="3" t="s">
        <v>172</v>
      </c>
      <c r="I41" s="3" t="s">
        <v>176</v>
      </c>
      <c r="J41" s="3" t="s">
        <v>339</v>
      </c>
      <c r="K41" s="130" t="s">
        <v>346</v>
      </c>
      <c r="L41" s="3" t="s">
        <v>108</v>
      </c>
      <c r="R41" s="14"/>
      <c r="T41" s="108">
        <v>0</v>
      </c>
      <c r="U41" s="108">
        <v>0</v>
      </c>
      <c r="V41" s="108">
        <v>0</v>
      </c>
      <c r="W41" s="108">
        <v>0</v>
      </c>
      <c r="X41" s="108">
        <v>0</v>
      </c>
      <c r="Y41" s="108">
        <v>0</v>
      </c>
      <c r="Z41" s="108">
        <v>0</v>
      </c>
      <c r="AA41" s="108">
        <v>0</v>
      </c>
      <c r="AB41" s="108">
        <v>0</v>
      </c>
      <c r="AC41" s="108">
        <v>0</v>
      </c>
      <c r="AD41" s="108">
        <v>0</v>
      </c>
      <c r="AE41" s="108">
        <v>0</v>
      </c>
      <c r="AF41" s="108">
        <v>0</v>
      </c>
      <c r="AG41" s="108">
        <v>0</v>
      </c>
      <c r="AH41" s="108">
        <v>0</v>
      </c>
      <c r="AI41" s="108">
        <v>0</v>
      </c>
      <c r="AJ41" s="108">
        <v>0</v>
      </c>
      <c r="AK41" s="108">
        <v>0</v>
      </c>
      <c r="AM41" s="14"/>
      <c r="AN41" s="14"/>
      <c r="AO41" s="14"/>
      <c r="AP41" s="14"/>
      <c r="AQ41" s="14"/>
      <c r="AR41" s="14"/>
    </row>
    <row r="42" spans="5:44" x14ac:dyDescent="0.2">
      <c r="E42" s="3" t="s">
        <v>36</v>
      </c>
      <c r="F42" s="3" t="s">
        <v>172</v>
      </c>
      <c r="I42" s="3" t="s">
        <v>176</v>
      </c>
      <c r="J42" s="3" t="s">
        <v>339</v>
      </c>
      <c r="K42" s="130" t="s">
        <v>347</v>
      </c>
      <c r="L42" s="3" t="s">
        <v>108</v>
      </c>
      <c r="R42" s="14"/>
      <c r="T42" s="108">
        <v>0</v>
      </c>
      <c r="U42" s="108">
        <v>0</v>
      </c>
      <c r="V42" s="108">
        <v>0</v>
      </c>
      <c r="W42" s="108">
        <v>0</v>
      </c>
      <c r="X42" s="108">
        <v>0</v>
      </c>
      <c r="Y42" s="108">
        <v>0</v>
      </c>
      <c r="Z42" s="108">
        <v>0</v>
      </c>
      <c r="AA42" s="108">
        <v>0</v>
      </c>
      <c r="AB42" s="108">
        <v>0</v>
      </c>
      <c r="AC42" s="108">
        <v>0</v>
      </c>
      <c r="AD42" s="108">
        <v>0</v>
      </c>
      <c r="AE42" s="108">
        <v>0</v>
      </c>
      <c r="AF42" s="108">
        <v>0</v>
      </c>
      <c r="AG42" s="108">
        <v>1.0390451647173521E-4</v>
      </c>
      <c r="AH42" s="108">
        <v>1.0390451647173521E-4</v>
      </c>
      <c r="AI42" s="108">
        <v>1.0390451647173521E-4</v>
      </c>
      <c r="AJ42" s="108">
        <v>1.0390451647173521E-4</v>
      </c>
      <c r="AK42" s="108">
        <v>1.0390451647173521E-4</v>
      </c>
      <c r="AM42" s="14"/>
      <c r="AN42" s="119"/>
      <c r="AO42" s="119"/>
      <c r="AP42" s="14"/>
      <c r="AQ42" s="119"/>
      <c r="AR42" s="119"/>
    </row>
    <row r="43" spans="5:44" x14ac:dyDescent="0.2">
      <c r="E43" s="3" t="s">
        <v>21</v>
      </c>
      <c r="F43" s="3" t="s">
        <v>172</v>
      </c>
      <c r="I43" s="3" t="s">
        <v>167</v>
      </c>
      <c r="J43" s="3" t="s">
        <v>339</v>
      </c>
      <c r="K43" s="130" t="s">
        <v>348</v>
      </c>
      <c r="L43" s="3" t="s">
        <v>108</v>
      </c>
      <c r="R43" s="14"/>
      <c r="T43" s="108">
        <v>0</v>
      </c>
      <c r="U43" s="108">
        <v>0</v>
      </c>
      <c r="V43" s="108">
        <v>0</v>
      </c>
      <c r="W43" s="108">
        <v>0</v>
      </c>
      <c r="X43" s="108">
        <v>0</v>
      </c>
      <c r="Y43" s="108">
        <v>0</v>
      </c>
      <c r="Z43" s="108">
        <v>0</v>
      </c>
      <c r="AA43" s="108">
        <v>0</v>
      </c>
      <c r="AB43" s="108">
        <v>0</v>
      </c>
      <c r="AC43" s="108">
        <v>0</v>
      </c>
      <c r="AD43" s="108">
        <v>0</v>
      </c>
      <c r="AE43" s="108">
        <v>0</v>
      </c>
      <c r="AF43" s="108">
        <v>0</v>
      </c>
      <c r="AG43" s="108">
        <v>1.8024832704697958E-3</v>
      </c>
      <c r="AH43" s="108">
        <v>1.8024832704697958E-3</v>
      </c>
      <c r="AI43" s="108">
        <v>1.8024832704697958E-3</v>
      </c>
      <c r="AJ43" s="108">
        <v>1.8024832704697958E-3</v>
      </c>
      <c r="AK43" s="108">
        <v>1.8024832704697958E-3</v>
      </c>
      <c r="AM43" s="14"/>
      <c r="AN43" s="14"/>
      <c r="AO43" s="14"/>
      <c r="AP43" s="14"/>
      <c r="AQ43" s="14"/>
      <c r="AR43" s="14"/>
    </row>
    <row r="44" spans="5:44" x14ac:dyDescent="0.2">
      <c r="E44" s="3" t="s">
        <v>24</v>
      </c>
      <c r="F44" s="3" t="s">
        <v>172</v>
      </c>
      <c r="I44" s="3" t="s">
        <v>167</v>
      </c>
      <c r="J44" s="3" t="s">
        <v>339</v>
      </c>
      <c r="K44" s="130" t="s">
        <v>349</v>
      </c>
      <c r="L44" s="3" t="s">
        <v>108</v>
      </c>
      <c r="R44" s="14"/>
      <c r="T44" s="108">
        <v>0</v>
      </c>
      <c r="U44" s="108">
        <v>0</v>
      </c>
      <c r="V44" s="108">
        <v>0</v>
      </c>
      <c r="W44" s="108">
        <v>0</v>
      </c>
      <c r="X44" s="108">
        <v>0</v>
      </c>
      <c r="Y44" s="108">
        <v>0</v>
      </c>
      <c r="Z44" s="108">
        <v>0</v>
      </c>
      <c r="AA44" s="108">
        <v>0</v>
      </c>
      <c r="AB44" s="108">
        <v>0</v>
      </c>
      <c r="AC44" s="108">
        <v>0</v>
      </c>
      <c r="AD44" s="108">
        <v>0</v>
      </c>
      <c r="AE44" s="108">
        <v>0</v>
      </c>
      <c r="AF44" s="108">
        <v>0</v>
      </c>
      <c r="AG44" s="108">
        <v>0</v>
      </c>
      <c r="AH44" s="108">
        <v>0</v>
      </c>
      <c r="AI44" s="108">
        <v>0</v>
      </c>
      <c r="AJ44" s="108">
        <v>0</v>
      </c>
      <c r="AK44" s="108">
        <v>0</v>
      </c>
      <c r="AM44" s="14"/>
      <c r="AN44" s="14"/>
      <c r="AO44" s="14"/>
      <c r="AP44" s="14"/>
      <c r="AQ44" s="14"/>
      <c r="AR44" s="14"/>
    </row>
    <row r="45" spans="5:44" x14ac:dyDescent="0.2">
      <c r="E45" s="3" t="s">
        <v>26</v>
      </c>
      <c r="F45" s="3" t="s">
        <v>172</v>
      </c>
      <c r="I45" s="3" t="s">
        <v>167</v>
      </c>
      <c r="J45" s="3" t="s">
        <v>339</v>
      </c>
      <c r="K45" s="130" t="s">
        <v>350</v>
      </c>
      <c r="L45" s="3" t="s">
        <v>108</v>
      </c>
      <c r="R45" s="14"/>
      <c r="T45" s="108">
        <v>0</v>
      </c>
      <c r="U45" s="108">
        <v>0</v>
      </c>
      <c r="V45" s="108">
        <v>0</v>
      </c>
      <c r="W45" s="108">
        <v>0</v>
      </c>
      <c r="X45" s="108">
        <v>0</v>
      </c>
      <c r="Y45" s="108">
        <v>0</v>
      </c>
      <c r="Z45" s="108">
        <v>0</v>
      </c>
      <c r="AA45" s="108">
        <v>0</v>
      </c>
      <c r="AB45" s="108">
        <v>0</v>
      </c>
      <c r="AC45" s="108">
        <v>0</v>
      </c>
      <c r="AD45" s="108">
        <v>0</v>
      </c>
      <c r="AE45" s="108">
        <v>0</v>
      </c>
      <c r="AF45" s="108">
        <v>0</v>
      </c>
      <c r="AG45" s="108">
        <v>1.8474129864819917E-3</v>
      </c>
      <c r="AH45" s="108">
        <v>1.8474129864819917E-3</v>
      </c>
      <c r="AI45" s="108">
        <v>1.8474129864819917E-3</v>
      </c>
      <c r="AJ45" s="108">
        <v>1.8474129864819917E-3</v>
      </c>
      <c r="AK45" s="108">
        <v>1.8474129864819917E-3</v>
      </c>
      <c r="AM45" s="14"/>
      <c r="AN45" s="14"/>
      <c r="AO45" s="14"/>
      <c r="AP45" s="14"/>
      <c r="AQ45" s="14"/>
      <c r="AR45" s="14"/>
    </row>
    <row r="46" spans="5:44" x14ac:dyDescent="0.2">
      <c r="E46" s="3" t="s">
        <v>28</v>
      </c>
      <c r="F46" s="3" t="s">
        <v>172</v>
      </c>
      <c r="I46" s="3" t="s">
        <v>167</v>
      </c>
      <c r="J46" s="3" t="s">
        <v>339</v>
      </c>
      <c r="K46" s="130" t="s">
        <v>351</v>
      </c>
      <c r="L46" s="3" t="s">
        <v>108</v>
      </c>
      <c r="R46" s="14"/>
      <c r="T46" s="108">
        <v>0</v>
      </c>
      <c r="U46" s="108">
        <v>0</v>
      </c>
      <c r="V46" s="108">
        <v>0</v>
      </c>
      <c r="W46" s="108">
        <v>0</v>
      </c>
      <c r="X46" s="108">
        <v>0</v>
      </c>
      <c r="Y46" s="108">
        <v>0</v>
      </c>
      <c r="Z46" s="108">
        <v>0</v>
      </c>
      <c r="AA46" s="108">
        <v>0</v>
      </c>
      <c r="AB46" s="108">
        <v>0</v>
      </c>
      <c r="AC46" s="108">
        <v>0</v>
      </c>
      <c r="AD46" s="108">
        <v>0</v>
      </c>
      <c r="AE46" s="108">
        <v>0</v>
      </c>
      <c r="AF46" s="108">
        <v>0</v>
      </c>
      <c r="AG46" s="108">
        <v>0</v>
      </c>
      <c r="AH46" s="108">
        <v>0</v>
      </c>
      <c r="AI46" s="108">
        <v>0</v>
      </c>
      <c r="AJ46" s="108">
        <v>0</v>
      </c>
      <c r="AK46" s="108">
        <v>0</v>
      </c>
      <c r="AM46" s="14"/>
      <c r="AN46" s="14"/>
      <c r="AO46" s="14"/>
      <c r="AP46" s="14"/>
      <c r="AQ46" s="14"/>
      <c r="AR46" s="14"/>
    </row>
    <row r="47" spans="5:44" x14ac:dyDescent="0.2">
      <c r="E47" s="3" t="s">
        <v>30</v>
      </c>
      <c r="F47" s="3" t="s">
        <v>172</v>
      </c>
      <c r="I47" s="3" t="s">
        <v>167</v>
      </c>
      <c r="J47" s="3" t="s">
        <v>339</v>
      </c>
      <c r="K47" s="130" t="s">
        <v>352</v>
      </c>
      <c r="L47" s="3" t="s">
        <v>108</v>
      </c>
      <c r="R47" s="14"/>
      <c r="T47" s="108">
        <v>0</v>
      </c>
      <c r="U47" s="108">
        <v>0</v>
      </c>
      <c r="V47" s="108">
        <v>0</v>
      </c>
      <c r="W47" s="108">
        <v>0</v>
      </c>
      <c r="X47" s="108">
        <v>0</v>
      </c>
      <c r="Y47" s="108">
        <v>0</v>
      </c>
      <c r="Z47" s="108">
        <v>0</v>
      </c>
      <c r="AA47" s="108">
        <v>0</v>
      </c>
      <c r="AB47" s="108">
        <v>0</v>
      </c>
      <c r="AC47" s="108">
        <v>0</v>
      </c>
      <c r="AD47" s="108">
        <v>0</v>
      </c>
      <c r="AE47" s="108">
        <v>0</v>
      </c>
      <c r="AF47" s="108">
        <v>0</v>
      </c>
      <c r="AG47" s="108">
        <v>5.012243197134089E-3</v>
      </c>
      <c r="AH47" s="108">
        <v>5.012243197134089E-3</v>
      </c>
      <c r="AI47" s="108">
        <v>5.012243197134089E-3</v>
      </c>
      <c r="AJ47" s="108">
        <v>5.012243197134089E-3</v>
      </c>
      <c r="AK47" s="108">
        <v>5.012243197134089E-3</v>
      </c>
      <c r="AM47" s="14"/>
      <c r="AN47" s="14"/>
      <c r="AO47" s="14"/>
      <c r="AP47" s="14"/>
      <c r="AQ47" s="14"/>
      <c r="AR47" s="14"/>
    </row>
    <row r="48" spans="5:44" x14ac:dyDescent="0.2">
      <c r="E48" s="3" t="s">
        <v>32</v>
      </c>
      <c r="F48" s="3" t="s">
        <v>172</v>
      </c>
      <c r="I48" s="3" t="s">
        <v>167</v>
      </c>
      <c r="J48" s="3" t="s">
        <v>339</v>
      </c>
      <c r="K48" s="130" t="s">
        <v>353</v>
      </c>
      <c r="L48" s="3" t="s">
        <v>108</v>
      </c>
      <c r="R48" s="14"/>
      <c r="T48" s="108">
        <v>0</v>
      </c>
      <c r="U48" s="108">
        <v>0</v>
      </c>
      <c r="V48" s="108">
        <v>0</v>
      </c>
      <c r="W48" s="108">
        <v>0</v>
      </c>
      <c r="X48" s="108">
        <v>0</v>
      </c>
      <c r="Y48" s="108">
        <v>0</v>
      </c>
      <c r="Z48" s="108">
        <v>0</v>
      </c>
      <c r="AA48" s="108">
        <v>0</v>
      </c>
      <c r="AB48" s="108">
        <v>0</v>
      </c>
      <c r="AC48" s="108">
        <v>0</v>
      </c>
      <c r="AD48" s="108">
        <v>0</v>
      </c>
      <c r="AE48" s="108">
        <v>0</v>
      </c>
      <c r="AF48" s="108">
        <v>0</v>
      </c>
      <c r="AG48" s="108">
        <v>0.22863102887362877</v>
      </c>
      <c r="AH48" s="108">
        <v>0.22863102887362877</v>
      </c>
      <c r="AI48" s="108">
        <v>0.22863102887362877</v>
      </c>
      <c r="AJ48" s="108">
        <v>0.22863102887362877</v>
      </c>
      <c r="AK48" s="108">
        <v>0.22863102887362877</v>
      </c>
      <c r="AM48" s="14"/>
      <c r="AN48" s="14"/>
      <c r="AO48" s="14"/>
      <c r="AP48" s="14"/>
      <c r="AQ48" s="14"/>
      <c r="AR48" s="14"/>
    </row>
    <row r="49" spans="5:44" x14ac:dyDescent="0.2">
      <c r="E49" s="3" t="s">
        <v>34</v>
      </c>
      <c r="F49" s="3" t="s">
        <v>172</v>
      </c>
      <c r="I49" s="3" t="s">
        <v>167</v>
      </c>
      <c r="J49" s="3" t="s">
        <v>339</v>
      </c>
      <c r="K49" s="130" t="s">
        <v>354</v>
      </c>
      <c r="L49" s="3" t="s">
        <v>108</v>
      </c>
      <c r="R49" s="14"/>
      <c r="T49" s="108">
        <v>0</v>
      </c>
      <c r="U49" s="108">
        <v>0</v>
      </c>
      <c r="V49" s="108">
        <v>0</v>
      </c>
      <c r="W49" s="108">
        <v>0</v>
      </c>
      <c r="X49" s="108">
        <v>0</v>
      </c>
      <c r="Y49" s="108">
        <v>0</v>
      </c>
      <c r="Z49" s="108">
        <v>0</v>
      </c>
      <c r="AA49" s="108">
        <v>0</v>
      </c>
      <c r="AB49" s="108">
        <v>0</v>
      </c>
      <c r="AC49" s="108">
        <v>0</v>
      </c>
      <c r="AD49" s="108">
        <v>0</v>
      </c>
      <c r="AE49" s="108">
        <v>0</v>
      </c>
      <c r="AF49" s="108">
        <v>0</v>
      </c>
      <c r="AG49" s="108">
        <v>0</v>
      </c>
      <c r="AH49" s="108">
        <v>0</v>
      </c>
      <c r="AI49" s="108">
        <v>0</v>
      </c>
      <c r="AJ49" s="108">
        <v>0</v>
      </c>
      <c r="AK49" s="108">
        <v>0</v>
      </c>
      <c r="AM49" s="14"/>
      <c r="AN49" s="14"/>
      <c r="AO49" s="14"/>
      <c r="AP49" s="14"/>
      <c r="AQ49" s="14"/>
      <c r="AR49" s="14"/>
    </row>
    <row r="50" spans="5:44" x14ac:dyDescent="0.2">
      <c r="E50" s="3" t="s">
        <v>36</v>
      </c>
      <c r="F50" s="3" t="s">
        <v>172</v>
      </c>
      <c r="I50" s="3" t="s">
        <v>167</v>
      </c>
      <c r="J50" s="3" t="s">
        <v>339</v>
      </c>
      <c r="K50" s="130" t="s">
        <v>355</v>
      </c>
      <c r="L50" s="3" t="s">
        <v>108</v>
      </c>
      <c r="R50" s="14"/>
      <c r="T50" s="108">
        <v>0</v>
      </c>
      <c r="U50" s="108">
        <v>0</v>
      </c>
      <c r="V50" s="108">
        <v>0</v>
      </c>
      <c r="W50" s="108">
        <v>0</v>
      </c>
      <c r="X50" s="108">
        <v>0</v>
      </c>
      <c r="Y50" s="108">
        <v>0</v>
      </c>
      <c r="Z50" s="108">
        <v>0</v>
      </c>
      <c r="AA50" s="108">
        <v>0</v>
      </c>
      <c r="AB50" s="108">
        <v>0</v>
      </c>
      <c r="AC50" s="108">
        <v>0</v>
      </c>
      <c r="AD50" s="108">
        <v>0</v>
      </c>
      <c r="AE50" s="108">
        <v>0</v>
      </c>
      <c r="AF50" s="108">
        <v>0</v>
      </c>
      <c r="AG50" s="108">
        <v>-6.2754240791708799E-2</v>
      </c>
      <c r="AH50" s="108">
        <v>-6.2754240791708799E-2</v>
      </c>
      <c r="AI50" s="108">
        <v>-6.2754240791708799E-2</v>
      </c>
      <c r="AJ50" s="108">
        <v>-6.2754240791708799E-2</v>
      </c>
      <c r="AK50" s="108">
        <v>-6.2754240791708799E-2</v>
      </c>
      <c r="AM50" s="14"/>
      <c r="AN50" s="119"/>
      <c r="AO50" s="119"/>
      <c r="AP50" s="14"/>
      <c r="AQ50" s="119"/>
      <c r="AR50" s="119"/>
    </row>
    <row r="51" spans="5:44" x14ac:dyDescent="0.2">
      <c r="E51" s="3" t="s">
        <v>21</v>
      </c>
      <c r="F51" s="3" t="s">
        <v>172</v>
      </c>
      <c r="I51" s="3" t="s">
        <v>250</v>
      </c>
      <c r="J51" s="3" t="s">
        <v>339</v>
      </c>
      <c r="K51" s="130" t="s">
        <v>356</v>
      </c>
      <c r="L51" s="3" t="s">
        <v>108</v>
      </c>
      <c r="R51" s="14"/>
      <c r="T51" s="126">
        <v>0</v>
      </c>
      <c r="U51" s="126">
        <v>0</v>
      </c>
      <c r="V51" s="126">
        <v>0</v>
      </c>
      <c r="W51" s="126">
        <v>0</v>
      </c>
      <c r="X51" s="126">
        <v>0</v>
      </c>
      <c r="Y51" s="126">
        <v>0</v>
      </c>
      <c r="Z51" s="126">
        <v>0</v>
      </c>
      <c r="AA51" s="126">
        <v>0</v>
      </c>
      <c r="AB51" s="126">
        <v>0</v>
      </c>
      <c r="AC51" s="126">
        <v>0</v>
      </c>
      <c r="AD51" s="126">
        <v>0</v>
      </c>
      <c r="AE51" s="126">
        <v>0</v>
      </c>
      <c r="AF51" s="126">
        <v>0</v>
      </c>
      <c r="AG51" s="108">
        <v>1.1637812326527226</v>
      </c>
      <c r="AH51" s="108">
        <v>1.1637812326527226</v>
      </c>
      <c r="AI51" s="108">
        <v>1.1637812326527226</v>
      </c>
      <c r="AJ51" s="108">
        <v>1.1637812326527226</v>
      </c>
      <c r="AK51" s="108">
        <v>1.1637812326527226</v>
      </c>
      <c r="AM51" s="14"/>
      <c r="AN51" s="14"/>
      <c r="AO51" s="14"/>
      <c r="AP51" s="14"/>
      <c r="AQ51" s="14"/>
      <c r="AR51" s="14"/>
    </row>
    <row r="52" spans="5:44" x14ac:dyDescent="0.2">
      <c r="E52" s="3" t="s">
        <v>24</v>
      </c>
      <c r="F52" s="3" t="s">
        <v>172</v>
      </c>
      <c r="I52" s="3" t="s">
        <v>250</v>
      </c>
      <c r="J52" s="3" t="s">
        <v>339</v>
      </c>
      <c r="K52" s="130" t="s">
        <v>357</v>
      </c>
      <c r="L52" s="3" t="s">
        <v>108</v>
      </c>
      <c r="R52" s="14"/>
      <c r="T52" s="126">
        <v>0</v>
      </c>
      <c r="U52" s="126">
        <v>0</v>
      </c>
      <c r="V52" s="126">
        <v>0</v>
      </c>
      <c r="W52" s="126">
        <v>0</v>
      </c>
      <c r="X52" s="126">
        <v>0</v>
      </c>
      <c r="Y52" s="126">
        <v>0</v>
      </c>
      <c r="Z52" s="126">
        <v>0</v>
      </c>
      <c r="AA52" s="126">
        <v>0</v>
      </c>
      <c r="AB52" s="126">
        <v>0</v>
      </c>
      <c r="AC52" s="126">
        <v>0</v>
      </c>
      <c r="AD52" s="126">
        <v>0</v>
      </c>
      <c r="AE52" s="126">
        <v>0</v>
      </c>
      <c r="AF52" s="126">
        <v>0</v>
      </c>
      <c r="AG52" s="108">
        <v>2.1765238886488354</v>
      </c>
      <c r="AH52" s="108">
        <v>2.1765238886488354</v>
      </c>
      <c r="AI52" s="108">
        <v>2.1765238886488354</v>
      </c>
      <c r="AJ52" s="108">
        <v>2.1765238886488354</v>
      </c>
      <c r="AK52" s="108">
        <v>2.1765238886488354</v>
      </c>
      <c r="AM52" s="14"/>
      <c r="AN52" s="14"/>
      <c r="AO52" s="14"/>
      <c r="AP52" s="14"/>
      <c r="AQ52" s="14"/>
      <c r="AR52" s="14"/>
    </row>
    <row r="53" spans="5:44" x14ac:dyDescent="0.2">
      <c r="E53" s="3" t="s">
        <v>26</v>
      </c>
      <c r="F53" s="3" t="s">
        <v>172</v>
      </c>
      <c r="I53" s="3" t="s">
        <v>250</v>
      </c>
      <c r="J53" s="3" t="s">
        <v>339</v>
      </c>
      <c r="K53" s="130" t="s">
        <v>358</v>
      </c>
      <c r="L53" s="3" t="s">
        <v>108</v>
      </c>
      <c r="R53" s="14"/>
      <c r="T53" s="126">
        <v>0</v>
      </c>
      <c r="U53" s="126">
        <v>0</v>
      </c>
      <c r="V53" s="126">
        <v>0</v>
      </c>
      <c r="W53" s="126">
        <v>0</v>
      </c>
      <c r="X53" s="126">
        <v>0</v>
      </c>
      <c r="Y53" s="126">
        <v>0</v>
      </c>
      <c r="Z53" s="126">
        <v>0</v>
      </c>
      <c r="AA53" s="126">
        <v>0</v>
      </c>
      <c r="AB53" s="126">
        <v>0</v>
      </c>
      <c r="AC53" s="126">
        <v>0</v>
      </c>
      <c r="AD53" s="126">
        <v>0</v>
      </c>
      <c r="AE53" s="126">
        <v>0</v>
      </c>
      <c r="AF53" s="126">
        <v>0</v>
      </c>
      <c r="AG53" s="108">
        <v>1.1068406812713028</v>
      </c>
      <c r="AH53" s="108">
        <v>1.1068406812713028</v>
      </c>
      <c r="AI53" s="108">
        <v>1.1068406812713028</v>
      </c>
      <c r="AJ53" s="108">
        <v>1.1068406812713028</v>
      </c>
      <c r="AK53" s="108">
        <v>1.1068406812713028</v>
      </c>
      <c r="AM53" s="14"/>
      <c r="AN53" s="14"/>
      <c r="AO53" s="14"/>
      <c r="AP53" s="14"/>
      <c r="AQ53" s="14"/>
      <c r="AR53" s="14"/>
    </row>
    <row r="54" spans="5:44" x14ac:dyDescent="0.2">
      <c r="E54" s="3" t="s">
        <v>28</v>
      </c>
      <c r="F54" s="3" t="s">
        <v>172</v>
      </c>
      <c r="H54" s="120"/>
      <c r="I54" s="3" t="s">
        <v>250</v>
      </c>
      <c r="J54" s="3" t="s">
        <v>339</v>
      </c>
      <c r="K54" s="130" t="s">
        <v>359</v>
      </c>
      <c r="L54" s="3" t="s">
        <v>108</v>
      </c>
      <c r="R54" s="14"/>
      <c r="T54" s="126">
        <v>0</v>
      </c>
      <c r="U54" s="126">
        <v>0</v>
      </c>
      <c r="V54" s="126">
        <v>0</v>
      </c>
      <c r="W54" s="126">
        <v>0</v>
      </c>
      <c r="X54" s="126">
        <v>0</v>
      </c>
      <c r="Y54" s="126">
        <v>0</v>
      </c>
      <c r="Z54" s="126">
        <v>0</v>
      </c>
      <c r="AA54" s="126">
        <v>0</v>
      </c>
      <c r="AB54" s="126">
        <v>0</v>
      </c>
      <c r="AC54" s="126">
        <v>0</v>
      </c>
      <c r="AD54" s="126">
        <v>0</v>
      </c>
      <c r="AE54" s="126">
        <v>0</v>
      </c>
      <c r="AF54" s="126">
        <v>0</v>
      </c>
      <c r="AG54" s="108">
        <v>0.47074808475943614</v>
      </c>
      <c r="AH54" s="108">
        <v>0.47074808475943614</v>
      </c>
      <c r="AI54" s="108">
        <v>0.47074808475943614</v>
      </c>
      <c r="AJ54" s="108">
        <v>0.47074808475943614</v>
      </c>
      <c r="AK54" s="108">
        <v>0.47074808475943614</v>
      </c>
      <c r="AM54" s="14"/>
      <c r="AN54" s="14"/>
      <c r="AO54" s="14"/>
      <c r="AP54" s="14"/>
      <c r="AQ54" s="14"/>
      <c r="AR54" s="14"/>
    </row>
    <row r="55" spans="5:44" x14ac:dyDescent="0.2">
      <c r="E55" s="3" t="s">
        <v>30</v>
      </c>
      <c r="F55" s="3" t="s">
        <v>172</v>
      </c>
      <c r="H55" s="120"/>
      <c r="I55" s="3" t="s">
        <v>250</v>
      </c>
      <c r="J55" s="3" t="s">
        <v>339</v>
      </c>
      <c r="K55" s="130" t="s">
        <v>360</v>
      </c>
      <c r="L55" s="3" t="s">
        <v>108</v>
      </c>
      <c r="R55" s="14"/>
      <c r="T55" s="126">
        <v>0</v>
      </c>
      <c r="U55" s="126">
        <v>0</v>
      </c>
      <c r="V55" s="126">
        <v>0</v>
      </c>
      <c r="W55" s="126">
        <v>0</v>
      </c>
      <c r="X55" s="126">
        <v>0</v>
      </c>
      <c r="Y55" s="126">
        <v>0</v>
      </c>
      <c r="Z55" s="126">
        <v>0</v>
      </c>
      <c r="AA55" s="126">
        <v>0</v>
      </c>
      <c r="AB55" s="126">
        <v>0</v>
      </c>
      <c r="AC55" s="126">
        <v>0</v>
      </c>
      <c r="AD55" s="126">
        <v>0</v>
      </c>
      <c r="AE55" s="126">
        <v>0</v>
      </c>
      <c r="AF55" s="126">
        <v>0</v>
      </c>
      <c r="AG55" s="108">
        <v>0.27487241465756612</v>
      </c>
      <c r="AH55" s="108">
        <v>0.27487241465756612</v>
      </c>
      <c r="AI55" s="108">
        <v>0.27487241465756612</v>
      </c>
      <c r="AJ55" s="108">
        <v>0.27487241465756612</v>
      </c>
      <c r="AK55" s="108">
        <v>0.27487241465756612</v>
      </c>
      <c r="AM55" s="14"/>
      <c r="AN55" s="14"/>
      <c r="AO55" s="14"/>
      <c r="AP55" s="14"/>
      <c r="AQ55" s="14"/>
      <c r="AR55" s="14"/>
    </row>
    <row r="56" spans="5:44" x14ac:dyDescent="0.2">
      <c r="E56" s="3" t="s">
        <v>32</v>
      </c>
      <c r="F56" s="3" t="s">
        <v>172</v>
      </c>
      <c r="H56" s="120"/>
      <c r="I56" s="3" t="s">
        <v>250</v>
      </c>
      <c r="J56" s="3" t="s">
        <v>339</v>
      </c>
      <c r="K56" s="130" t="s">
        <v>361</v>
      </c>
      <c r="L56" s="3" t="s">
        <v>108</v>
      </c>
      <c r="R56" s="14"/>
      <c r="T56" s="126">
        <v>0</v>
      </c>
      <c r="U56" s="126">
        <v>0</v>
      </c>
      <c r="V56" s="126">
        <v>0</v>
      </c>
      <c r="W56" s="126">
        <v>0</v>
      </c>
      <c r="X56" s="126">
        <v>0</v>
      </c>
      <c r="Y56" s="126">
        <v>0</v>
      </c>
      <c r="Z56" s="126">
        <v>0</v>
      </c>
      <c r="AA56" s="126">
        <v>0</v>
      </c>
      <c r="AB56" s="126">
        <v>0</v>
      </c>
      <c r="AC56" s="126">
        <v>0</v>
      </c>
      <c r="AD56" s="126">
        <v>0</v>
      </c>
      <c r="AE56" s="126">
        <v>0</v>
      </c>
      <c r="AF56" s="126">
        <v>0</v>
      </c>
      <c r="AG56" s="108">
        <v>0.36452690422133677</v>
      </c>
      <c r="AH56" s="108">
        <v>0.36452690422133677</v>
      </c>
      <c r="AI56" s="108">
        <v>0.36452690422133677</v>
      </c>
      <c r="AJ56" s="108">
        <v>0.36452690422133677</v>
      </c>
      <c r="AK56" s="108">
        <v>0.36452690422133677</v>
      </c>
      <c r="AM56" s="14"/>
      <c r="AN56" s="14"/>
      <c r="AO56" s="14"/>
      <c r="AP56" s="14"/>
      <c r="AQ56" s="14"/>
      <c r="AR56" s="14"/>
    </row>
    <row r="57" spans="5:44" x14ac:dyDescent="0.2">
      <c r="E57" s="3" t="s">
        <v>34</v>
      </c>
      <c r="F57" s="3" t="s">
        <v>172</v>
      </c>
      <c r="H57" s="120"/>
      <c r="I57" s="3" t="s">
        <v>250</v>
      </c>
      <c r="J57" s="3" t="s">
        <v>339</v>
      </c>
      <c r="K57" s="130" t="s">
        <v>362</v>
      </c>
      <c r="L57" s="3" t="s">
        <v>108</v>
      </c>
      <c r="R57" s="14"/>
      <c r="T57" s="126">
        <v>0</v>
      </c>
      <c r="U57" s="126">
        <v>0</v>
      </c>
      <c r="V57" s="126">
        <v>0</v>
      </c>
      <c r="W57" s="126">
        <v>0</v>
      </c>
      <c r="X57" s="126">
        <v>0</v>
      </c>
      <c r="Y57" s="126">
        <v>0</v>
      </c>
      <c r="Z57" s="126">
        <v>0</v>
      </c>
      <c r="AA57" s="126">
        <v>0</v>
      </c>
      <c r="AB57" s="126">
        <v>0</v>
      </c>
      <c r="AC57" s="126">
        <v>0</v>
      </c>
      <c r="AD57" s="126">
        <v>0</v>
      </c>
      <c r="AE57" s="126">
        <v>0</v>
      </c>
      <c r="AF57" s="126">
        <v>0</v>
      </c>
      <c r="AG57" s="108">
        <v>2.4945423556516042</v>
      </c>
      <c r="AH57" s="108">
        <v>2.4945423556516042</v>
      </c>
      <c r="AI57" s="108">
        <v>2.4945423556516042</v>
      </c>
      <c r="AJ57" s="108">
        <v>2.4945423556516042</v>
      </c>
      <c r="AK57" s="108">
        <v>2.4945423556516042</v>
      </c>
      <c r="AM57" s="14"/>
      <c r="AN57" s="14"/>
      <c r="AO57" s="14"/>
      <c r="AP57" s="14"/>
      <c r="AQ57" s="14"/>
      <c r="AR57" s="14"/>
    </row>
    <row r="58" spans="5:44" x14ac:dyDescent="0.2">
      <c r="E58" s="3" t="s">
        <v>36</v>
      </c>
      <c r="F58" s="3" t="s">
        <v>172</v>
      </c>
      <c r="H58" s="120"/>
      <c r="I58" s="3" t="s">
        <v>250</v>
      </c>
      <c r="J58" s="3" t="s">
        <v>339</v>
      </c>
      <c r="K58" s="130" t="s">
        <v>363</v>
      </c>
      <c r="L58" s="3" t="s">
        <v>108</v>
      </c>
      <c r="R58" s="14"/>
      <c r="T58" s="126">
        <v>0</v>
      </c>
      <c r="U58" s="126">
        <v>0</v>
      </c>
      <c r="V58" s="126">
        <v>0</v>
      </c>
      <c r="W58" s="126">
        <v>0</v>
      </c>
      <c r="X58" s="126">
        <v>0</v>
      </c>
      <c r="Y58" s="126">
        <v>0</v>
      </c>
      <c r="Z58" s="126">
        <v>0</v>
      </c>
      <c r="AA58" s="126">
        <v>0</v>
      </c>
      <c r="AB58" s="126">
        <v>0</v>
      </c>
      <c r="AC58" s="126">
        <v>0</v>
      </c>
      <c r="AD58" s="126">
        <v>0</v>
      </c>
      <c r="AE58" s="126">
        <v>0</v>
      </c>
      <c r="AF58" s="126">
        <v>0</v>
      </c>
      <c r="AG58" s="108">
        <v>-0.23841117626557073</v>
      </c>
      <c r="AH58" s="108">
        <v>-0.23841117626557073</v>
      </c>
      <c r="AI58" s="108">
        <v>-0.23841117626557073</v>
      </c>
      <c r="AJ58" s="108">
        <v>-0.23841117626557073</v>
      </c>
      <c r="AK58" s="108">
        <v>-0.23841117626557073</v>
      </c>
      <c r="AM58" s="14"/>
      <c r="AN58" s="121"/>
      <c r="AO58" s="121"/>
      <c r="AP58" s="14"/>
      <c r="AQ58" s="121"/>
      <c r="AR58" s="121"/>
    </row>
    <row r="59" spans="5:44" x14ac:dyDescent="0.2">
      <c r="E59" s="3" t="s">
        <v>21</v>
      </c>
      <c r="F59" s="3" t="s">
        <v>172</v>
      </c>
      <c r="I59" s="3" t="s">
        <v>183</v>
      </c>
      <c r="J59" s="3" t="s">
        <v>339</v>
      </c>
      <c r="K59" s="130" t="s">
        <v>364</v>
      </c>
      <c r="L59" s="3" t="s">
        <v>108</v>
      </c>
      <c r="R59" s="14"/>
      <c r="T59" s="126">
        <v>0</v>
      </c>
      <c r="U59" s="126">
        <v>0</v>
      </c>
      <c r="V59" s="126">
        <v>0</v>
      </c>
      <c r="W59" s="126">
        <v>0</v>
      </c>
      <c r="X59" s="126">
        <v>0</v>
      </c>
      <c r="Y59" s="126">
        <v>0</v>
      </c>
      <c r="Z59" s="126">
        <v>0</v>
      </c>
      <c r="AA59" s="126">
        <v>0</v>
      </c>
      <c r="AB59" s="126">
        <v>0</v>
      </c>
      <c r="AC59" s="126">
        <v>0</v>
      </c>
      <c r="AD59" s="126">
        <v>0</v>
      </c>
      <c r="AE59" s="126">
        <v>0</v>
      </c>
      <c r="AF59" s="126">
        <v>0</v>
      </c>
      <c r="AG59" s="108">
        <v>2.5790838036598561E-2</v>
      </c>
      <c r="AH59" s="108">
        <v>2.5790838036598561E-2</v>
      </c>
      <c r="AI59" s="108">
        <v>2.5790838036598561E-2</v>
      </c>
      <c r="AJ59" s="108">
        <v>2.5790838036598561E-2</v>
      </c>
      <c r="AK59" s="108">
        <v>2.5790838036598561E-2</v>
      </c>
      <c r="AM59" s="14"/>
      <c r="AN59" s="14"/>
      <c r="AO59" s="14"/>
      <c r="AP59" s="14"/>
      <c r="AQ59" s="14"/>
      <c r="AR59" s="14"/>
    </row>
    <row r="60" spans="5:44" x14ac:dyDescent="0.2">
      <c r="E60" s="3" t="s">
        <v>24</v>
      </c>
      <c r="F60" s="3" t="s">
        <v>172</v>
      </c>
      <c r="I60" s="3" t="s">
        <v>183</v>
      </c>
      <c r="J60" s="3" t="s">
        <v>339</v>
      </c>
      <c r="K60" s="130" t="s">
        <v>365</v>
      </c>
      <c r="L60" s="3" t="s">
        <v>108</v>
      </c>
      <c r="R60" s="14"/>
      <c r="T60" s="126">
        <v>0</v>
      </c>
      <c r="U60" s="126">
        <v>0</v>
      </c>
      <c r="V60" s="126">
        <v>0</v>
      </c>
      <c r="W60" s="126">
        <v>0</v>
      </c>
      <c r="X60" s="126">
        <v>0</v>
      </c>
      <c r="Y60" s="126">
        <v>0</v>
      </c>
      <c r="Z60" s="126">
        <v>0</v>
      </c>
      <c r="AA60" s="126">
        <v>0</v>
      </c>
      <c r="AB60" s="126">
        <v>0</v>
      </c>
      <c r="AC60" s="126">
        <v>0</v>
      </c>
      <c r="AD60" s="126">
        <v>0</v>
      </c>
      <c r="AE60" s="126">
        <v>0</v>
      </c>
      <c r="AF60" s="126">
        <v>0</v>
      </c>
      <c r="AG60" s="108">
        <v>1.3687684397686663E-2</v>
      </c>
      <c r="AH60" s="108">
        <v>1.3687684397686663E-2</v>
      </c>
      <c r="AI60" s="108">
        <v>1.3687684397686663E-2</v>
      </c>
      <c r="AJ60" s="108">
        <v>1.3687684397686663E-2</v>
      </c>
      <c r="AK60" s="108">
        <v>1.3687684397686663E-2</v>
      </c>
      <c r="AM60" s="14"/>
      <c r="AN60" s="14"/>
      <c r="AO60" s="14"/>
      <c r="AP60" s="14"/>
      <c r="AQ60" s="14"/>
      <c r="AR60" s="14"/>
    </row>
    <row r="61" spans="5:44" x14ac:dyDescent="0.2">
      <c r="E61" s="3" t="s">
        <v>26</v>
      </c>
      <c r="F61" s="3" t="s">
        <v>172</v>
      </c>
      <c r="I61" s="3" t="s">
        <v>183</v>
      </c>
      <c r="J61" s="3" t="s">
        <v>339</v>
      </c>
      <c r="K61" s="130" t="s">
        <v>366</v>
      </c>
      <c r="L61" s="3" t="s">
        <v>108</v>
      </c>
      <c r="R61" s="14"/>
      <c r="T61" s="126">
        <v>0</v>
      </c>
      <c r="U61" s="126">
        <v>0</v>
      </c>
      <c r="V61" s="126">
        <v>0</v>
      </c>
      <c r="W61" s="126">
        <v>0</v>
      </c>
      <c r="X61" s="126">
        <v>0</v>
      </c>
      <c r="Y61" s="126">
        <v>0</v>
      </c>
      <c r="Z61" s="126">
        <v>0</v>
      </c>
      <c r="AA61" s="126">
        <v>0</v>
      </c>
      <c r="AB61" s="126">
        <v>0</v>
      </c>
      <c r="AC61" s="126">
        <v>0</v>
      </c>
      <c r="AD61" s="126">
        <v>0</v>
      </c>
      <c r="AE61" s="126">
        <v>0</v>
      </c>
      <c r="AF61" s="126">
        <v>0</v>
      </c>
      <c r="AG61" s="108">
        <v>5.9245000852337672E-3</v>
      </c>
      <c r="AH61" s="108">
        <v>5.9245000852337672E-3</v>
      </c>
      <c r="AI61" s="108">
        <v>5.9245000852337672E-3</v>
      </c>
      <c r="AJ61" s="108">
        <v>5.9245000852337672E-3</v>
      </c>
      <c r="AK61" s="108">
        <v>5.9245000852337672E-3</v>
      </c>
      <c r="AM61" s="14"/>
      <c r="AN61" s="14"/>
      <c r="AO61" s="14"/>
      <c r="AP61" s="14"/>
      <c r="AQ61" s="14"/>
      <c r="AR61" s="14"/>
    </row>
    <row r="62" spans="5:44" x14ac:dyDescent="0.2">
      <c r="E62" s="3" t="s">
        <v>28</v>
      </c>
      <c r="F62" s="3" t="s">
        <v>172</v>
      </c>
      <c r="I62" s="3" t="s">
        <v>183</v>
      </c>
      <c r="J62" s="3" t="s">
        <v>339</v>
      </c>
      <c r="K62" s="130" t="s">
        <v>367</v>
      </c>
      <c r="L62" s="3" t="s">
        <v>108</v>
      </c>
      <c r="R62" s="14"/>
      <c r="T62" s="126">
        <v>0</v>
      </c>
      <c r="U62" s="126">
        <v>0</v>
      </c>
      <c r="V62" s="126">
        <v>0</v>
      </c>
      <c r="W62" s="126">
        <v>0</v>
      </c>
      <c r="X62" s="126">
        <v>0</v>
      </c>
      <c r="Y62" s="126">
        <v>0</v>
      </c>
      <c r="Z62" s="126">
        <v>0</v>
      </c>
      <c r="AA62" s="126">
        <v>0</v>
      </c>
      <c r="AB62" s="126">
        <v>0</v>
      </c>
      <c r="AC62" s="126">
        <v>0</v>
      </c>
      <c r="AD62" s="126">
        <v>0</v>
      </c>
      <c r="AE62" s="126">
        <v>0</v>
      </c>
      <c r="AF62" s="126">
        <v>0</v>
      </c>
      <c r="AG62" s="108">
        <v>2.8474750771164707E-3</v>
      </c>
      <c r="AH62" s="108">
        <v>2.8474750771164707E-3</v>
      </c>
      <c r="AI62" s="108">
        <v>2.8474750771164707E-3</v>
      </c>
      <c r="AJ62" s="108">
        <v>2.8474750771164707E-3</v>
      </c>
      <c r="AK62" s="108">
        <v>2.8474750771164707E-3</v>
      </c>
      <c r="AM62" s="14"/>
      <c r="AN62" s="14"/>
      <c r="AO62" s="14"/>
      <c r="AP62" s="14"/>
      <c r="AQ62" s="14"/>
      <c r="AR62" s="14"/>
    </row>
    <row r="63" spans="5:44" x14ac:dyDescent="0.2">
      <c r="E63" s="3" t="s">
        <v>30</v>
      </c>
      <c r="F63" s="3" t="s">
        <v>172</v>
      </c>
      <c r="I63" s="3" t="s">
        <v>183</v>
      </c>
      <c r="J63" s="3" t="s">
        <v>339</v>
      </c>
      <c r="K63" s="130" t="s">
        <v>368</v>
      </c>
      <c r="L63" s="3" t="s">
        <v>108</v>
      </c>
      <c r="R63" s="14"/>
      <c r="T63" s="126">
        <v>0</v>
      </c>
      <c r="U63" s="126">
        <v>0</v>
      </c>
      <c r="V63" s="126">
        <v>0</v>
      </c>
      <c r="W63" s="126">
        <v>0</v>
      </c>
      <c r="X63" s="126">
        <v>0</v>
      </c>
      <c r="Y63" s="126">
        <v>0</v>
      </c>
      <c r="Z63" s="126">
        <v>0</v>
      </c>
      <c r="AA63" s="126">
        <v>0</v>
      </c>
      <c r="AB63" s="126">
        <v>0</v>
      </c>
      <c r="AC63" s="126">
        <v>0</v>
      </c>
      <c r="AD63" s="126">
        <v>0</v>
      </c>
      <c r="AE63" s="126">
        <v>0</v>
      </c>
      <c r="AF63" s="126">
        <v>0</v>
      </c>
      <c r="AG63" s="108">
        <v>7.0202273300582249E-2</v>
      </c>
      <c r="AH63" s="108">
        <v>7.0202273300582249E-2</v>
      </c>
      <c r="AI63" s="108">
        <v>7.0202273300582249E-2</v>
      </c>
      <c r="AJ63" s="108">
        <v>7.0202273300582249E-2</v>
      </c>
      <c r="AK63" s="108">
        <v>7.0202273300582249E-2</v>
      </c>
      <c r="AM63" s="14"/>
      <c r="AN63" s="14"/>
      <c r="AO63" s="14"/>
      <c r="AP63" s="14"/>
      <c r="AQ63" s="14"/>
      <c r="AR63" s="14"/>
    </row>
    <row r="64" spans="5:44" x14ac:dyDescent="0.2">
      <c r="E64" s="3" t="s">
        <v>32</v>
      </c>
      <c r="F64" s="3" t="s">
        <v>172</v>
      </c>
      <c r="I64" s="3" t="s">
        <v>183</v>
      </c>
      <c r="J64" s="3" t="s">
        <v>339</v>
      </c>
      <c r="K64" s="130" t="s">
        <v>369</v>
      </c>
      <c r="L64" s="3" t="s">
        <v>108</v>
      </c>
      <c r="R64" s="14"/>
      <c r="T64" s="126">
        <v>0</v>
      </c>
      <c r="U64" s="126">
        <v>0</v>
      </c>
      <c r="V64" s="126">
        <v>0</v>
      </c>
      <c r="W64" s="126">
        <v>0</v>
      </c>
      <c r="X64" s="126">
        <v>0</v>
      </c>
      <c r="Y64" s="126">
        <v>0</v>
      </c>
      <c r="Z64" s="126">
        <v>0</v>
      </c>
      <c r="AA64" s="126">
        <v>0</v>
      </c>
      <c r="AB64" s="126">
        <v>0</v>
      </c>
      <c r="AC64" s="126">
        <v>0</v>
      </c>
      <c r="AD64" s="126">
        <v>0</v>
      </c>
      <c r="AE64" s="126">
        <v>0</v>
      </c>
      <c r="AF64" s="126">
        <v>0</v>
      </c>
      <c r="AG64" s="108">
        <v>0.25671987848055627</v>
      </c>
      <c r="AH64" s="108">
        <v>0.25671987848055627</v>
      </c>
      <c r="AI64" s="108">
        <v>0.25671987848055627</v>
      </c>
      <c r="AJ64" s="108">
        <v>0.25671987848055627</v>
      </c>
      <c r="AK64" s="108">
        <v>0.25671987848055627</v>
      </c>
      <c r="AM64" s="14"/>
      <c r="AN64" s="14"/>
      <c r="AO64" s="14"/>
      <c r="AP64" s="14"/>
      <c r="AQ64" s="14"/>
      <c r="AR64" s="14"/>
    </row>
    <row r="65" spans="5:44" x14ac:dyDescent="0.2">
      <c r="E65" s="3" t="s">
        <v>34</v>
      </c>
      <c r="F65" s="3" t="s">
        <v>172</v>
      </c>
      <c r="I65" s="3" t="s">
        <v>183</v>
      </c>
      <c r="J65" s="3" t="s">
        <v>339</v>
      </c>
      <c r="K65" s="130" t="s">
        <v>370</v>
      </c>
      <c r="L65" s="3" t="s">
        <v>108</v>
      </c>
      <c r="R65" s="14"/>
      <c r="T65" s="126">
        <v>0</v>
      </c>
      <c r="U65" s="126">
        <v>0</v>
      </c>
      <c r="V65" s="126">
        <v>0</v>
      </c>
      <c r="W65" s="126">
        <v>0</v>
      </c>
      <c r="X65" s="126">
        <v>0</v>
      </c>
      <c r="Y65" s="126">
        <v>0</v>
      </c>
      <c r="Z65" s="126">
        <v>0</v>
      </c>
      <c r="AA65" s="126">
        <v>0</v>
      </c>
      <c r="AB65" s="126">
        <v>0</v>
      </c>
      <c r="AC65" s="126">
        <v>0</v>
      </c>
      <c r="AD65" s="126">
        <v>0</v>
      </c>
      <c r="AE65" s="126">
        <v>0</v>
      </c>
      <c r="AF65" s="126">
        <v>0</v>
      </c>
      <c r="AG65" s="108">
        <v>0</v>
      </c>
      <c r="AH65" s="108">
        <v>0</v>
      </c>
      <c r="AI65" s="108">
        <v>0</v>
      </c>
      <c r="AJ65" s="108">
        <v>0</v>
      </c>
      <c r="AK65" s="108">
        <v>0</v>
      </c>
      <c r="AM65" s="14"/>
      <c r="AN65" s="14"/>
      <c r="AO65" s="14"/>
      <c r="AP65" s="14"/>
      <c r="AQ65" s="14"/>
      <c r="AR65" s="14"/>
    </row>
    <row r="66" spans="5:44" x14ac:dyDescent="0.2">
      <c r="E66" s="3" t="s">
        <v>36</v>
      </c>
      <c r="F66" s="3" t="s">
        <v>172</v>
      </c>
      <c r="I66" s="3" t="s">
        <v>183</v>
      </c>
      <c r="J66" s="3" t="s">
        <v>339</v>
      </c>
      <c r="K66" s="130" t="s">
        <v>371</v>
      </c>
      <c r="L66" s="3" t="s">
        <v>108</v>
      </c>
      <c r="R66" s="14"/>
      <c r="T66" s="126">
        <v>0</v>
      </c>
      <c r="U66" s="126">
        <v>0</v>
      </c>
      <c r="V66" s="126">
        <v>0</v>
      </c>
      <c r="W66" s="126">
        <v>0</v>
      </c>
      <c r="X66" s="126">
        <v>0</v>
      </c>
      <c r="Y66" s="126">
        <v>0</v>
      </c>
      <c r="Z66" s="126">
        <v>0</v>
      </c>
      <c r="AA66" s="126">
        <v>0</v>
      </c>
      <c r="AB66" s="126">
        <v>0</v>
      </c>
      <c r="AC66" s="126">
        <v>0</v>
      </c>
      <c r="AD66" s="126">
        <v>0</v>
      </c>
      <c r="AE66" s="126">
        <v>0</v>
      </c>
      <c r="AF66" s="126">
        <v>0</v>
      </c>
      <c r="AG66" s="108">
        <v>-0.24969582005143615</v>
      </c>
      <c r="AH66" s="108">
        <v>-0.24969582005143615</v>
      </c>
      <c r="AI66" s="108">
        <v>-0.24969582005143615</v>
      </c>
      <c r="AJ66" s="108">
        <v>-0.24969582005143615</v>
      </c>
      <c r="AK66" s="108">
        <v>-0.24969582005143615</v>
      </c>
      <c r="AM66" s="14"/>
      <c r="AN66" s="121"/>
      <c r="AO66" s="121"/>
      <c r="AP66" s="14"/>
      <c r="AQ66" s="121"/>
      <c r="AR66" s="121"/>
    </row>
    <row r="67" spans="5:44" x14ac:dyDescent="0.2">
      <c r="E67" s="3" t="s">
        <v>21</v>
      </c>
      <c r="F67" s="3" t="s">
        <v>172</v>
      </c>
      <c r="I67" s="3" t="s">
        <v>252</v>
      </c>
      <c r="J67" s="3" t="s">
        <v>339</v>
      </c>
      <c r="K67" s="130" t="s">
        <v>504</v>
      </c>
      <c r="L67" s="3" t="s">
        <v>108</v>
      </c>
      <c r="R67" s="14"/>
      <c r="T67" s="136">
        <v>0</v>
      </c>
      <c r="U67" s="136">
        <v>0</v>
      </c>
      <c r="V67" s="136">
        <v>0</v>
      </c>
      <c r="W67" s="136">
        <v>0</v>
      </c>
      <c r="X67" s="136">
        <v>0</v>
      </c>
      <c r="Y67" s="136">
        <v>0</v>
      </c>
      <c r="Z67" s="136">
        <v>0</v>
      </c>
      <c r="AA67" s="136">
        <v>0</v>
      </c>
      <c r="AB67" s="136">
        <v>0</v>
      </c>
      <c r="AC67" s="136">
        <v>0</v>
      </c>
      <c r="AD67" s="136">
        <v>0</v>
      </c>
      <c r="AE67" s="136">
        <v>0</v>
      </c>
      <c r="AF67" s="136">
        <v>0</v>
      </c>
      <c r="AG67" s="108">
        <v>1.7442951496575005E-2</v>
      </c>
      <c r="AH67" s="108">
        <v>1.7442951496575005E-2</v>
      </c>
      <c r="AI67" s="108">
        <v>1.7442951496575005E-2</v>
      </c>
      <c r="AJ67" s="108">
        <v>1.7442951496575005E-2</v>
      </c>
      <c r="AK67" s="108">
        <v>1.7442951496575005E-2</v>
      </c>
      <c r="AM67" s="14"/>
      <c r="AN67" s="121"/>
      <c r="AO67" s="121"/>
      <c r="AP67" s="14"/>
      <c r="AQ67" s="121"/>
      <c r="AR67" s="121"/>
    </row>
    <row r="68" spans="5:44" x14ac:dyDescent="0.2">
      <c r="E68" s="3" t="s">
        <v>24</v>
      </c>
      <c r="F68" s="3" t="s">
        <v>172</v>
      </c>
      <c r="I68" s="3" t="s">
        <v>252</v>
      </c>
      <c r="J68" s="3" t="s">
        <v>339</v>
      </c>
      <c r="K68" s="130" t="s">
        <v>505</v>
      </c>
      <c r="L68" s="3" t="s">
        <v>108</v>
      </c>
      <c r="R68" s="14"/>
      <c r="T68" s="136">
        <v>0</v>
      </c>
      <c r="U68" s="136">
        <v>0</v>
      </c>
      <c r="V68" s="136">
        <v>0</v>
      </c>
      <c r="W68" s="136">
        <v>0</v>
      </c>
      <c r="X68" s="136">
        <v>0</v>
      </c>
      <c r="Y68" s="136">
        <v>0</v>
      </c>
      <c r="Z68" s="136">
        <v>0</v>
      </c>
      <c r="AA68" s="136">
        <v>0</v>
      </c>
      <c r="AB68" s="136">
        <v>0</v>
      </c>
      <c r="AC68" s="136">
        <v>0</v>
      </c>
      <c r="AD68" s="136">
        <v>0</v>
      </c>
      <c r="AE68" s="136">
        <v>0</v>
      </c>
      <c r="AF68" s="136">
        <v>0</v>
      </c>
      <c r="AG68" s="108">
        <v>5.1269401693801231E-2</v>
      </c>
      <c r="AH68" s="108">
        <v>5.1269401693801231E-2</v>
      </c>
      <c r="AI68" s="108">
        <v>5.1269401693801231E-2</v>
      </c>
      <c r="AJ68" s="108">
        <v>5.1269401693801231E-2</v>
      </c>
      <c r="AK68" s="108">
        <v>5.1269401693801231E-2</v>
      </c>
      <c r="AM68" s="14"/>
      <c r="AN68" s="121"/>
      <c r="AO68" s="121"/>
      <c r="AP68" s="14"/>
      <c r="AQ68" s="121"/>
      <c r="AR68" s="121"/>
    </row>
    <row r="69" spans="5:44" x14ac:dyDescent="0.2">
      <c r="E69" s="3" t="s">
        <v>26</v>
      </c>
      <c r="F69" s="3" t="s">
        <v>172</v>
      </c>
      <c r="I69" s="3" t="s">
        <v>252</v>
      </c>
      <c r="J69" s="3" t="s">
        <v>339</v>
      </c>
      <c r="K69" s="130" t="s">
        <v>506</v>
      </c>
      <c r="L69" s="3" t="s">
        <v>108</v>
      </c>
      <c r="R69" s="14"/>
      <c r="T69" s="136">
        <v>0</v>
      </c>
      <c r="U69" s="136">
        <v>0</v>
      </c>
      <c r="V69" s="136">
        <v>0</v>
      </c>
      <c r="W69" s="136">
        <v>0</v>
      </c>
      <c r="X69" s="136">
        <v>0</v>
      </c>
      <c r="Y69" s="136">
        <v>0</v>
      </c>
      <c r="Z69" s="136">
        <v>0</v>
      </c>
      <c r="AA69" s="136">
        <v>0</v>
      </c>
      <c r="AB69" s="136">
        <v>0</v>
      </c>
      <c r="AC69" s="136">
        <v>0</v>
      </c>
      <c r="AD69" s="136">
        <v>0</v>
      </c>
      <c r="AE69" s="136">
        <v>0</v>
      </c>
      <c r="AF69" s="136">
        <v>0</v>
      </c>
      <c r="AG69" s="108">
        <v>1.2642064185481222E-2</v>
      </c>
      <c r="AH69" s="108">
        <v>1.2642064185481222E-2</v>
      </c>
      <c r="AI69" s="108">
        <v>1.2642064185481222E-2</v>
      </c>
      <c r="AJ69" s="108">
        <v>1.2642064185481222E-2</v>
      </c>
      <c r="AK69" s="108">
        <v>1.2642064185481222E-2</v>
      </c>
      <c r="AM69" s="14"/>
      <c r="AN69" s="121"/>
      <c r="AO69" s="121"/>
      <c r="AP69" s="14"/>
      <c r="AQ69" s="121"/>
      <c r="AR69" s="121"/>
    </row>
    <row r="70" spans="5:44" x14ac:dyDescent="0.2">
      <c r="E70" s="3" t="s">
        <v>28</v>
      </c>
      <c r="F70" s="3" t="s">
        <v>172</v>
      </c>
      <c r="I70" s="3" t="s">
        <v>252</v>
      </c>
      <c r="J70" s="3" t="s">
        <v>339</v>
      </c>
      <c r="K70" s="130" t="s">
        <v>507</v>
      </c>
      <c r="L70" s="3" t="s">
        <v>108</v>
      </c>
      <c r="R70" s="14"/>
      <c r="T70" s="136">
        <v>0</v>
      </c>
      <c r="U70" s="136">
        <v>0</v>
      </c>
      <c r="V70" s="136">
        <v>0</v>
      </c>
      <c r="W70" s="136">
        <v>0</v>
      </c>
      <c r="X70" s="136">
        <v>0</v>
      </c>
      <c r="Y70" s="136">
        <v>0</v>
      </c>
      <c r="Z70" s="136">
        <v>0</v>
      </c>
      <c r="AA70" s="136">
        <v>0</v>
      </c>
      <c r="AB70" s="136">
        <v>0</v>
      </c>
      <c r="AC70" s="136">
        <v>0</v>
      </c>
      <c r="AD70" s="136">
        <v>0</v>
      </c>
      <c r="AE70" s="136">
        <v>0</v>
      </c>
      <c r="AF70" s="136">
        <v>0</v>
      </c>
      <c r="AG70" s="108">
        <v>1.0756560702872984E-2</v>
      </c>
      <c r="AH70" s="108">
        <v>1.0756560702872984E-2</v>
      </c>
      <c r="AI70" s="108">
        <v>1.0756560702872984E-2</v>
      </c>
      <c r="AJ70" s="108">
        <v>1.0756560702872984E-2</v>
      </c>
      <c r="AK70" s="108">
        <v>1.0756560702872984E-2</v>
      </c>
      <c r="AM70" s="14"/>
      <c r="AN70" s="121"/>
      <c r="AO70" s="121"/>
      <c r="AP70" s="14"/>
      <c r="AQ70" s="121"/>
      <c r="AR70" s="121"/>
    </row>
    <row r="71" spans="5:44" x14ac:dyDescent="0.2">
      <c r="E71" s="3" t="s">
        <v>30</v>
      </c>
      <c r="F71" s="3" t="s">
        <v>172</v>
      </c>
      <c r="I71" s="3" t="s">
        <v>252</v>
      </c>
      <c r="J71" s="3" t="s">
        <v>339</v>
      </c>
      <c r="K71" s="130" t="s">
        <v>415</v>
      </c>
      <c r="L71" s="3" t="s">
        <v>108</v>
      </c>
      <c r="R71" s="14"/>
      <c r="T71" s="136">
        <v>0</v>
      </c>
      <c r="U71" s="136">
        <v>0</v>
      </c>
      <c r="V71" s="136">
        <v>0</v>
      </c>
      <c r="W71" s="136">
        <v>0</v>
      </c>
      <c r="X71" s="136">
        <v>0</v>
      </c>
      <c r="Y71" s="136">
        <v>0</v>
      </c>
      <c r="Z71" s="136">
        <v>0</v>
      </c>
      <c r="AA71" s="136">
        <v>0</v>
      </c>
      <c r="AB71" s="136">
        <v>0</v>
      </c>
      <c r="AC71" s="136">
        <v>0</v>
      </c>
      <c r="AD71" s="136">
        <v>0</v>
      </c>
      <c r="AE71" s="136">
        <v>0</v>
      </c>
      <c r="AF71" s="136">
        <v>0</v>
      </c>
      <c r="AG71" s="108">
        <v>0.11883139554209687</v>
      </c>
      <c r="AH71" s="108">
        <v>0.11883139554209687</v>
      </c>
      <c r="AI71" s="108">
        <v>0.11883139554209687</v>
      </c>
      <c r="AJ71" s="108">
        <v>0.11883139554209687</v>
      </c>
      <c r="AK71" s="108">
        <v>0.11883139554209687</v>
      </c>
      <c r="AM71" s="14"/>
      <c r="AN71" s="121"/>
      <c r="AO71" s="121"/>
      <c r="AP71" s="14"/>
      <c r="AQ71" s="121"/>
      <c r="AR71" s="121"/>
    </row>
    <row r="72" spans="5:44" x14ac:dyDescent="0.2">
      <c r="E72" s="3" t="s">
        <v>32</v>
      </c>
      <c r="F72" s="3" t="s">
        <v>172</v>
      </c>
      <c r="I72" s="3" t="s">
        <v>252</v>
      </c>
      <c r="J72" s="3" t="s">
        <v>339</v>
      </c>
      <c r="K72" s="130" t="s">
        <v>508</v>
      </c>
      <c r="L72" s="3" t="s">
        <v>108</v>
      </c>
      <c r="R72" s="14"/>
      <c r="T72" s="136">
        <v>0</v>
      </c>
      <c r="U72" s="136">
        <v>0</v>
      </c>
      <c r="V72" s="136">
        <v>0</v>
      </c>
      <c r="W72" s="136">
        <v>0</v>
      </c>
      <c r="X72" s="136">
        <v>0</v>
      </c>
      <c r="Y72" s="136">
        <v>0</v>
      </c>
      <c r="Z72" s="136">
        <v>0</v>
      </c>
      <c r="AA72" s="136">
        <v>0</v>
      </c>
      <c r="AB72" s="136">
        <v>0</v>
      </c>
      <c r="AC72" s="136">
        <v>0</v>
      </c>
      <c r="AD72" s="136">
        <v>0</v>
      </c>
      <c r="AE72" s="136">
        <v>0</v>
      </c>
      <c r="AF72" s="136">
        <v>0</v>
      </c>
      <c r="AG72" s="108">
        <v>0.10526181993147146</v>
      </c>
      <c r="AH72" s="108">
        <v>0.10526181993147146</v>
      </c>
      <c r="AI72" s="108">
        <v>0.10526181993147146</v>
      </c>
      <c r="AJ72" s="108">
        <v>0.10526181993147146</v>
      </c>
      <c r="AK72" s="108">
        <v>0.10526181993147146</v>
      </c>
      <c r="AM72" s="14"/>
      <c r="AN72" s="121"/>
      <c r="AO72" s="121"/>
      <c r="AP72" s="14"/>
      <c r="AQ72" s="121"/>
      <c r="AR72" s="121"/>
    </row>
    <row r="73" spans="5:44" x14ac:dyDescent="0.2">
      <c r="E73" s="3" t="s">
        <v>34</v>
      </c>
      <c r="F73" s="3" t="s">
        <v>172</v>
      </c>
      <c r="I73" s="3" t="s">
        <v>252</v>
      </c>
      <c r="J73" s="3" t="s">
        <v>339</v>
      </c>
      <c r="K73" s="130" t="s">
        <v>509</v>
      </c>
      <c r="L73" s="3" t="s">
        <v>108</v>
      </c>
      <c r="R73" s="14"/>
      <c r="T73" s="136">
        <v>0</v>
      </c>
      <c r="U73" s="136">
        <v>0</v>
      </c>
      <c r="V73" s="136">
        <v>0</v>
      </c>
      <c r="W73" s="136">
        <v>0</v>
      </c>
      <c r="X73" s="136">
        <v>0</v>
      </c>
      <c r="Y73" s="136">
        <v>0</v>
      </c>
      <c r="Z73" s="136">
        <v>0</v>
      </c>
      <c r="AA73" s="136">
        <v>0</v>
      </c>
      <c r="AB73" s="136">
        <v>0</v>
      </c>
      <c r="AC73" s="136">
        <v>0</v>
      </c>
      <c r="AD73" s="136">
        <v>0</v>
      </c>
      <c r="AE73" s="136">
        <v>0</v>
      </c>
      <c r="AF73" s="136">
        <v>0</v>
      </c>
      <c r="AG73" s="108">
        <v>0</v>
      </c>
      <c r="AH73" s="108">
        <v>0</v>
      </c>
      <c r="AI73" s="108">
        <v>0</v>
      </c>
      <c r="AJ73" s="108">
        <v>0</v>
      </c>
      <c r="AK73" s="108">
        <v>0</v>
      </c>
      <c r="AM73" s="14"/>
      <c r="AN73" s="121"/>
      <c r="AO73" s="121"/>
      <c r="AP73" s="14"/>
      <c r="AQ73" s="121"/>
      <c r="AR73" s="121"/>
    </row>
    <row r="74" spans="5:44" x14ac:dyDescent="0.2">
      <c r="E74" s="3" t="s">
        <v>36</v>
      </c>
      <c r="F74" s="3" t="s">
        <v>172</v>
      </c>
      <c r="I74" s="3" t="s">
        <v>252</v>
      </c>
      <c r="J74" s="3" t="s">
        <v>339</v>
      </c>
      <c r="K74" s="130" t="s">
        <v>510</v>
      </c>
      <c r="L74" s="3" t="s">
        <v>108</v>
      </c>
      <c r="R74" s="14"/>
      <c r="T74" s="136">
        <v>0</v>
      </c>
      <c r="U74" s="136">
        <v>0</v>
      </c>
      <c r="V74" s="136">
        <v>0</v>
      </c>
      <c r="W74" s="136">
        <v>0</v>
      </c>
      <c r="X74" s="136">
        <v>0</v>
      </c>
      <c r="Y74" s="136">
        <v>0</v>
      </c>
      <c r="Z74" s="136">
        <v>0</v>
      </c>
      <c r="AA74" s="136">
        <v>0</v>
      </c>
      <c r="AB74" s="136">
        <v>0</v>
      </c>
      <c r="AC74" s="136">
        <v>0</v>
      </c>
      <c r="AD74" s="136">
        <v>0</v>
      </c>
      <c r="AE74" s="136">
        <v>0</v>
      </c>
      <c r="AF74" s="136">
        <v>0</v>
      </c>
      <c r="AG74" s="108">
        <v>0.70680022167668954</v>
      </c>
      <c r="AH74" s="108">
        <v>0.70680022167668954</v>
      </c>
      <c r="AI74" s="108">
        <v>0.70680022167668954</v>
      </c>
      <c r="AJ74" s="108">
        <v>0.70680022167668954</v>
      </c>
      <c r="AK74" s="108">
        <v>0.70680022167668954</v>
      </c>
      <c r="AM74" s="14"/>
      <c r="AN74" s="121"/>
      <c r="AO74" s="121"/>
      <c r="AP74" s="14"/>
      <c r="AQ74" s="121"/>
      <c r="AR74" s="121"/>
    </row>
    <row r="75" spans="5:44" x14ac:dyDescent="0.2">
      <c r="E75" s="3" t="s">
        <v>21</v>
      </c>
      <c r="F75" s="3" t="s">
        <v>207</v>
      </c>
      <c r="I75" s="3" t="s">
        <v>208</v>
      </c>
      <c r="J75" s="3" t="s">
        <v>339</v>
      </c>
      <c r="K75" s="130" t="s">
        <v>495</v>
      </c>
      <c r="L75" s="3" t="s">
        <v>108</v>
      </c>
      <c r="R75" s="14"/>
      <c r="T75" s="136">
        <v>0</v>
      </c>
      <c r="U75" s="136">
        <v>0</v>
      </c>
      <c r="V75" s="136">
        <v>0</v>
      </c>
      <c r="W75" s="136">
        <v>0</v>
      </c>
      <c r="X75" s="136">
        <v>0</v>
      </c>
      <c r="Y75" s="136">
        <v>0</v>
      </c>
      <c r="Z75" s="136">
        <v>0</v>
      </c>
      <c r="AA75" s="136">
        <v>0</v>
      </c>
      <c r="AB75" s="136">
        <v>0</v>
      </c>
      <c r="AC75" s="136">
        <v>0</v>
      </c>
      <c r="AD75" s="136">
        <v>0</v>
      </c>
      <c r="AE75" s="136">
        <v>0</v>
      </c>
      <c r="AF75" s="136">
        <v>0</v>
      </c>
      <c r="AG75" s="108">
        <v>2.4143706101061637</v>
      </c>
      <c r="AH75" s="108">
        <v>2.4143706101061637</v>
      </c>
      <c r="AI75" s="108">
        <v>2.4143706101061637</v>
      </c>
      <c r="AJ75" s="108">
        <v>2.4143706101061637</v>
      </c>
      <c r="AK75" s="108">
        <v>2.4143706101061637</v>
      </c>
      <c r="AM75" s="14"/>
      <c r="AN75" s="121"/>
      <c r="AO75" s="121"/>
      <c r="AP75" s="14"/>
      <c r="AQ75" s="121"/>
      <c r="AR75" s="121"/>
    </row>
    <row r="76" spans="5:44" x14ac:dyDescent="0.2">
      <c r="E76" s="3" t="s">
        <v>24</v>
      </c>
      <c r="F76" s="3" t="s">
        <v>207</v>
      </c>
      <c r="I76" s="3" t="s">
        <v>208</v>
      </c>
      <c r="J76" s="3" t="s">
        <v>339</v>
      </c>
      <c r="K76" s="130" t="s">
        <v>496</v>
      </c>
      <c r="L76" s="3" t="s">
        <v>108</v>
      </c>
      <c r="R76" s="14"/>
      <c r="T76" s="136">
        <v>0</v>
      </c>
      <c r="U76" s="136">
        <v>0</v>
      </c>
      <c r="V76" s="136">
        <v>0</v>
      </c>
      <c r="W76" s="136">
        <v>0</v>
      </c>
      <c r="X76" s="136">
        <v>0</v>
      </c>
      <c r="Y76" s="136">
        <v>0</v>
      </c>
      <c r="Z76" s="136">
        <v>0</v>
      </c>
      <c r="AA76" s="136">
        <v>0</v>
      </c>
      <c r="AB76" s="136">
        <v>0</v>
      </c>
      <c r="AC76" s="136">
        <v>0</v>
      </c>
      <c r="AD76" s="136">
        <v>0</v>
      </c>
      <c r="AE76" s="136">
        <v>0</v>
      </c>
      <c r="AF76" s="136">
        <v>0</v>
      </c>
      <c r="AG76" s="108">
        <v>2.0663733545529372</v>
      </c>
      <c r="AH76" s="108">
        <v>2.0663733545529372</v>
      </c>
      <c r="AI76" s="108">
        <v>2.0663733545529372</v>
      </c>
      <c r="AJ76" s="108">
        <v>2.0663733545529372</v>
      </c>
      <c r="AK76" s="108">
        <v>2.0663733545529372</v>
      </c>
      <c r="AM76" s="14"/>
      <c r="AN76" s="121"/>
      <c r="AO76" s="121"/>
      <c r="AP76" s="14"/>
      <c r="AQ76" s="121"/>
      <c r="AR76" s="121"/>
    </row>
    <row r="77" spans="5:44" x14ac:dyDescent="0.2">
      <c r="E77" s="3" t="s">
        <v>26</v>
      </c>
      <c r="F77" s="3" t="s">
        <v>207</v>
      </c>
      <c r="I77" s="3" t="s">
        <v>208</v>
      </c>
      <c r="J77" s="3" t="s">
        <v>339</v>
      </c>
      <c r="K77" s="130" t="s">
        <v>497</v>
      </c>
      <c r="L77" s="3" t="s">
        <v>108</v>
      </c>
      <c r="R77" s="14"/>
      <c r="T77" s="136">
        <v>0</v>
      </c>
      <c r="U77" s="136">
        <v>0</v>
      </c>
      <c r="V77" s="136">
        <v>0</v>
      </c>
      <c r="W77" s="136">
        <v>0</v>
      </c>
      <c r="X77" s="136">
        <v>0</v>
      </c>
      <c r="Y77" s="136">
        <v>0</v>
      </c>
      <c r="Z77" s="136">
        <v>0</v>
      </c>
      <c r="AA77" s="136">
        <v>0</v>
      </c>
      <c r="AB77" s="136">
        <v>0</v>
      </c>
      <c r="AC77" s="136">
        <v>0</v>
      </c>
      <c r="AD77" s="136">
        <v>0</v>
      </c>
      <c r="AE77" s="136">
        <v>0</v>
      </c>
      <c r="AF77" s="136">
        <v>0</v>
      </c>
      <c r="AG77" s="108">
        <v>0.55709932021267949</v>
      </c>
      <c r="AH77" s="108">
        <v>0.55709932021267949</v>
      </c>
      <c r="AI77" s="108">
        <v>0.55709932021267949</v>
      </c>
      <c r="AJ77" s="108">
        <v>0.55709932021267949</v>
      </c>
      <c r="AK77" s="108">
        <v>0.55709932021267949</v>
      </c>
      <c r="AM77" s="14"/>
      <c r="AN77" s="121"/>
      <c r="AO77" s="121"/>
      <c r="AP77" s="14"/>
      <c r="AQ77" s="121"/>
      <c r="AR77" s="121"/>
    </row>
    <row r="78" spans="5:44" x14ac:dyDescent="0.2">
      <c r="E78" s="3" t="s">
        <v>28</v>
      </c>
      <c r="F78" s="3" t="s">
        <v>207</v>
      </c>
      <c r="I78" s="3" t="s">
        <v>208</v>
      </c>
      <c r="J78" s="3" t="s">
        <v>339</v>
      </c>
      <c r="K78" s="130" t="s">
        <v>498</v>
      </c>
      <c r="L78" s="3" t="s">
        <v>108</v>
      </c>
      <c r="R78" s="14"/>
      <c r="T78" s="136">
        <v>0</v>
      </c>
      <c r="U78" s="136">
        <v>0</v>
      </c>
      <c r="V78" s="136">
        <v>0</v>
      </c>
      <c r="W78" s="136">
        <v>0</v>
      </c>
      <c r="X78" s="136">
        <v>0</v>
      </c>
      <c r="Y78" s="136">
        <v>0</v>
      </c>
      <c r="Z78" s="136">
        <v>0</v>
      </c>
      <c r="AA78" s="136">
        <v>0</v>
      </c>
      <c r="AB78" s="136">
        <v>0</v>
      </c>
      <c r="AC78" s="136">
        <v>0</v>
      </c>
      <c r="AD78" s="136">
        <v>0</v>
      </c>
      <c r="AE78" s="136">
        <v>0</v>
      </c>
      <c r="AF78" s="136">
        <v>0</v>
      </c>
      <c r="AG78" s="108">
        <v>0.72935528290987195</v>
      </c>
      <c r="AH78" s="108">
        <v>0.72935528290987195</v>
      </c>
      <c r="AI78" s="108">
        <v>0.72935528290987195</v>
      </c>
      <c r="AJ78" s="108">
        <v>0.72935528290987195</v>
      </c>
      <c r="AK78" s="108">
        <v>0.72935528290987195</v>
      </c>
      <c r="AM78" s="14"/>
      <c r="AN78" s="121"/>
      <c r="AO78" s="121"/>
      <c r="AP78" s="14"/>
      <c r="AQ78" s="121"/>
      <c r="AR78" s="121"/>
    </row>
    <row r="79" spans="5:44" x14ac:dyDescent="0.2">
      <c r="E79" s="3" t="s">
        <v>30</v>
      </c>
      <c r="F79" s="3" t="s">
        <v>207</v>
      </c>
      <c r="I79" s="3" t="s">
        <v>208</v>
      </c>
      <c r="J79" s="3" t="s">
        <v>339</v>
      </c>
      <c r="K79" s="130" t="s">
        <v>440</v>
      </c>
      <c r="L79" s="3" t="s">
        <v>108</v>
      </c>
      <c r="R79" s="14"/>
      <c r="T79" s="136">
        <v>0</v>
      </c>
      <c r="U79" s="136">
        <v>0</v>
      </c>
      <c r="V79" s="136">
        <v>0</v>
      </c>
      <c r="W79" s="136">
        <v>0</v>
      </c>
      <c r="X79" s="136">
        <v>0</v>
      </c>
      <c r="Y79" s="136">
        <v>0</v>
      </c>
      <c r="Z79" s="136">
        <v>0</v>
      </c>
      <c r="AA79" s="136">
        <v>0</v>
      </c>
      <c r="AB79" s="136">
        <v>0</v>
      </c>
      <c r="AC79" s="136">
        <v>0</v>
      </c>
      <c r="AD79" s="136">
        <v>0</v>
      </c>
      <c r="AE79" s="136">
        <v>0</v>
      </c>
      <c r="AF79" s="136">
        <v>0</v>
      </c>
      <c r="AG79" s="108">
        <v>0.16007097023678463</v>
      </c>
      <c r="AH79" s="108">
        <v>0.16007097023678463</v>
      </c>
      <c r="AI79" s="108">
        <v>0.16007097023678463</v>
      </c>
      <c r="AJ79" s="108">
        <v>0.16007097023678463</v>
      </c>
      <c r="AK79" s="108">
        <v>0.16007097023678463</v>
      </c>
      <c r="AM79" s="14"/>
      <c r="AN79" s="121"/>
      <c r="AO79" s="121"/>
      <c r="AP79" s="14"/>
      <c r="AQ79" s="121"/>
      <c r="AR79" s="121"/>
    </row>
    <row r="80" spans="5:44" x14ac:dyDescent="0.2">
      <c r="E80" s="3" t="s">
        <v>32</v>
      </c>
      <c r="F80" s="3" t="s">
        <v>207</v>
      </c>
      <c r="I80" s="3" t="s">
        <v>208</v>
      </c>
      <c r="J80" s="3" t="s">
        <v>339</v>
      </c>
      <c r="K80" s="130" t="s">
        <v>499</v>
      </c>
      <c r="L80" s="3" t="s">
        <v>108</v>
      </c>
      <c r="R80" s="14"/>
      <c r="T80" s="136">
        <v>0</v>
      </c>
      <c r="U80" s="136">
        <v>0</v>
      </c>
      <c r="V80" s="136">
        <v>0</v>
      </c>
      <c r="W80" s="136">
        <v>0</v>
      </c>
      <c r="X80" s="136">
        <v>0</v>
      </c>
      <c r="Y80" s="136">
        <v>0</v>
      </c>
      <c r="Z80" s="136">
        <v>0</v>
      </c>
      <c r="AA80" s="136">
        <v>0</v>
      </c>
      <c r="AB80" s="136">
        <v>0</v>
      </c>
      <c r="AC80" s="136">
        <v>0</v>
      </c>
      <c r="AD80" s="136">
        <v>0</v>
      </c>
      <c r="AE80" s="136">
        <v>0</v>
      </c>
      <c r="AF80" s="136">
        <v>0</v>
      </c>
      <c r="AG80" s="108">
        <v>0.38331138768959361</v>
      </c>
      <c r="AH80" s="108">
        <v>0.38331138768959361</v>
      </c>
      <c r="AI80" s="108">
        <v>0.38331138768959361</v>
      </c>
      <c r="AJ80" s="108">
        <v>0.38331138768959361</v>
      </c>
      <c r="AK80" s="108">
        <v>0.38331138768959361</v>
      </c>
      <c r="AM80" s="14"/>
      <c r="AN80" s="121"/>
      <c r="AO80" s="121"/>
      <c r="AP80" s="14"/>
      <c r="AQ80" s="121"/>
      <c r="AR80" s="121"/>
    </row>
    <row r="81" spans="5:44" x14ac:dyDescent="0.2">
      <c r="E81" s="3" t="s">
        <v>34</v>
      </c>
      <c r="F81" s="3" t="s">
        <v>207</v>
      </c>
      <c r="I81" s="3" t="s">
        <v>208</v>
      </c>
      <c r="J81" s="3" t="s">
        <v>339</v>
      </c>
      <c r="K81" s="130" t="s">
        <v>500</v>
      </c>
      <c r="L81" s="3" t="s">
        <v>108</v>
      </c>
      <c r="R81" s="14"/>
      <c r="T81" s="136">
        <v>0</v>
      </c>
      <c r="U81" s="136">
        <v>0</v>
      </c>
      <c r="V81" s="136">
        <v>0</v>
      </c>
      <c r="W81" s="136">
        <v>0</v>
      </c>
      <c r="X81" s="136">
        <v>0</v>
      </c>
      <c r="Y81" s="136">
        <v>0</v>
      </c>
      <c r="Z81" s="136">
        <v>0</v>
      </c>
      <c r="AA81" s="136">
        <v>0</v>
      </c>
      <c r="AB81" s="136">
        <v>0</v>
      </c>
      <c r="AC81" s="136">
        <v>0</v>
      </c>
      <c r="AD81" s="136">
        <v>0</v>
      </c>
      <c r="AE81" s="136">
        <v>0</v>
      </c>
      <c r="AF81" s="136">
        <v>0</v>
      </c>
      <c r="AG81" s="108">
        <v>1.9979942429518371</v>
      </c>
      <c r="AH81" s="108">
        <v>1.9979942429518371</v>
      </c>
      <c r="AI81" s="108">
        <v>1.9979942429518371</v>
      </c>
      <c r="AJ81" s="108">
        <v>1.9979942429518371</v>
      </c>
      <c r="AK81" s="108">
        <v>1.9979942429518371</v>
      </c>
      <c r="AM81" s="14"/>
      <c r="AN81" s="121"/>
      <c r="AO81" s="121"/>
      <c r="AP81" s="14"/>
      <c r="AQ81" s="121"/>
      <c r="AR81" s="121"/>
    </row>
    <row r="82" spans="5:44" x14ac:dyDescent="0.2">
      <c r="E82" s="3" t="s">
        <v>36</v>
      </c>
      <c r="F82" s="3" t="s">
        <v>207</v>
      </c>
      <c r="I82" s="3" t="s">
        <v>208</v>
      </c>
      <c r="J82" s="3" t="s">
        <v>339</v>
      </c>
      <c r="K82" s="130" t="s">
        <v>501</v>
      </c>
      <c r="L82" s="3" t="s">
        <v>108</v>
      </c>
      <c r="R82" s="14"/>
      <c r="T82" s="136">
        <v>0</v>
      </c>
      <c r="U82" s="136">
        <v>0</v>
      </c>
      <c r="V82" s="136">
        <v>0</v>
      </c>
      <c r="W82" s="136">
        <v>0</v>
      </c>
      <c r="X82" s="136">
        <v>0</v>
      </c>
      <c r="Y82" s="136">
        <v>0</v>
      </c>
      <c r="Z82" s="136">
        <v>0</v>
      </c>
      <c r="AA82" s="136">
        <v>0</v>
      </c>
      <c r="AB82" s="136">
        <v>0</v>
      </c>
      <c r="AC82" s="136">
        <v>0</v>
      </c>
      <c r="AD82" s="136">
        <v>0</v>
      </c>
      <c r="AE82" s="136">
        <v>0</v>
      </c>
      <c r="AF82" s="136">
        <v>0</v>
      </c>
      <c r="AG82" s="108">
        <v>0.2950283023845604</v>
      </c>
      <c r="AH82" s="108">
        <v>0.2950283023845604</v>
      </c>
      <c r="AI82" s="108">
        <v>0.2950283023845604</v>
      </c>
      <c r="AJ82" s="108">
        <v>0.2950283023845604</v>
      </c>
      <c r="AK82" s="108">
        <v>0.2950283023845604</v>
      </c>
      <c r="AM82" s="14"/>
      <c r="AN82" s="121"/>
      <c r="AO82" s="121"/>
      <c r="AP82" s="14"/>
      <c r="AQ82" s="121"/>
      <c r="AR82" s="121"/>
    </row>
    <row r="83" spans="5:44" x14ac:dyDescent="0.2">
      <c r="E83" s="3" t="s">
        <v>21</v>
      </c>
      <c r="F83" s="3" t="s">
        <v>207</v>
      </c>
      <c r="I83" s="3" t="s">
        <v>209</v>
      </c>
      <c r="J83" s="3" t="s">
        <v>339</v>
      </c>
      <c r="K83" s="130" t="s">
        <v>511</v>
      </c>
      <c r="L83" s="3" t="s">
        <v>108</v>
      </c>
      <c r="R83" s="14"/>
      <c r="T83" s="136">
        <v>0</v>
      </c>
      <c r="U83" s="136">
        <v>0</v>
      </c>
      <c r="V83" s="136">
        <v>0</v>
      </c>
      <c r="W83" s="136">
        <v>0</v>
      </c>
      <c r="X83" s="136">
        <v>0</v>
      </c>
      <c r="Y83" s="136">
        <v>0</v>
      </c>
      <c r="Z83" s="136">
        <v>0</v>
      </c>
      <c r="AA83" s="136">
        <v>0</v>
      </c>
      <c r="AB83" s="136">
        <v>0</v>
      </c>
      <c r="AC83" s="136">
        <v>0</v>
      </c>
      <c r="AD83" s="136">
        <v>0</v>
      </c>
      <c r="AE83" s="136">
        <v>0</v>
      </c>
      <c r="AF83" s="136">
        <v>0</v>
      </c>
      <c r="AG83" s="108">
        <v>0</v>
      </c>
      <c r="AH83" s="108">
        <v>0</v>
      </c>
      <c r="AI83" s="108">
        <v>0</v>
      </c>
      <c r="AJ83" s="108">
        <v>0</v>
      </c>
      <c r="AK83" s="108">
        <v>0</v>
      </c>
      <c r="AM83" s="14"/>
      <c r="AN83" s="121"/>
      <c r="AO83" s="121"/>
      <c r="AP83" s="14"/>
      <c r="AQ83" s="121"/>
      <c r="AR83" s="121"/>
    </row>
    <row r="84" spans="5:44" x14ac:dyDescent="0.2">
      <c r="E84" s="3" t="s">
        <v>24</v>
      </c>
      <c r="F84" s="3" t="s">
        <v>207</v>
      </c>
      <c r="I84" s="3" t="s">
        <v>209</v>
      </c>
      <c r="J84" s="3" t="s">
        <v>339</v>
      </c>
      <c r="K84" s="130" t="s">
        <v>512</v>
      </c>
      <c r="L84" s="3" t="s">
        <v>108</v>
      </c>
      <c r="R84" s="14"/>
      <c r="T84" s="136">
        <v>0</v>
      </c>
      <c r="U84" s="136">
        <v>0</v>
      </c>
      <c r="V84" s="136">
        <v>0</v>
      </c>
      <c r="W84" s="136">
        <v>0</v>
      </c>
      <c r="X84" s="136">
        <v>0</v>
      </c>
      <c r="Y84" s="136">
        <v>0</v>
      </c>
      <c r="Z84" s="136">
        <v>0</v>
      </c>
      <c r="AA84" s="136">
        <v>0</v>
      </c>
      <c r="AB84" s="136">
        <v>0</v>
      </c>
      <c r="AC84" s="136">
        <v>0</v>
      </c>
      <c r="AD84" s="136">
        <v>0</v>
      </c>
      <c r="AE84" s="136">
        <v>0</v>
      </c>
      <c r="AF84" s="136">
        <v>0</v>
      </c>
      <c r="AG84" s="108">
        <v>0</v>
      </c>
      <c r="AH84" s="108">
        <v>0</v>
      </c>
      <c r="AI84" s="108">
        <v>0</v>
      </c>
      <c r="AJ84" s="108">
        <v>0</v>
      </c>
      <c r="AK84" s="108">
        <v>0</v>
      </c>
      <c r="AM84" s="14"/>
      <c r="AN84" s="121"/>
      <c r="AO84" s="121"/>
      <c r="AP84" s="14"/>
      <c r="AQ84" s="121"/>
      <c r="AR84" s="121"/>
    </row>
    <row r="85" spans="5:44" x14ac:dyDescent="0.2">
      <c r="E85" s="3" t="s">
        <v>26</v>
      </c>
      <c r="F85" s="3" t="s">
        <v>207</v>
      </c>
      <c r="I85" s="3" t="s">
        <v>209</v>
      </c>
      <c r="J85" s="3" t="s">
        <v>339</v>
      </c>
      <c r="K85" s="130" t="s">
        <v>513</v>
      </c>
      <c r="L85" s="3" t="s">
        <v>108</v>
      </c>
      <c r="R85" s="14"/>
      <c r="T85" s="136">
        <v>0</v>
      </c>
      <c r="U85" s="136">
        <v>0</v>
      </c>
      <c r="V85" s="136">
        <v>0</v>
      </c>
      <c r="W85" s="136">
        <v>0</v>
      </c>
      <c r="X85" s="136">
        <v>0</v>
      </c>
      <c r="Y85" s="136">
        <v>0</v>
      </c>
      <c r="Z85" s="136">
        <v>0</v>
      </c>
      <c r="AA85" s="136">
        <v>0</v>
      </c>
      <c r="AB85" s="136">
        <v>0</v>
      </c>
      <c r="AC85" s="136">
        <v>0</v>
      </c>
      <c r="AD85" s="136">
        <v>0</v>
      </c>
      <c r="AE85" s="136">
        <v>0</v>
      </c>
      <c r="AF85" s="136">
        <v>0</v>
      </c>
      <c r="AG85" s="108">
        <v>0</v>
      </c>
      <c r="AH85" s="108">
        <v>0</v>
      </c>
      <c r="AI85" s="108">
        <v>0</v>
      </c>
      <c r="AJ85" s="108">
        <v>0</v>
      </c>
      <c r="AK85" s="108">
        <v>0</v>
      </c>
      <c r="AM85" s="14"/>
      <c r="AN85" s="121"/>
      <c r="AO85" s="121"/>
      <c r="AP85" s="14"/>
      <c r="AQ85" s="121"/>
      <c r="AR85" s="121"/>
    </row>
    <row r="86" spans="5:44" x14ac:dyDescent="0.2">
      <c r="E86" s="3" t="s">
        <v>28</v>
      </c>
      <c r="F86" s="3" t="s">
        <v>207</v>
      </c>
      <c r="I86" s="3" t="s">
        <v>209</v>
      </c>
      <c r="J86" s="3" t="s">
        <v>339</v>
      </c>
      <c r="K86" s="130" t="s">
        <v>514</v>
      </c>
      <c r="L86" s="3" t="s">
        <v>108</v>
      </c>
      <c r="R86" s="14"/>
      <c r="T86" s="136">
        <v>0</v>
      </c>
      <c r="U86" s="136">
        <v>0</v>
      </c>
      <c r="V86" s="136">
        <v>0</v>
      </c>
      <c r="W86" s="136">
        <v>0</v>
      </c>
      <c r="X86" s="136">
        <v>0</v>
      </c>
      <c r="Y86" s="136">
        <v>0</v>
      </c>
      <c r="Z86" s="136">
        <v>0</v>
      </c>
      <c r="AA86" s="136">
        <v>0</v>
      </c>
      <c r="AB86" s="136">
        <v>0</v>
      </c>
      <c r="AC86" s="136">
        <v>0</v>
      </c>
      <c r="AD86" s="136">
        <v>0</v>
      </c>
      <c r="AE86" s="136">
        <v>0</v>
      </c>
      <c r="AF86" s="136">
        <v>0</v>
      </c>
      <c r="AG86" s="108">
        <v>0</v>
      </c>
      <c r="AH86" s="108">
        <v>0</v>
      </c>
      <c r="AI86" s="108">
        <v>0</v>
      </c>
      <c r="AJ86" s="108">
        <v>0</v>
      </c>
      <c r="AK86" s="108">
        <v>0</v>
      </c>
      <c r="AM86" s="14"/>
      <c r="AN86" s="121"/>
      <c r="AO86" s="121"/>
      <c r="AP86" s="14"/>
      <c r="AQ86" s="121"/>
      <c r="AR86" s="121"/>
    </row>
    <row r="87" spans="5:44" x14ac:dyDescent="0.2">
      <c r="E87" s="3" t="s">
        <v>30</v>
      </c>
      <c r="F87" s="3" t="s">
        <v>207</v>
      </c>
      <c r="I87" s="3" t="s">
        <v>209</v>
      </c>
      <c r="J87" s="3" t="s">
        <v>339</v>
      </c>
      <c r="K87" s="130" t="s">
        <v>441</v>
      </c>
      <c r="L87" s="3" t="s">
        <v>108</v>
      </c>
      <c r="R87" s="14"/>
      <c r="T87" s="136">
        <v>0</v>
      </c>
      <c r="U87" s="136">
        <v>0</v>
      </c>
      <c r="V87" s="136">
        <v>0</v>
      </c>
      <c r="W87" s="136">
        <v>0</v>
      </c>
      <c r="X87" s="136">
        <v>0</v>
      </c>
      <c r="Y87" s="136">
        <v>0</v>
      </c>
      <c r="Z87" s="136">
        <v>0</v>
      </c>
      <c r="AA87" s="136">
        <v>0</v>
      </c>
      <c r="AB87" s="136">
        <v>0</v>
      </c>
      <c r="AC87" s="136">
        <v>0</v>
      </c>
      <c r="AD87" s="136">
        <v>0</v>
      </c>
      <c r="AE87" s="136">
        <v>0</v>
      </c>
      <c r="AF87" s="136">
        <v>0</v>
      </c>
      <c r="AG87" s="108">
        <v>2.5878508530479426E-2</v>
      </c>
      <c r="AH87" s="108">
        <v>2.5878508530479426E-2</v>
      </c>
      <c r="AI87" s="108">
        <v>2.5878508530479426E-2</v>
      </c>
      <c r="AJ87" s="108">
        <v>2.5878508530479426E-2</v>
      </c>
      <c r="AK87" s="108">
        <v>2.5878508530479426E-2</v>
      </c>
      <c r="AM87" s="14"/>
      <c r="AN87" s="121"/>
      <c r="AO87" s="121"/>
      <c r="AP87" s="14"/>
      <c r="AQ87" s="121"/>
      <c r="AR87" s="121"/>
    </row>
    <row r="88" spans="5:44" x14ac:dyDescent="0.2">
      <c r="E88" s="3" t="s">
        <v>32</v>
      </c>
      <c r="F88" s="3" t="s">
        <v>207</v>
      </c>
      <c r="I88" s="3" t="s">
        <v>209</v>
      </c>
      <c r="J88" s="3" t="s">
        <v>339</v>
      </c>
      <c r="K88" s="130" t="s">
        <v>515</v>
      </c>
      <c r="L88" s="3" t="s">
        <v>108</v>
      </c>
      <c r="R88" s="14"/>
      <c r="T88" s="136">
        <v>0</v>
      </c>
      <c r="U88" s="136">
        <v>0</v>
      </c>
      <c r="V88" s="136">
        <v>0</v>
      </c>
      <c r="W88" s="136">
        <v>0</v>
      </c>
      <c r="X88" s="136">
        <v>0</v>
      </c>
      <c r="Y88" s="136">
        <v>0</v>
      </c>
      <c r="Z88" s="136">
        <v>0</v>
      </c>
      <c r="AA88" s="136">
        <v>0</v>
      </c>
      <c r="AB88" s="136">
        <v>0</v>
      </c>
      <c r="AC88" s="136">
        <v>0</v>
      </c>
      <c r="AD88" s="136">
        <v>0</v>
      </c>
      <c r="AE88" s="136">
        <v>0</v>
      </c>
      <c r="AF88" s="136">
        <v>0</v>
      </c>
      <c r="AG88" s="108">
        <v>0.36453189931071239</v>
      </c>
      <c r="AH88" s="108">
        <v>0.36453189931071239</v>
      </c>
      <c r="AI88" s="108">
        <v>0.36453189931071239</v>
      </c>
      <c r="AJ88" s="108">
        <v>0.36453189931071239</v>
      </c>
      <c r="AK88" s="108">
        <v>0.36453189931071239</v>
      </c>
      <c r="AM88" s="14"/>
      <c r="AN88" s="121"/>
      <c r="AO88" s="121"/>
      <c r="AP88" s="14"/>
      <c r="AQ88" s="121"/>
      <c r="AR88" s="121"/>
    </row>
    <row r="89" spans="5:44" x14ac:dyDescent="0.2">
      <c r="E89" s="3" t="s">
        <v>34</v>
      </c>
      <c r="F89" s="3" t="s">
        <v>207</v>
      </c>
      <c r="I89" s="3" t="s">
        <v>209</v>
      </c>
      <c r="J89" s="3" t="s">
        <v>339</v>
      </c>
      <c r="K89" s="130" t="s">
        <v>516</v>
      </c>
      <c r="L89" s="3" t="s">
        <v>108</v>
      </c>
      <c r="R89" s="14"/>
      <c r="T89" s="136">
        <v>0</v>
      </c>
      <c r="U89" s="136">
        <v>0</v>
      </c>
      <c r="V89" s="136">
        <v>0</v>
      </c>
      <c r="W89" s="136">
        <v>0</v>
      </c>
      <c r="X89" s="136">
        <v>0</v>
      </c>
      <c r="Y89" s="136">
        <v>0</v>
      </c>
      <c r="Z89" s="136">
        <v>0</v>
      </c>
      <c r="AA89" s="136">
        <v>0</v>
      </c>
      <c r="AB89" s="136">
        <v>0</v>
      </c>
      <c r="AC89" s="136">
        <v>0</v>
      </c>
      <c r="AD89" s="136">
        <v>0</v>
      </c>
      <c r="AE89" s="136">
        <v>0</v>
      </c>
      <c r="AF89" s="136">
        <v>0</v>
      </c>
      <c r="AG89" s="108">
        <v>0</v>
      </c>
      <c r="AH89" s="108">
        <v>0</v>
      </c>
      <c r="AI89" s="108">
        <v>0</v>
      </c>
      <c r="AJ89" s="108">
        <v>0</v>
      </c>
      <c r="AK89" s="108">
        <v>0</v>
      </c>
      <c r="AM89" s="14"/>
      <c r="AN89" s="121"/>
      <c r="AO89" s="121"/>
      <c r="AP89" s="14"/>
      <c r="AQ89" s="121"/>
      <c r="AR89" s="121"/>
    </row>
    <row r="90" spans="5:44" x14ac:dyDescent="0.2">
      <c r="E90" s="3" t="s">
        <v>36</v>
      </c>
      <c r="F90" s="3" t="s">
        <v>207</v>
      </c>
      <c r="I90" s="3" t="s">
        <v>209</v>
      </c>
      <c r="J90" s="3" t="s">
        <v>339</v>
      </c>
      <c r="K90" s="130" t="s">
        <v>517</v>
      </c>
      <c r="L90" s="3" t="s">
        <v>108</v>
      </c>
      <c r="R90" s="14"/>
      <c r="T90" s="136">
        <v>0</v>
      </c>
      <c r="U90" s="136">
        <v>0</v>
      </c>
      <c r="V90" s="136">
        <v>0</v>
      </c>
      <c r="W90" s="136">
        <v>0</v>
      </c>
      <c r="X90" s="136">
        <v>0</v>
      </c>
      <c r="Y90" s="136">
        <v>0</v>
      </c>
      <c r="Z90" s="136">
        <v>0</v>
      </c>
      <c r="AA90" s="136">
        <v>0</v>
      </c>
      <c r="AB90" s="136">
        <v>0</v>
      </c>
      <c r="AC90" s="136">
        <v>0</v>
      </c>
      <c r="AD90" s="136">
        <v>0</v>
      </c>
      <c r="AE90" s="136">
        <v>0</v>
      </c>
      <c r="AF90" s="136">
        <v>0</v>
      </c>
      <c r="AG90" s="108">
        <v>4.4373973602195416E-2</v>
      </c>
      <c r="AH90" s="108">
        <v>4.4373973602195416E-2</v>
      </c>
      <c r="AI90" s="108">
        <v>4.4373973602195416E-2</v>
      </c>
      <c r="AJ90" s="108">
        <v>4.4373973602195416E-2</v>
      </c>
      <c r="AK90" s="108">
        <v>4.4373973602195416E-2</v>
      </c>
      <c r="AM90" s="14"/>
      <c r="AN90" s="121"/>
      <c r="AO90" s="121"/>
      <c r="AP90" s="14"/>
      <c r="AQ90" s="121"/>
      <c r="AR90" s="121"/>
    </row>
    <row r="91" spans="5:44" x14ac:dyDescent="0.2">
      <c r="E91" s="3" t="s">
        <v>21</v>
      </c>
      <c r="F91" s="3" t="s">
        <v>207</v>
      </c>
      <c r="I91" s="3" t="s">
        <v>213</v>
      </c>
      <c r="J91" s="3" t="s">
        <v>339</v>
      </c>
      <c r="K91" s="130" t="s">
        <v>518</v>
      </c>
      <c r="L91" s="3" t="s">
        <v>108</v>
      </c>
      <c r="R91" s="14"/>
      <c r="T91" s="136">
        <v>0</v>
      </c>
      <c r="U91" s="136">
        <v>0</v>
      </c>
      <c r="V91" s="136">
        <v>0</v>
      </c>
      <c r="W91" s="136">
        <v>0</v>
      </c>
      <c r="X91" s="136">
        <v>0</v>
      </c>
      <c r="Y91" s="136">
        <v>0</v>
      </c>
      <c r="Z91" s="136">
        <v>0</v>
      </c>
      <c r="AA91" s="136">
        <v>0</v>
      </c>
      <c r="AB91" s="136">
        <v>0</v>
      </c>
      <c r="AC91" s="136">
        <v>0</v>
      </c>
      <c r="AD91" s="136">
        <v>0</v>
      </c>
      <c r="AE91" s="136">
        <v>0</v>
      </c>
      <c r="AF91" s="136">
        <v>0</v>
      </c>
      <c r="AG91" s="108">
        <v>0</v>
      </c>
      <c r="AH91" s="108">
        <v>0</v>
      </c>
      <c r="AI91" s="108">
        <v>0</v>
      </c>
      <c r="AJ91" s="108">
        <v>0</v>
      </c>
      <c r="AK91" s="108">
        <v>0</v>
      </c>
      <c r="AM91" s="14"/>
      <c r="AN91" s="121"/>
      <c r="AO91" s="121"/>
      <c r="AP91" s="14"/>
      <c r="AQ91" s="121"/>
      <c r="AR91" s="121"/>
    </row>
    <row r="92" spans="5:44" x14ac:dyDescent="0.2">
      <c r="E92" s="3" t="s">
        <v>24</v>
      </c>
      <c r="F92" s="3" t="s">
        <v>207</v>
      </c>
      <c r="I92" s="3" t="s">
        <v>213</v>
      </c>
      <c r="J92" s="3" t="s">
        <v>339</v>
      </c>
      <c r="K92" s="130" t="s">
        <v>519</v>
      </c>
      <c r="L92" s="3" t="s">
        <v>108</v>
      </c>
      <c r="R92" s="14"/>
      <c r="T92" s="136">
        <v>0</v>
      </c>
      <c r="U92" s="136">
        <v>0</v>
      </c>
      <c r="V92" s="136">
        <v>0</v>
      </c>
      <c r="W92" s="136">
        <v>0</v>
      </c>
      <c r="X92" s="136">
        <v>0</v>
      </c>
      <c r="Y92" s="136">
        <v>0</v>
      </c>
      <c r="Z92" s="136">
        <v>0</v>
      </c>
      <c r="AA92" s="136">
        <v>0</v>
      </c>
      <c r="AB92" s="136">
        <v>0</v>
      </c>
      <c r="AC92" s="136">
        <v>0</v>
      </c>
      <c r="AD92" s="136">
        <v>0</v>
      </c>
      <c r="AE92" s="136">
        <v>0</v>
      </c>
      <c r="AF92" s="136">
        <v>0</v>
      </c>
      <c r="AG92" s="108">
        <v>0</v>
      </c>
      <c r="AH92" s="108">
        <v>0</v>
      </c>
      <c r="AI92" s="108">
        <v>0</v>
      </c>
      <c r="AJ92" s="108">
        <v>0</v>
      </c>
      <c r="AK92" s="108">
        <v>0</v>
      </c>
      <c r="AM92" s="14"/>
      <c r="AN92" s="121"/>
      <c r="AO92" s="121"/>
      <c r="AP92" s="14"/>
      <c r="AQ92" s="121"/>
      <c r="AR92" s="121"/>
    </row>
    <row r="93" spans="5:44" x14ac:dyDescent="0.2">
      <c r="E93" s="3" t="s">
        <v>26</v>
      </c>
      <c r="F93" s="3" t="s">
        <v>207</v>
      </c>
      <c r="I93" s="3" t="s">
        <v>213</v>
      </c>
      <c r="J93" s="3" t="s">
        <v>339</v>
      </c>
      <c r="K93" s="130" t="s">
        <v>520</v>
      </c>
      <c r="L93" s="3" t="s">
        <v>108</v>
      </c>
      <c r="R93" s="14"/>
      <c r="T93" s="136">
        <v>0</v>
      </c>
      <c r="U93" s="136">
        <v>0</v>
      </c>
      <c r="V93" s="136">
        <v>0</v>
      </c>
      <c r="W93" s="136">
        <v>0</v>
      </c>
      <c r="X93" s="136">
        <v>0</v>
      </c>
      <c r="Y93" s="136">
        <v>0</v>
      </c>
      <c r="Z93" s="136">
        <v>0</v>
      </c>
      <c r="AA93" s="136">
        <v>0</v>
      </c>
      <c r="AB93" s="136">
        <v>0</v>
      </c>
      <c r="AC93" s="136">
        <v>0</v>
      </c>
      <c r="AD93" s="136">
        <v>0</v>
      </c>
      <c r="AE93" s="136">
        <v>0</v>
      </c>
      <c r="AF93" s="136">
        <v>0</v>
      </c>
      <c r="AG93" s="108">
        <v>0</v>
      </c>
      <c r="AH93" s="108">
        <v>0</v>
      </c>
      <c r="AI93" s="108">
        <v>0</v>
      </c>
      <c r="AJ93" s="108">
        <v>0</v>
      </c>
      <c r="AK93" s="108">
        <v>0</v>
      </c>
      <c r="AM93" s="14"/>
      <c r="AN93" s="121"/>
      <c r="AO93" s="121"/>
      <c r="AP93" s="14"/>
      <c r="AQ93" s="121"/>
      <c r="AR93" s="121"/>
    </row>
    <row r="94" spans="5:44" x14ac:dyDescent="0.2">
      <c r="E94" s="3" t="s">
        <v>28</v>
      </c>
      <c r="F94" s="3" t="s">
        <v>207</v>
      </c>
      <c r="I94" s="3" t="s">
        <v>213</v>
      </c>
      <c r="J94" s="3" t="s">
        <v>339</v>
      </c>
      <c r="K94" s="130" t="s">
        <v>521</v>
      </c>
      <c r="L94" s="3" t="s">
        <v>108</v>
      </c>
      <c r="R94" s="14"/>
      <c r="T94" s="136">
        <v>0</v>
      </c>
      <c r="U94" s="136">
        <v>0</v>
      </c>
      <c r="V94" s="136">
        <v>0</v>
      </c>
      <c r="W94" s="136">
        <v>0</v>
      </c>
      <c r="X94" s="136">
        <v>0</v>
      </c>
      <c r="Y94" s="136">
        <v>0</v>
      </c>
      <c r="Z94" s="136">
        <v>0</v>
      </c>
      <c r="AA94" s="136">
        <v>0</v>
      </c>
      <c r="AB94" s="136">
        <v>0</v>
      </c>
      <c r="AC94" s="136">
        <v>0</v>
      </c>
      <c r="AD94" s="136">
        <v>0</v>
      </c>
      <c r="AE94" s="136">
        <v>0</v>
      </c>
      <c r="AF94" s="136">
        <v>0</v>
      </c>
      <c r="AG94" s="108">
        <v>0</v>
      </c>
      <c r="AH94" s="108">
        <v>0</v>
      </c>
      <c r="AI94" s="108">
        <v>0</v>
      </c>
      <c r="AJ94" s="108">
        <v>0</v>
      </c>
      <c r="AK94" s="108">
        <v>0</v>
      </c>
      <c r="AM94" s="14"/>
      <c r="AN94" s="121"/>
      <c r="AO94" s="121"/>
      <c r="AP94" s="14"/>
      <c r="AQ94" s="121"/>
      <c r="AR94" s="121"/>
    </row>
    <row r="95" spans="5:44" x14ac:dyDescent="0.2">
      <c r="E95" s="3" t="s">
        <v>30</v>
      </c>
      <c r="F95" s="3" t="s">
        <v>207</v>
      </c>
      <c r="I95" s="3" t="s">
        <v>213</v>
      </c>
      <c r="J95" s="3" t="s">
        <v>339</v>
      </c>
      <c r="K95" s="130" t="s">
        <v>445</v>
      </c>
      <c r="L95" s="3" t="s">
        <v>108</v>
      </c>
      <c r="R95" s="14"/>
      <c r="T95" s="136">
        <v>0</v>
      </c>
      <c r="U95" s="136">
        <v>0</v>
      </c>
      <c r="V95" s="136">
        <v>0</v>
      </c>
      <c r="W95" s="136">
        <v>0</v>
      </c>
      <c r="X95" s="136">
        <v>0</v>
      </c>
      <c r="Y95" s="136">
        <v>0</v>
      </c>
      <c r="Z95" s="136">
        <v>0</v>
      </c>
      <c r="AA95" s="136">
        <v>0</v>
      </c>
      <c r="AB95" s="136">
        <v>0</v>
      </c>
      <c r="AC95" s="136">
        <v>0</v>
      </c>
      <c r="AD95" s="136">
        <v>0</v>
      </c>
      <c r="AE95" s="136">
        <v>0</v>
      </c>
      <c r="AF95" s="136">
        <v>0</v>
      </c>
      <c r="AG95" s="108">
        <v>-3.5031035670390502E-2</v>
      </c>
      <c r="AH95" s="108">
        <v>-3.5031035670390502E-2</v>
      </c>
      <c r="AI95" s="108">
        <v>-3.5031035670390502E-2</v>
      </c>
      <c r="AJ95" s="108">
        <v>-3.5031035670390502E-2</v>
      </c>
      <c r="AK95" s="108">
        <v>-3.5031035670390502E-2</v>
      </c>
      <c r="AM95" s="14"/>
      <c r="AN95" s="121"/>
      <c r="AO95" s="121"/>
      <c r="AP95" s="14"/>
      <c r="AQ95" s="121"/>
      <c r="AR95" s="121"/>
    </row>
    <row r="96" spans="5:44" x14ac:dyDescent="0.2">
      <c r="E96" s="3" t="s">
        <v>32</v>
      </c>
      <c r="F96" s="3" t="s">
        <v>207</v>
      </c>
      <c r="I96" s="3" t="s">
        <v>213</v>
      </c>
      <c r="J96" s="3" t="s">
        <v>339</v>
      </c>
      <c r="K96" s="130" t="s">
        <v>522</v>
      </c>
      <c r="L96" s="3" t="s">
        <v>108</v>
      </c>
      <c r="R96" s="14"/>
      <c r="T96" s="136">
        <v>0</v>
      </c>
      <c r="U96" s="136">
        <v>0</v>
      </c>
      <c r="V96" s="136">
        <v>0</v>
      </c>
      <c r="W96" s="136">
        <v>0</v>
      </c>
      <c r="X96" s="136">
        <v>0</v>
      </c>
      <c r="Y96" s="136">
        <v>0</v>
      </c>
      <c r="Z96" s="136">
        <v>0</v>
      </c>
      <c r="AA96" s="136">
        <v>0</v>
      </c>
      <c r="AB96" s="136">
        <v>0</v>
      </c>
      <c r="AC96" s="136">
        <v>0</v>
      </c>
      <c r="AD96" s="136">
        <v>0</v>
      </c>
      <c r="AE96" s="136">
        <v>0</v>
      </c>
      <c r="AF96" s="136">
        <v>0</v>
      </c>
      <c r="AG96" s="108">
        <v>7.704205980481392E-2</v>
      </c>
      <c r="AH96" s="108">
        <v>7.704205980481392E-2</v>
      </c>
      <c r="AI96" s="108">
        <v>7.704205980481392E-2</v>
      </c>
      <c r="AJ96" s="108">
        <v>7.704205980481392E-2</v>
      </c>
      <c r="AK96" s="108">
        <v>7.704205980481392E-2</v>
      </c>
      <c r="AM96" s="14"/>
      <c r="AN96" s="121"/>
      <c r="AO96" s="121"/>
      <c r="AP96" s="14"/>
      <c r="AQ96" s="121"/>
      <c r="AR96" s="121"/>
    </row>
    <row r="97" spans="5:44" x14ac:dyDescent="0.2">
      <c r="E97" s="3" t="s">
        <v>34</v>
      </c>
      <c r="F97" s="3" t="s">
        <v>207</v>
      </c>
      <c r="I97" s="3" t="s">
        <v>213</v>
      </c>
      <c r="J97" s="3" t="s">
        <v>339</v>
      </c>
      <c r="K97" s="130" t="s">
        <v>523</v>
      </c>
      <c r="L97" s="3" t="s">
        <v>108</v>
      </c>
      <c r="R97" s="14"/>
      <c r="T97" s="136">
        <v>0</v>
      </c>
      <c r="U97" s="136">
        <v>0</v>
      </c>
      <c r="V97" s="136">
        <v>0</v>
      </c>
      <c r="W97" s="136">
        <v>0</v>
      </c>
      <c r="X97" s="136">
        <v>0</v>
      </c>
      <c r="Y97" s="136">
        <v>0</v>
      </c>
      <c r="Z97" s="136">
        <v>0</v>
      </c>
      <c r="AA97" s="136">
        <v>0</v>
      </c>
      <c r="AB97" s="136">
        <v>0</v>
      </c>
      <c r="AC97" s="136">
        <v>0</v>
      </c>
      <c r="AD97" s="136">
        <v>0</v>
      </c>
      <c r="AE97" s="136">
        <v>0</v>
      </c>
      <c r="AF97" s="136">
        <v>0</v>
      </c>
      <c r="AG97" s="108">
        <v>0</v>
      </c>
      <c r="AH97" s="108">
        <v>0</v>
      </c>
      <c r="AI97" s="108">
        <v>0</v>
      </c>
      <c r="AJ97" s="108">
        <v>0</v>
      </c>
      <c r="AK97" s="108">
        <v>0</v>
      </c>
      <c r="AM97" s="14"/>
      <c r="AN97" s="121"/>
      <c r="AO97" s="121"/>
      <c r="AP97" s="14"/>
      <c r="AQ97" s="121"/>
      <c r="AR97" s="121"/>
    </row>
    <row r="98" spans="5:44" x14ac:dyDescent="0.2">
      <c r="E98" s="3" t="s">
        <v>36</v>
      </c>
      <c r="F98" s="3" t="s">
        <v>207</v>
      </c>
      <c r="I98" s="3" t="s">
        <v>213</v>
      </c>
      <c r="J98" s="3" t="s">
        <v>339</v>
      </c>
      <c r="K98" s="130" t="s">
        <v>524</v>
      </c>
      <c r="L98" s="3" t="s">
        <v>108</v>
      </c>
      <c r="R98" s="14"/>
      <c r="T98" s="136">
        <v>0</v>
      </c>
      <c r="U98" s="136">
        <v>0</v>
      </c>
      <c r="V98" s="136">
        <v>0</v>
      </c>
      <c r="W98" s="136">
        <v>0</v>
      </c>
      <c r="X98" s="136">
        <v>0</v>
      </c>
      <c r="Y98" s="136">
        <v>0</v>
      </c>
      <c r="Z98" s="136">
        <v>0</v>
      </c>
      <c r="AA98" s="136">
        <v>0</v>
      </c>
      <c r="AB98" s="136">
        <v>0</v>
      </c>
      <c r="AC98" s="136">
        <v>0</v>
      </c>
      <c r="AD98" s="136">
        <v>0</v>
      </c>
      <c r="AE98" s="136">
        <v>0</v>
      </c>
      <c r="AF98" s="136">
        <v>0</v>
      </c>
      <c r="AG98" s="108">
        <v>3.1506695978041942E-3</v>
      </c>
      <c r="AH98" s="108">
        <v>3.1506695978041942E-3</v>
      </c>
      <c r="AI98" s="108">
        <v>3.1506695978041942E-3</v>
      </c>
      <c r="AJ98" s="108">
        <v>3.1506695978041942E-3</v>
      </c>
      <c r="AK98" s="108">
        <v>3.1506695978041942E-3</v>
      </c>
      <c r="AM98" s="14"/>
      <c r="AN98" s="121"/>
      <c r="AO98" s="121"/>
      <c r="AP98" s="14"/>
      <c r="AQ98" s="121"/>
      <c r="AR98" s="121"/>
    </row>
    <row r="99" spans="5:44" x14ac:dyDescent="0.2">
      <c r="E99" s="3" t="s">
        <v>21</v>
      </c>
      <c r="F99" s="3" t="s">
        <v>214</v>
      </c>
      <c r="I99" s="3" t="s">
        <v>214</v>
      </c>
      <c r="J99" s="3" t="s">
        <v>339</v>
      </c>
      <c r="K99" s="130" t="s">
        <v>488</v>
      </c>
      <c r="L99" s="3" t="s">
        <v>108</v>
      </c>
      <c r="R99" s="14"/>
      <c r="T99" s="136">
        <v>0</v>
      </c>
      <c r="U99" s="136">
        <v>0</v>
      </c>
      <c r="V99" s="136">
        <v>0</v>
      </c>
      <c r="W99" s="136">
        <v>0</v>
      </c>
      <c r="X99" s="136">
        <v>0</v>
      </c>
      <c r="Y99" s="136">
        <v>0</v>
      </c>
      <c r="Z99" s="136">
        <v>0</v>
      </c>
      <c r="AA99" s="136">
        <v>0</v>
      </c>
      <c r="AB99" s="136">
        <v>0</v>
      </c>
      <c r="AC99" s="136">
        <v>0</v>
      </c>
      <c r="AD99" s="136">
        <v>0</v>
      </c>
      <c r="AE99" s="136">
        <v>0</v>
      </c>
      <c r="AF99" s="136">
        <v>0</v>
      </c>
      <c r="AG99" s="108">
        <v>7.1349942446666246</v>
      </c>
      <c r="AH99" s="108">
        <v>7.1349942446666246</v>
      </c>
      <c r="AI99" s="108">
        <v>7.1349942446666246</v>
      </c>
      <c r="AJ99" s="108">
        <v>7.1349942446666246</v>
      </c>
      <c r="AK99" s="108">
        <v>7.1349942446666246</v>
      </c>
      <c r="AM99" s="14"/>
      <c r="AN99" s="121"/>
      <c r="AO99" s="121"/>
      <c r="AP99" s="14"/>
      <c r="AQ99" s="121"/>
      <c r="AR99" s="121"/>
    </row>
    <row r="100" spans="5:44" x14ac:dyDescent="0.2">
      <c r="E100" s="3" t="s">
        <v>24</v>
      </c>
      <c r="F100" s="3" t="s">
        <v>214</v>
      </c>
      <c r="I100" s="3" t="s">
        <v>214</v>
      </c>
      <c r="J100" s="3" t="s">
        <v>339</v>
      </c>
      <c r="K100" s="130" t="s">
        <v>489</v>
      </c>
      <c r="L100" s="3" t="s">
        <v>108</v>
      </c>
      <c r="R100" s="14"/>
      <c r="T100" s="136">
        <v>0</v>
      </c>
      <c r="U100" s="136">
        <v>0</v>
      </c>
      <c r="V100" s="136">
        <v>0</v>
      </c>
      <c r="W100" s="136">
        <v>0</v>
      </c>
      <c r="X100" s="136">
        <v>0</v>
      </c>
      <c r="Y100" s="136">
        <v>0</v>
      </c>
      <c r="Z100" s="136">
        <v>0</v>
      </c>
      <c r="AA100" s="136">
        <v>0</v>
      </c>
      <c r="AB100" s="136">
        <v>0</v>
      </c>
      <c r="AC100" s="136">
        <v>0</v>
      </c>
      <c r="AD100" s="136">
        <v>0</v>
      </c>
      <c r="AE100" s="136">
        <v>0</v>
      </c>
      <c r="AF100" s="136">
        <v>0</v>
      </c>
      <c r="AG100" s="108">
        <v>9.5575727983799261</v>
      </c>
      <c r="AH100" s="108">
        <v>9.5575727983799261</v>
      </c>
      <c r="AI100" s="108">
        <v>9.5575727983799261</v>
      </c>
      <c r="AJ100" s="108">
        <v>9.5575727983799261</v>
      </c>
      <c r="AK100" s="108">
        <v>9.5575727983799261</v>
      </c>
      <c r="AM100" s="14"/>
      <c r="AN100" s="121"/>
      <c r="AO100" s="121"/>
      <c r="AP100" s="14"/>
      <c r="AQ100" s="121"/>
      <c r="AR100" s="121"/>
    </row>
    <row r="101" spans="5:44" x14ac:dyDescent="0.2">
      <c r="E101" s="3" t="s">
        <v>26</v>
      </c>
      <c r="F101" s="3" t="s">
        <v>214</v>
      </c>
      <c r="I101" s="3" t="s">
        <v>214</v>
      </c>
      <c r="J101" s="3" t="s">
        <v>339</v>
      </c>
      <c r="K101" s="130" t="s">
        <v>490</v>
      </c>
      <c r="L101" s="3" t="s">
        <v>108</v>
      </c>
      <c r="R101" s="14"/>
      <c r="T101" s="136">
        <v>0</v>
      </c>
      <c r="U101" s="136">
        <v>0</v>
      </c>
      <c r="V101" s="136">
        <v>0</v>
      </c>
      <c r="W101" s="136">
        <v>0</v>
      </c>
      <c r="X101" s="136">
        <v>0</v>
      </c>
      <c r="Y101" s="136">
        <v>0</v>
      </c>
      <c r="Z101" s="136">
        <v>0</v>
      </c>
      <c r="AA101" s="136">
        <v>0</v>
      </c>
      <c r="AB101" s="136">
        <v>0</v>
      </c>
      <c r="AC101" s="136">
        <v>0</v>
      </c>
      <c r="AD101" s="136">
        <v>0</v>
      </c>
      <c r="AE101" s="136">
        <v>0</v>
      </c>
      <c r="AF101" s="136">
        <v>0</v>
      </c>
      <c r="AG101" s="108">
        <v>2.352130090752516</v>
      </c>
      <c r="AH101" s="108">
        <v>2.352130090752516</v>
      </c>
      <c r="AI101" s="108">
        <v>2.352130090752516</v>
      </c>
      <c r="AJ101" s="108">
        <v>2.352130090752516</v>
      </c>
      <c r="AK101" s="108">
        <v>2.352130090752516</v>
      </c>
      <c r="AM101" s="14"/>
      <c r="AN101" s="121"/>
      <c r="AO101" s="121"/>
      <c r="AP101" s="14"/>
      <c r="AQ101" s="121"/>
      <c r="AR101" s="121"/>
    </row>
    <row r="102" spans="5:44" x14ac:dyDescent="0.2">
      <c r="E102" s="3" t="s">
        <v>28</v>
      </c>
      <c r="F102" s="3" t="s">
        <v>214</v>
      </c>
      <c r="I102" s="3" t="s">
        <v>214</v>
      </c>
      <c r="J102" s="3" t="s">
        <v>339</v>
      </c>
      <c r="K102" s="130" t="s">
        <v>491</v>
      </c>
      <c r="L102" s="3" t="s">
        <v>108</v>
      </c>
      <c r="R102" s="14"/>
      <c r="T102" s="136">
        <v>0</v>
      </c>
      <c r="U102" s="136">
        <v>0</v>
      </c>
      <c r="V102" s="136">
        <v>0</v>
      </c>
      <c r="W102" s="136">
        <v>0</v>
      </c>
      <c r="X102" s="136">
        <v>0</v>
      </c>
      <c r="Y102" s="136">
        <v>0</v>
      </c>
      <c r="Z102" s="136">
        <v>0</v>
      </c>
      <c r="AA102" s="136">
        <v>0</v>
      </c>
      <c r="AB102" s="136">
        <v>0</v>
      </c>
      <c r="AC102" s="136">
        <v>0</v>
      </c>
      <c r="AD102" s="136">
        <v>0</v>
      </c>
      <c r="AE102" s="136">
        <v>0</v>
      </c>
      <c r="AF102" s="136">
        <v>0</v>
      </c>
      <c r="AG102" s="108">
        <v>1.2338658628350108</v>
      </c>
      <c r="AH102" s="108">
        <v>1.2338658628350108</v>
      </c>
      <c r="AI102" s="108">
        <v>1.2338658628350108</v>
      </c>
      <c r="AJ102" s="108">
        <v>1.2338658628350108</v>
      </c>
      <c r="AK102" s="108">
        <v>1.2338658628350108</v>
      </c>
      <c r="AM102" s="14"/>
      <c r="AN102" s="121"/>
      <c r="AO102" s="121"/>
      <c r="AP102" s="14"/>
      <c r="AQ102" s="121"/>
      <c r="AR102" s="121"/>
    </row>
    <row r="103" spans="5:44" x14ac:dyDescent="0.2">
      <c r="E103" s="3" t="s">
        <v>30</v>
      </c>
      <c r="F103" s="3" t="s">
        <v>214</v>
      </c>
      <c r="I103" s="3" t="s">
        <v>214</v>
      </c>
      <c r="J103" s="3" t="s">
        <v>339</v>
      </c>
      <c r="K103" s="130" t="s">
        <v>446</v>
      </c>
      <c r="L103" s="3" t="s">
        <v>108</v>
      </c>
      <c r="R103" s="14"/>
      <c r="T103" s="136">
        <v>0</v>
      </c>
      <c r="U103" s="136">
        <v>0</v>
      </c>
      <c r="V103" s="136">
        <v>0</v>
      </c>
      <c r="W103" s="136">
        <v>0</v>
      </c>
      <c r="X103" s="136">
        <v>0</v>
      </c>
      <c r="Y103" s="136">
        <v>0</v>
      </c>
      <c r="Z103" s="136">
        <v>0</v>
      </c>
      <c r="AA103" s="136">
        <v>0</v>
      </c>
      <c r="AB103" s="136">
        <v>0</v>
      </c>
      <c r="AC103" s="136">
        <v>0</v>
      </c>
      <c r="AD103" s="136">
        <v>0</v>
      </c>
      <c r="AE103" s="136">
        <v>0</v>
      </c>
      <c r="AF103" s="136">
        <v>0</v>
      </c>
      <c r="AG103" s="108">
        <v>0.51063414986354105</v>
      </c>
      <c r="AH103" s="108">
        <v>0.51063414986354105</v>
      </c>
      <c r="AI103" s="108">
        <v>0.51063414986354105</v>
      </c>
      <c r="AJ103" s="108">
        <v>0.51063414986354105</v>
      </c>
      <c r="AK103" s="108">
        <v>0.51063414986354105</v>
      </c>
      <c r="AM103" s="14"/>
      <c r="AN103" s="121"/>
      <c r="AO103" s="121"/>
      <c r="AP103" s="14"/>
      <c r="AQ103" s="121"/>
      <c r="AR103" s="121"/>
    </row>
    <row r="104" spans="5:44" x14ac:dyDescent="0.2">
      <c r="E104" s="3" t="s">
        <v>32</v>
      </c>
      <c r="F104" s="3" t="s">
        <v>214</v>
      </c>
      <c r="I104" s="3" t="s">
        <v>214</v>
      </c>
      <c r="J104" s="3" t="s">
        <v>339</v>
      </c>
      <c r="K104" s="130" t="s">
        <v>492</v>
      </c>
      <c r="L104" s="3" t="s">
        <v>108</v>
      </c>
      <c r="R104" s="14"/>
      <c r="T104" s="136">
        <v>0</v>
      </c>
      <c r="U104" s="136">
        <v>0</v>
      </c>
      <c r="V104" s="136">
        <v>0</v>
      </c>
      <c r="W104" s="136">
        <v>0</v>
      </c>
      <c r="X104" s="136">
        <v>0</v>
      </c>
      <c r="Y104" s="136">
        <v>0</v>
      </c>
      <c r="Z104" s="136">
        <v>0</v>
      </c>
      <c r="AA104" s="136">
        <v>0</v>
      </c>
      <c r="AB104" s="136">
        <v>0</v>
      </c>
      <c r="AC104" s="136">
        <v>0</v>
      </c>
      <c r="AD104" s="136">
        <v>0</v>
      </c>
      <c r="AE104" s="136">
        <v>0</v>
      </c>
      <c r="AF104" s="136">
        <v>0</v>
      </c>
      <c r="AG104" s="108">
        <v>1.1447875341593929</v>
      </c>
      <c r="AH104" s="108">
        <v>1.1447875341593929</v>
      </c>
      <c r="AI104" s="108">
        <v>1.1447875341593929</v>
      </c>
      <c r="AJ104" s="108">
        <v>1.1447875341593929</v>
      </c>
      <c r="AK104" s="108">
        <v>1.1447875341593929</v>
      </c>
      <c r="AM104" s="14"/>
      <c r="AN104" s="121"/>
      <c r="AO104" s="121"/>
      <c r="AP104" s="14"/>
      <c r="AQ104" s="121"/>
      <c r="AR104" s="121"/>
    </row>
    <row r="105" spans="5:44" x14ac:dyDescent="0.2">
      <c r="E105" s="3" t="s">
        <v>34</v>
      </c>
      <c r="F105" s="3" t="s">
        <v>214</v>
      </c>
      <c r="I105" s="3" t="s">
        <v>214</v>
      </c>
      <c r="J105" s="3" t="s">
        <v>339</v>
      </c>
      <c r="K105" s="130" t="s">
        <v>493</v>
      </c>
      <c r="L105" s="3" t="s">
        <v>108</v>
      </c>
      <c r="R105" s="14"/>
      <c r="T105" s="136">
        <v>0</v>
      </c>
      <c r="U105" s="136">
        <v>0</v>
      </c>
      <c r="V105" s="136">
        <v>0</v>
      </c>
      <c r="W105" s="136">
        <v>0</v>
      </c>
      <c r="X105" s="136">
        <v>0</v>
      </c>
      <c r="Y105" s="136">
        <v>0</v>
      </c>
      <c r="Z105" s="136">
        <v>0</v>
      </c>
      <c r="AA105" s="136">
        <v>0</v>
      </c>
      <c r="AB105" s="136">
        <v>0</v>
      </c>
      <c r="AC105" s="136">
        <v>0</v>
      </c>
      <c r="AD105" s="136">
        <v>0</v>
      </c>
      <c r="AE105" s="136">
        <v>0</v>
      </c>
      <c r="AF105" s="136">
        <v>0</v>
      </c>
      <c r="AG105" s="108">
        <v>6.996193990855657</v>
      </c>
      <c r="AH105" s="108">
        <v>6.996193990855657</v>
      </c>
      <c r="AI105" s="108">
        <v>6.996193990855657</v>
      </c>
      <c r="AJ105" s="108">
        <v>6.996193990855657</v>
      </c>
      <c r="AK105" s="108">
        <v>6.996193990855657</v>
      </c>
      <c r="AM105" s="14"/>
      <c r="AN105" s="121"/>
      <c r="AO105" s="121"/>
      <c r="AP105" s="14"/>
      <c r="AQ105" s="121"/>
      <c r="AR105" s="121"/>
    </row>
    <row r="106" spans="5:44" x14ac:dyDescent="0.2">
      <c r="E106" s="3" t="s">
        <v>36</v>
      </c>
      <c r="F106" s="3" t="s">
        <v>214</v>
      </c>
      <c r="I106" s="3" t="s">
        <v>214</v>
      </c>
      <c r="J106" s="3" t="s">
        <v>339</v>
      </c>
      <c r="K106" s="130" t="s">
        <v>494</v>
      </c>
      <c r="L106" s="3" t="s">
        <v>108</v>
      </c>
      <c r="R106" s="14"/>
      <c r="T106" s="136">
        <v>0</v>
      </c>
      <c r="U106" s="136">
        <v>0</v>
      </c>
      <c r="V106" s="136">
        <v>0</v>
      </c>
      <c r="W106" s="136">
        <v>0</v>
      </c>
      <c r="X106" s="136">
        <v>0</v>
      </c>
      <c r="Y106" s="136">
        <v>0</v>
      </c>
      <c r="Z106" s="136">
        <v>0</v>
      </c>
      <c r="AA106" s="136">
        <v>0</v>
      </c>
      <c r="AB106" s="136">
        <v>0</v>
      </c>
      <c r="AC106" s="136">
        <v>0</v>
      </c>
      <c r="AD106" s="136">
        <v>0</v>
      </c>
      <c r="AE106" s="136">
        <v>0</v>
      </c>
      <c r="AF106" s="136">
        <v>0</v>
      </c>
      <c r="AG106" s="108">
        <v>0.37768888566597991</v>
      </c>
      <c r="AH106" s="108">
        <v>0.37768888566597991</v>
      </c>
      <c r="AI106" s="108">
        <v>0.37768888566597991</v>
      </c>
      <c r="AJ106" s="108">
        <v>0.37768888566597991</v>
      </c>
      <c r="AK106" s="108">
        <v>0.37768888566597991</v>
      </c>
      <c r="AM106" s="14"/>
      <c r="AN106" s="121"/>
      <c r="AO106" s="121"/>
      <c r="AP106" s="14"/>
      <c r="AQ106" s="121"/>
      <c r="AR106" s="121"/>
    </row>
    <row r="107" spans="5:44" x14ac:dyDescent="0.2">
      <c r="E107" s="3" t="s">
        <v>21</v>
      </c>
      <c r="F107" s="3" t="s">
        <v>172</v>
      </c>
      <c r="I107" s="3" t="s">
        <v>176</v>
      </c>
      <c r="J107" s="3" t="s">
        <v>502</v>
      </c>
      <c r="K107" s="130" t="s">
        <v>340</v>
      </c>
      <c r="L107" s="3" t="s">
        <v>108</v>
      </c>
      <c r="R107" s="14"/>
      <c r="T107" s="136">
        <v>0</v>
      </c>
      <c r="U107" s="136">
        <v>0</v>
      </c>
      <c r="V107" s="136">
        <v>0</v>
      </c>
      <c r="W107" s="136">
        <v>0</v>
      </c>
      <c r="X107" s="136">
        <v>0</v>
      </c>
      <c r="Y107" s="136">
        <v>0</v>
      </c>
      <c r="Z107" s="136">
        <v>0</v>
      </c>
      <c r="AA107" s="136">
        <v>0</v>
      </c>
      <c r="AB107" s="136">
        <v>0</v>
      </c>
      <c r="AC107" s="136">
        <v>0</v>
      </c>
      <c r="AD107" s="136">
        <v>0</v>
      </c>
      <c r="AE107" s="136">
        <v>0</v>
      </c>
      <c r="AF107" s="136">
        <v>0</v>
      </c>
      <c r="AG107" s="108">
        <v>0.23231736572308778</v>
      </c>
      <c r="AH107" s="108">
        <v>0.22333327707703435</v>
      </c>
      <c r="AI107" s="108">
        <v>0.21425302963077761</v>
      </c>
      <c r="AJ107" s="108">
        <v>0.21532967802088201</v>
      </c>
      <c r="AK107" s="108">
        <v>0.2061064159089562</v>
      </c>
      <c r="AM107" s="14"/>
      <c r="AN107" s="121"/>
      <c r="AO107" s="121"/>
      <c r="AP107" s="14"/>
      <c r="AQ107" s="121"/>
      <c r="AR107" s="121"/>
    </row>
    <row r="108" spans="5:44" x14ac:dyDescent="0.2">
      <c r="E108" s="3" t="s">
        <v>24</v>
      </c>
      <c r="F108" s="3" t="s">
        <v>172</v>
      </c>
      <c r="I108" s="3" t="s">
        <v>176</v>
      </c>
      <c r="J108" s="3" t="s">
        <v>502</v>
      </c>
      <c r="K108" s="130" t="s">
        <v>341</v>
      </c>
      <c r="L108" s="3" t="s">
        <v>108</v>
      </c>
      <c r="R108" s="14"/>
      <c r="T108" s="136">
        <v>0</v>
      </c>
      <c r="U108" s="136">
        <v>0</v>
      </c>
      <c r="V108" s="136">
        <v>0</v>
      </c>
      <c r="W108" s="136">
        <v>0</v>
      </c>
      <c r="X108" s="136">
        <v>0</v>
      </c>
      <c r="Y108" s="136">
        <v>0</v>
      </c>
      <c r="Z108" s="136">
        <v>0</v>
      </c>
      <c r="AA108" s="136">
        <v>0</v>
      </c>
      <c r="AB108" s="136">
        <v>0</v>
      </c>
      <c r="AC108" s="136">
        <v>0</v>
      </c>
      <c r="AD108" s="136">
        <v>0</v>
      </c>
      <c r="AE108" s="136">
        <v>0</v>
      </c>
      <c r="AF108" s="136">
        <v>0</v>
      </c>
      <c r="AG108" s="108">
        <v>0.23231736572308778</v>
      </c>
      <c r="AH108" s="108">
        <v>0.22333327707703435</v>
      </c>
      <c r="AI108" s="108">
        <v>0.21425302963077761</v>
      </c>
      <c r="AJ108" s="108">
        <v>0.21532967802088201</v>
      </c>
      <c r="AK108" s="108">
        <v>0.2061064159089562</v>
      </c>
      <c r="AM108" s="14"/>
      <c r="AN108" s="121"/>
      <c r="AO108" s="121"/>
      <c r="AP108" s="14"/>
      <c r="AQ108" s="121"/>
      <c r="AR108" s="121"/>
    </row>
    <row r="109" spans="5:44" x14ac:dyDescent="0.2">
      <c r="E109" s="3" t="s">
        <v>26</v>
      </c>
      <c r="F109" s="3" t="s">
        <v>172</v>
      </c>
      <c r="I109" s="3" t="s">
        <v>176</v>
      </c>
      <c r="J109" s="3" t="s">
        <v>502</v>
      </c>
      <c r="K109" s="130" t="s">
        <v>342</v>
      </c>
      <c r="L109" s="3" t="s">
        <v>108</v>
      </c>
      <c r="R109" s="14"/>
      <c r="T109" s="136">
        <v>0</v>
      </c>
      <c r="U109" s="136">
        <v>0</v>
      </c>
      <c r="V109" s="136">
        <v>0</v>
      </c>
      <c r="W109" s="136">
        <v>0</v>
      </c>
      <c r="X109" s="136">
        <v>0</v>
      </c>
      <c r="Y109" s="136">
        <v>0</v>
      </c>
      <c r="Z109" s="136">
        <v>0</v>
      </c>
      <c r="AA109" s="136">
        <v>0</v>
      </c>
      <c r="AB109" s="136">
        <v>0</v>
      </c>
      <c r="AC109" s="136">
        <v>0</v>
      </c>
      <c r="AD109" s="136">
        <v>0</v>
      </c>
      <c r="AE109" s="136">
        <v>0</v>
      </c>
      <c r="AF109" s="136">
        <v>0</v>
      </c>
      <c r="AG109" s="108">
        <v>0.23231736572308778</v>
      </c>
      <c r="AH109" s="108">
        <v>0.22333327707703435</v>
      </c>
      <c r="AI109" s="108">
        <v>0.21425302963077761</v>
      </c>
      <c r="AJ109" s="108">
        <v>0.21532967802088201</v>
      </c>
      <c r="AK109" s="108">
        <v>0.2061064159089562</v>
      </c>
      <c r="AM109" s="14"/>
      <c r="AN109" s="121"/>
      <c r="AO109" s="121"/>
      <c r="AP109" s="14"/>
      <c r="AQ109" s="121"/>
      <c r="AR109" s="121"/>
    </row>
    <row r="110" spans="5:44" x14ac:dyDescent="0.2">
      <c r="E110" s="3" t="s">
        <v>28</v>
      </c>
      <c r="F110" s="3" t="s">
        <v>172</v>
      </c>
      <c r="I110" s="3" t="s">
        <v>176</v>
      </c>
      <c r="J110" s="3" t="s">
        <v>502</v>
      </c>
      <c r="K110" s="130" t="s">
        <v>343</v>
      </c>
      <c r="L110" s="3" t="s">
        <v>108</v>
      </c>
      <c r="R110" s="14"/>
      <c r="T110" s="136">
        <v>0</v>
      </c>
      <c r="U110" s="136">
        <v>0</v>
      </c>
      <c r="V110" s="136">
        <v>0</v>
      </c>
      <c r="W110" s="136">
        <v>0</v>
      </c>
      <c r="X110" s="136">
        <v>0</v>
      </c>
      <c r="Y110" s="136">
        <v>0</v>
      </c>
      <c r="Z110" s="136">
        <v>0</v>
      </c>
      <c r="AA110" s="136">
        <v>0</v>
      </c>
      <c r="AB110" s="136">
        <v>0</v>
      </c>
      <c r="AC110" s="136">
        <v>0</v>
      </c>
      <c r="AD110" s="136">
        <v>0</v>
      </c>
      <c r="AE110" s="136">
        <v>0</v>
      </c>
      <c r="AF110" s="136">
        <v>0</v>
      </c>
      <c r="AG110" s="108">
        <v>0.23231736572308778</v>
      </c>
      <c r="AH110" s="108">
        <v>0.22333327707703435</v>
      </c>
      <c r="AI110" s="108">
        <v>0.21425302963077761</v>
      </c>
      <c r="AJ110" s="108">
        <v>0.21532967802088201</v>
      </c>
      <c r="AK110" s="108">
        <v>0.2061064159089562</v>
      </c>
      <c r="AM110" s="14"/>
      <c r="AN110" s="121"/>
      <c r="AO110" s="121"/>
      <c r="AP110" s="14"/>
      <c r="AQ110" s="121"/>
      <c r="AR110" s="121"/>
    </row>
    <row r="111" spans="5:44" x14ac:dyDescent="0.2">
      <c r="E111" s="3" t="s">
        <v>30</v>
      </c>
      <c r="F111" s="3" t="s">
        <v>172</v>
      </c>
      <c r="I111" s="3" t="s">
        <v>176</v>
      </c>
      <c r="J111" s="3" t="s">
        <v>502</v>
      </c>
      <c r="K111" s="130" t="s">
        <v>344</v>
      </c>
      <c r="L111" s="3" t="s">
        <v>108</v>
      </c>
      <c r="R111" s="14"/>
      <c r="T111" s="136">
        <v>0</v>
      </c>
      <c r="U111" s="136">
        <v>0</v>
      </c>
      <c r="V111" s="136">
        <v>0</v>
      </c>
      <c r="W111" s="136">
        <v>0</v>
      </c>
      <c r="X111" s="136">
        <v>0</v>
      </c>
      <c r="Y111" s="136">
        <v>0</v>
      </c>
      <c r="Z111" s="136">
        <v>0</v>
      </c>
      <c r="AA111" s="136">
        <v>0</v>
      </c>
      <c r="AB111" s="136">
        <v>0</v>
      </c>
      <c r="AC111" s="136">
        <v>0</v>
      </c>
      <c r="AD111" s="136">
        <v>0</v>
      </c>
      <c r="AE111" s="136">
        <v>0</v>
      </c>
      <c r="AF111" s="136">
        <v>0</v>
      </c>
      <c r="AG111" s="108">
        <v>1.4199489396732405</v>
      </c>
      <c r="AH111" s="108">
        <v>0.3152544490590119</v>
      </c>
      <c r="AI111" s="108">
        <v>0.22972830762696894</v>
      </c>
      <c r="AJ111" s="108">
        <v>0.36895442608685258</v>
      </c>
      <c r="AK111" s="108">
        <v>1.1305652812936586</v>
      </c>
      <c r="AM111" s="14"/>
      <c r="AN111" s="121"/>
      <c r="AO111" s="121"/>
      <c r="AP111" s="14"/>
      <c r="AQ111" s="121"/>
      <c r="AR111" s="121"/>
    </row>
    <row r="112" spans="5:44" x14ac:dyDescent="0.2">
      <c r="E112" s="3" t="s">
        <v>32</v>
      </c>
      <c r="F112" s="3" t="s">
        <v>172</v>
      </c>
      <c r="I112" s="3" t="s">
        <v>176</v>
      </c>
      <c r="J112" s="3" t="s">
        <v>502</v>
      </c>
      <c r="K112" s="130" t="s">
        <v>345</v>
      </c>
      <c r="L112" s="3" t="s">
        <v>108</v>
      </c>
      <c r="R112" s="14"/>
      <c r="T112" s="136">
        <v>0</v>
      </c>
      <c r="U112" s="136">
        <v>0</v>
      </c>
      <c r="V112" s="136">
        <v>0</v>
      </c>
      <c r="W112" s="136">
        <v>0</v>
      </c>
      <c r="X112" s="136">
        <v>0</v>
      </c>
      <c r="Y112" s="136">
        <v>0</v>
      </c>
      <c r="Z112" s="136">
        <v>0</v>
      </c>
      <c r="AA112" s="136">
        <v>0</v>
      </c>
      <c r="AB112" s="136">
        <v>0</v>
      </c>
      <c r="AC112" s="136">
        <v>0</v>
      </c>
      <c r="AD112" s="136">
        <v>0</v>
      </c>
      <c r="AE112" s="136">
        <v>0</v>
      </c>
      <c r="AF112" s="136">
        <v>0</v>
      </c>
      <c r="AG112" s="108">
        <v>1.7138077465845916</v>
      </c>
      <c r="AH112" s="108">
        <v>2.184971571871682</v>
      </c>
      <c r="AI112" s="108">
        <v>1.7109507141966196</v>
      </c>
      <c r="AJ112" s="108">
        <v>1.4098157763303274</v>
      </c>
      <c r="AK112" s="108">
        <v>1.5333695664836813</v>
      </c>
      <c r="AM112" s="14"/>
      <c r="AN112" s="121"/>
      <c r="AO112" s="121"/>
      <c r="AP112" s="14"/>
      <c r="AQ112" s="121"/>
      <c r="AR112" s="121"/>
    </row>
    <row r="113" spans="5:44" x14ac:dyDescent="0.2">
      <c r="E113" s="3" t="s">
        <v>34</v>
      </c>
      <c r="F113" s="3" t="s">
        <v>172</v>
      </c>
      <c r="I113" s="3" t="s">
        <v>176</v>
      </c>
      <c r="J113" s="3" t="s">
        <v>502</v>
      </c>
      <c r="K113" s="130" t="s">
        <v>346</v>
      </c>
      <c r="L113" s="3" t="s">
        <v>108</v>
      </c>
      <c r="R113" s="14"/>
      <c r="T113" s="136">
        <v>0</v>
      </c>
      <c r="U113" s="136">
        <v>0</v>
      </c>
      <c r="V113" s="136">
        <v>0</v>
      </c>
      <c r="W113" s="136">
        <v>0</v>
      </c>
      <c r="X113" s="136">
        <v>0</v>
      </c>
      <c r="Y113" s="136">
        <v>0</v>
      </c>
      <c r="Z113" s="136">
        <v>0</v>
      </c>
      <c r="AA113" s="136">
        <v>0</v>
      </c>
      <c r="AB113" s="136">
        <v>0</v>
      </c>
      <c r="AC113" s="136">
        <v>0</v>
      </c>
      <c r="AD113" s="136">
        <v>0</v>
      </c>
      <c r="AE113" s="136">
        <v>0</v>
      </c>
      <c r="AF113" s="136">
        <v>0</v>
      </c>
      <c r="AG113" s="108">
        <v>2.1322179217448451</v>
      </c>
      <c r="AH113" s="108">
        <v>4.4614914411098088</v>
      </c>
      <c r="AI113" s="108">
        <v>4.6361013273037495</v>
      </c>
      <c r="AJ113" s="108">
        <v>2.4341606808217442</v>
      </c>
      <c r="AK113" s="108">
        <v>2.2022286976209533</v>
      </c>
      <c r="AM113" s="14"/>
      <c r="AN113" s="121"/>
      <c r="AO113" s="121"/>
      <c r="AP113" s="14"/>
      <c r="AQ113" s="121"/>
      <c r="AR113" s="121"/>
    </row>
    <row r="114" spans="5:44" x14ac:dyDescent="0.2">
      <c r="E114" s="3" t="s">
        <v>36</v>
      </c>
      <c r="F114" s="3" t="s">
        <v>172</v>
      </c>
      <c r="I114" s="3" t="s">
        <v>176</v>
      </c>
      <c r="J114" s="3" t="s">
        <v>502</v>
      </c>
      <c r="K114" s="130" t="s">
        <v>347</v>
      </c>
      <c r="L114" s="3" t="s">
        <v>108</v>
      </c>
      <c r="R114" s="14"/>
      <c r="T114" s="136">
        <v>0</v>
      </c>
      <c r="U114" s="136">
        <v>0</v>
      </c>
      <c r="V114" s="136">
        <v>0</v>
      </c>
      <c r="W114" s="136">
        <v>0</v>
      </c>
      <c r="X114" s="136">
        <v>0</v>
      </c>
      <c r="Y114" s="136">
        <v>0</v>
      </c>
      <c r="Z114" s="136">
        <v>0</v>
      </c>
      <c r="AA114" s="136">
        <v>0</v>
      </c>
      <c r="AB114" s="136">
        <v>0</v>
      </c>
      <c r="AC114" s="136">
        <v>0</v>
      </c>
      <c r="AD114" s="136">
        <v>0</v>
      </c>
      <c r="AE114" s="136">
        <v>0</v>
      </c>
      <c r="AF114" s="136">
        <v>0</v>
      </c>
      <c r="AG114" s="108">
        <v>1.037031825458953</v>
      </c>
      <c r="AH114" s="108">
        <v>2.1899162477370058</v>
      </c>
      <c r="AI114" s="108">
        <v>2.6108529314846529</v>
      </c>
      <c r="AJ114" s="108">
        <v>0.84512227814866092</v>
      </c>
      <c r="AK114" s="108">
        <v>0.21100167515651183</v>
      </c>
      <c r="AM114" s="14"/>
      <c r="AN114" s="121"/>
      <c r="AO114" s="121"/>
      <c r="AP114" s="14"/>
      <c r="AQ114" s="121"/>
      <c r="AR114" s="121"/>
    </row>
    <row r="115" spans="5:44" x14ac:dyDescent="0.2">
      <c r="E115" s="3" t="s">
        <v>21</v>
      </c>
      <c r="F115" s="3" t="s">
        <v>207</v>
      </c>
      <c r="I115" s="3" t="s">
        <v>209</v>
      </c>
      <c r="J115" s="3" t="s">
        <v>503</v>
      </c>
      <c r="K115" s="130" t="s">
        <v>511</v>
      </c>
      <c r="L115" s="3" t="s">
        <v>108</v>
      </c>
      <c r="R115" s="14"/>
      <c r="T115" s="136">
        <v>0</v>
      </c>
      <c r="U115" s="136">
        <v>0</v>
      </c>
      <c r="V115" s="136">
        <v>0</v>
      </c>
      <c r="W115" s="136">
        <v>0</v>
      </c>
      <c r="X115" s="136">
        <v>0</v>
      </c>
      <c r="Y115" s="136">
        <v>0</v>
      </c>
      <c r="Z115" s="136">
        <v>0</v>
      </c>
      <c r="AA115" s="136">
        <v>0</v>
      </c>
      <c r="AB115" s="136">
        <v>0</v>
      </c>
      <c r="AC115" s="136">
        <v>0</v>
      </c>
      <c r="AD115" s="136">
        <v>0</v>
      </c>
      <c r="AE115" s="136">
        <v>0</v>
      </c>
      <c r="AF115" s="136">
        <v>0</v>
      </c>
      <c r="AG115" s="108">
        <v>0</v>
      </c>
      <c r="AH115" s="108">
        <v>0</v>
      </c>
      <c r="AI115" s="108">
        <v>0</v>
      </c>
      <c r="AJ115" s="108">
        <v>0</v>
      </c>
      <c r="AK115" s="108">
        <v>0</v>
      </c>
      <c r="AM115" s="14"/>
      <c r="AN115" s="121"/>
      <c r="AO115" s="121"/>
      <c r="AP115" s="14"/>
      <c r="AQ115" s="121"/>
      <c r="AR115" s="121"/>
    </row>
    <row r="116" spans="5:44" x14ac:dyDescent="0.2">
      <c r="E116" s="3" t="s">
        <v>24</v>
      </c>
      <c r="F116" s="3" t="s">
        <v>207</v>
      </c>
      <c r="I116" s="3" t="s">
        <v>209</v>
      </c>
      <c r="J116" s="3" t="s">
        <v>503</v>
      </c>
      <c r="K116" s="130" t="s">
        <v>512</v>
      </c>
      <c r="L116" s="3" t="s">
        <v>108</v>
      </c>
      <c r="R116" s="14"/>
      <c r="T116" s="136">
        <v>0</v>
      </c>
      <c r="U116" s="136">
        <v>0</v>
      </c>
      <c r="V116" s="136">
        <v>0</v>
      </c>
      <c r="W116" s="136">
        <v>0</v>
      </c>
      <c r="X116" s="136">
        <v>0</v>
      </c>
      <c r="Y116" s="136">
        <v>0</v>
      </c>
      <c r="Z116" s="136">
        <v>0</v>
      </c>
      <c r="AA116" s="136">
        <v>0</v>
      </c>
      <c r="AB116" s="136">
        <v>0</v>
      </c>
      <c r="AC116" s="136">
        <v>0</v>
      </c>
      <c r="AD116" s="136">
        <v>0</v>
      </c>
      <c r="AE116" s="136">
        <v>0</v>
      </c>
      <c r="AF116" s="136">
        <v>0</v>
      </c>
      <c r="AG116" s="108">
        <v>0</v>
      </c>
      <c r="AH116" s="108">
        <v>0</v>
      </c>
      <c r="AI116" s="108">
        <v>0</v>
      </c>
      <c r="AJ116" s="108">
        <v>0</v>
      </c>
      <c r="AK116" s="108">
        <v>0</v>
      </c>
      <c r="AM116" s="14"/>
      <c r="AN116" s="121"/>
      <c r="AO116" s="121"/>
      <c r="AP116" s="14"/>
      <c r="AQ116" s="121"/>
      <c r="AR116" s="121"/>
    </row>
    <row r="117" spans="5:44" x14ac:dyDescent="0.2">
      <c r="E117" s="3" t="s">
        <v>26</v>
      </c>
      <c r="F117" s="3" t="s">
        <v>207</v>
      </c>
      <c r="I117" s="3" t="s">
        <v>209</v>
      </c>
      <c r="J117" s="3" t="s">
        <v>503</v>
      </c>
      <c r="K117" s="130" t="s">
        <v>513</v>
      </c>
      <c r="L117" s="3" t="s">
        <v>108</v>
      </c>
      <c r="R117" s="14"/>
      <c r="T117" s="136">
        <v>0</v>
      </c>
      <c r="U117" s="136">
        <v>0</v>
      </c>
      <c r="V117" s="136">
        <v>0</v>
      </c>
      <c r="W117" s="136">
        <v>0</v>
      </c>
      <c r="X117" s="136">
        <v>0</v>
      </c>
      <c r="Y117" s="136">
        <v>0</v>
      </c>
      <c r="Z117" s="136">
        <v>0</v>
      </c>
      <c r="AA117" s="136">
        <v>0</v>
      </c>
      <c r="AB117" s="136">
        <v>0</v>
      </c>
      <c r="AC117" s="136">
        <v>0</v>
      </c>
      <c r="AD117" s="136">
        <v>0</v>
      </c>
      <c r="AE117" s="136">
        <v>0</v>
      </c>
      <c r="AF117" s="136">
        <v>0</v>
      </c>
      <c r="AG117" s="108">
        <v>0</v>
      </c>
      <c r="AH117" s="108">
        <v>0</v>
      </c>
      <c r="AI117" s="108">
        <v>0</v>
      </c>
      <c r="AJ117" s="108">
        <v>0</v>
      </c>
      <c r="AK117" s="108">
        <v>0</v>
      </c>
      <c r="AM117" s="14"/>
      <c r="AN117" s="121"/>
      <c r="AO117" s="121"/>
      <c r="AP117" s="14"/>
      <c r="AQ117" s="121"/>
      <c r="AR117" s="121"/>
    </row>
    <row r="118" spans="5:44" x14ac:dyDescent="0.2">
      <c r="E118" s="3" t="s">
        <v>28</v>
      </c>
      <c r="F118" s="3" t="s">
        <v>207</v>
      </c>
      <c r="I118" s="3" t="s">
        <v>209</v>
      </c>
      <c r="J118" s="3" t="s">
        <v>503</v>
      </c>
      <c r="K118" s="130" t="s">
        <v>514</v>
      </c>
      <c r="L118" s="3" t="s">
        <v>108</v>
      </c>
      <c r="R118" s="14"/>
      <c r="T118" s="136">
        <v>0</v>
      </c>
      <c r="U118" s="136">
        <v>0</v>
      </c>
      <c r="V118" s="136">
        <v>0</v>
      </c>
      <c r="W118" s="136">
        <v>0</v>
      </c>
      <c r="X118" s="136">
        <v>0</v>
      </c>
      <c r="Y118" s="136">
        <v>0</v>
      </c>
      <c r="Z118" s="136">
        <v>0</v>
      </c>
      <c r="AA118" s="136">
        <v>0</v>
      </c>
      <c r="AB118" s="136">
        <v>0</v>
      </c>
      <c r="AC118" s="136">
        <v>0</v>
      </c>
      <c r="AD118" s="136">
        <v>0</v>
      </c>
      <c r="AE118" s="136">
        <v>0</v>
      </c>
      <c r="AF118" s="136">
        <v>0</v>
      </c>
      <c r="AG118" s="108">
        <v>0</v>
      </c>
      <c r="AH118" s="108">
        <v>0</v>
      </c>
      <c r="AI118" s="108">
        <v>0</v>
      </c>
      <c r="AJ118" s="108">
        <v>0</v>
      </c>
      <c r="AK118" s="108">
        <v>0</v>
      </c>
      <c r="AM118" s="14"/>
      <c r="AN118" s="121"/>
      <c r="AO118" s="121"/>
      <c r="AP118" s="14"/>
      <c r="AQ118" s="121"/>
      <c r="AR118" s="121"/>
    </row>
    <row r="119" spans="5:44" x14ac:dyDescent="0.2">
      <c r="E119" s="3" t="s">
        <v>30</v>
      </c>
      <c r="F119" s="3" t="s">
        <v>207</v>
      </c>
      <c r="I119" s="3" t="s">
        <v>209</v>
      </c>
      <c r="J119" s="3" t="s">
        <v>503</v>
      </c>
      <c r="K119" s="130" t="s">
        <v>441</v>
      </c>
      <c r="L119" s="3" t="s">
        <v>108</v>
      </c>
      <c r="R119" s="14"/>
      <c r="T119" s="136">
        <v>0</v>
      </c>
      <c r="U119" s="136">
        <v>0</v>
      </c>
      <c r="V119" s="136">
        <v>0</v>
      </c>
      <c r="W119" s="136">
        <v>0</v>
      </c>
      <c r="X119" s="136">
        <v>0</v>
      </c>
      <c r="Y119" s="136">
        <v>0</v>
      </c>
      <c r="Z119" s="136">
        <v>0</v>
      </c>
      <c r="AA119" s="136">
        <v>0</v>
      </c>
      <c r="AB119" s="136">
        <v>0</v>
      </c>
      <c r="AC119" s="136">
        <v>0</v>
      </c>
      <c r="AD119" s="136">
        <v>0</v>
      </c>
      <c r="AE119" s="136">
        <v>0</v>
      </c>
      <c r="AF119" s="136">
        <v>0</v>
      </c>
      <c r="AG119" s="108">
        <v>1.5276763459137388</v>
      </c>
      <c r="AH119" s="108">
        <v>1.3565765951891942</v>
      </c>
      <c r="AI119" s="108">
        <v>1.3565765951891942</v>
      </c>
      <c r="AJ119" s="108">
        <v>1.3565765951891942</v>
      </c>
      <c r="AK119" s="108">
        <v>1.0143770937401055</v>
      </c>
      <c r="AM119" s="14"/>
      <c r="AN119" s="121"/>
      <c r="AO119" s="121"/>
      <c r="AP119" s="14"/>
      <c r="AQ119" s="121"/>
      <c r="AR119" s="121"/>
    </row>
    <row r="120" spans="5:44" x14ac:dyDescent="0.2">
      <c r="E120" s="3" t="s">
        <v>32</v>
      </c>
      <c r="F120" s="3" t="s">
        <v>207</v>
      </c>
      <c r="I120" s="3" t="s">
        <v>209</v>
      </c>
      <c r="J120" s="3" t="s">
        <v>503</v>
      </c>
      <c r="K120" s="130" t="s">
        <v>515</v>
      </c>
      <c r="L120" s="3" t="s">
        <v>108</v>
      </c>
      <c r="R120" s="14"/>
      <c r="T120" s="136">
        <v>0</v>
      </c>
      <c r="U120" s="136">
        <v>0</v>
      </c>
      <c r="V120" s="136">
        <v>0</v>
      </c>
      <c r="W120" s="136">
        <v>0</v>
      </c>
      <c r="X120" s="136">
        <v>0</v>
      </c>
      <c r="Y120" s="136">
        <v>0</v>
      </c>
      <c r="Z120" s="136">
        <v>0</v>
      </c>
      <c r="AA120" s="136">
        <v>0</v>
      </c>
      <c r="AB120" s="136">
        <v>0</v>
      </c>
      <c r="AC120" s="136">
        <v>0</v>
      </c>
      <c r="AD120" s="136">
        <v>0</v>
      </c>
      <c r="AE120" s="136">
        <v>0</v>
      </c>
      <c r="AF120" s="136">
        <v>0</v>
      </c>
      <c r="AG120" s="108">
        <v>0.34219950144908867</v>
      </c>
      <c r="AH120" s="108">
        <v>0.4577890198219346</v>
      </c>
      <c r="AI120" s="108">
        <v>0.4577890198219346</v>
      </c>
      <c r="AJ120" s="108">
        <v>0.34219950144908867</v>
      </c>
      <c r="AK120" s="108">
        <v>0.4577890198219346</v>
      </c>
      <c r="AM120" s="14"/>
      <c r="AN120" s="121"/>
      <c r="AO120" s="121"/>
      <c r="AP120" s="14"/>
      <c r="AQ120" s="121"/>
      <c r="AR120" s="121"/>
    </row>
    <row r="121" spans="5:44" x14ac:dyDescent="0.2">
      <c r="E121" s="3" t="s">
        <v>34</v>
      </c>
      <c r="F121" s="3" t="s">
        <v>207</v>
      </c>
      <c r="I121" s="3" t="s">
        <v>209</v>
      </c>
      <c r="J121" s="3" t="s">
        <v>503</v>
      </c>
      <c r="K121" s="130" t="s">
        <v>516</v>
      </c>
      <c r="L121" s="3" t="s">
        <v>108</v>
      </c>
      <c r="R121" s="14"/>
      <c r="T121" s="136">
        <v>0</v>
      </c>
      <c r="U121" s="136">
        <v>0</v>
      </c>
      <c r="V121" s="136">
        <v>0</v>
      </c>
      <c r="W121" s="136">
        <v>0</v>
      </c>
      <c r="X121" s="136">
        <v>0</v>
      </c>
      <c r="Y121" s="136">
        <v>0</v>
      </c>
      <c r="Z121" s="136">
        <v>0</v>
      </c>
      <c r="AA121" s="136">
        <v>0</v>
      </c>
      <c r="AB121" s="136">
        <v>0</v>
      </c>
      <c r="AC121" s="136">
        <v>0</v>
      </c>
      <c r="AD121" s="136">
        <v>0</v>
      </c>
      <c r="AE121" s="136">
        <v>0</v>
      </c>
      <c r="AF121" s="136">
        <v>0</v>
      </c>
      <c r="AG121" s="108">
        <v>0.62888877054647896</v>
      </c>
      <c r="AH121" s="108">
        <v>0.74447828891932488</v>
      </c>
      <c r="AI121" s="108">
        <v>0.74447828891932488</v>
      </c>
      <c r="AJ121" s="108">
        <v>0.51329925217363304</v>
      </c>
      <c r="AK121" s="108">
        <v>0.74447828891932488</v>
      </c>
      <c r="AM121" s="14"/>
      <c r="AN121" s="121"/>
      <c r="AO121" s="121"/>
      <c r="AP121" s="14"/>
      <c r="AQ121" s="121"/>
      <c r="AR121" s="121"/>
    </row>
    <row r="122" spans="5:44" x14ac:dyDescent="0.2">
      <c r="E122" s="3" t="s">
        <v>36</v>
      </c>
      <c r="F122" s="3" t="s">
        <v>207</v>
      </c>
      <c r="I122" s="3" t="s">
        <v>209</v>
      </c>
      <c r="J122" s="3" t="s">
        <v>503</v>
      </c>
      <c r="K122" s="130" t="s">
        <v>517</v>
      </c>
      <c r="L122" s="3" t="s">
        <v>108</v>
      </c>
      <c r="R122" s="14"/>
      <c r="T122" s="136">
        <v>0</v>
      </c>
      <c r="U122" s="136">
        <v>0</v>
      </c>
      <c r="V122" s="136">
        <v>0</v>
      </c>
      <c r="W122" s="136">
        <v>0</v>
      </c>
      <c r="X122" s="136">
        <v>0</v>
      </c>
      <c r="Y122" s="136">
        <v>0</v>
      </c>
      <c r="Z122" s="136">
        <v>0</v>
      </c>
      <c r="AA122" s="136">
        <v>0</v>
      </c>
      <c r="AB122" s="136">
        <v>0</v>
      </c>
      <c r="AC122" s="136">
        <v>0</v>
      </c>
      <c r="AD122" s="136">
        <v>0</v>
      </c>
      <c r="AE122" s="136">
        <v>0</v>
      </c>
      <c r="AF122" s="136">
        <v>0</v>
      </c>
      <c r="AG122" s="108">
        <v>0</v>
      </c>
      <c r="AH122" s="108">
        <v>0</v>
      </c>
      <c r="AI122" s="108">
        <v>0</v>
      </c>
      <c r="AJ122" s="108">
        <v>0</v>
      </c>
      <c r="AK122" s="108">
        <v>0</v>
      </c>
      <c r="AM122" s="14"/>
      <c r="AN122" s="121"/>
      <c r="AO122" s="121"/>
      <c r="AP122" s="14"/>
      <c r="AQ122" s="121"/>
      <c r="AR122" s="121"/>
    </row>
    <row r="123" spans="5:44" x14ac:dyDescent="0.2">
      <c r="E123" s="3" t="s">
        <v>21</v>
      </c>
      <c r="F123" s="3" t="s">
        <v>214</v>
      </c>
      <c r="I123" s="3" t="s">
        <v>214</v>
      </c>
      <c r="J123" s="3" t="s">
        <v>591</v>
      </c>
      <c r="K123" s="130" t="s">
        <v>488</v>
      </c>
      <c r="L123" s="3" t="s">
        <v>108</v>
      </c>
      <c r="R123" s="14"/>
      <c r="T123" s="136">
        <v>0</v>
      </c>
      <c r="U123" s="136">
        <v>0</v>
      </c>
      <c r="V123" s="136">
        <v>0</v>
      </c>
      <c r="W123" s="136">
        <v>0</v>
      </c>
      <c r="X123" s="136">
        <v>0</v>
      </c>
      <c r="Y123" s="136">
        <v>0</v>
      </c>
      <c r="Z123" s="136">
        <v>0</v>
      </c>
      <c r="AA123" s="136">
        <v>0</v>
      </c>
      <c r="AB123" s="136">
        <v>0</v>
      </c>
      <c r="AC123" s="136">
        <v>0</v>
      </c>
      <c r="AD123" s="136">
        <v>0</v>
      </c>
      <c r="AE123" s="136">
        <v>0</v>
      </c>
      <c r="AF123" s="136">
        <v>0</v>
      </c>
      <c r="AG123" s="108">
        <v>3.9549269604302917</v>
      </c>
      <c r="AH123" s="108">
        <v>3.8893804635916633</v>
      </c>
      <c r="AI123" s="108">
        <v>3.8490985269025932</v>
      </c>
      <c r="AJ123" s="108">
        <v>3.8537493680141357</v>
      </c>
      <c r="AK123" s="108">
        <v>3.8591050713959718</v>
      </c>
      <c r="AM123" s="14"/>
      <c r="AN123" s="121"/>
      <c r="AO123" s="121"/>
      <c r="AP123" s="14"/>
      <c r="AQ123" s="121"/>
      <c r="AR123" s="121"/>
    </row>
    <row r="124" spans="5:44" x14ac:dyDescent="0.2">
      <c r="E124" s="3" t="s">
        <v>24</v>
      </c>
      <c r="F124" s="3" t="s">
        <v>214</v>
      </c>
      <c r="I124" s="3" t="s">
        <v>214</v>
      </c>
      <c r="J124" s="3" t="s">
        <v>591</v>
      </c>
      <c r="K124" s="130" t="s">
        <v>489</v>
      </c>
      <c r="L124" s="3" t="s">
        <v>108</v>
      </c>
      <c r="R124" s="14"/>
      <c r="T124" s="136">
        <v>0</v>
      </c>
      <c r="U124" s="136">
        <v>0</v>
      </c>
      <c r="V124" s="136">
        <v>0</v>
      </c>
      <c r="W124" s="136">
        <v>0</v>
      </c>
      <c r="X124" s="136">
        <v>0</v>
      </c>
      <c r="Y124" s="136">
        <v>0</v>
      </c>
      <c r="Z124" s="136">
        <v>0</v>
      </c>
      <c r="AA124" s="136">
        <v>0</v>
      </c>
      <c r="AB124" s="136">
        <v>0</v>
      </c>
      <c r="AC124" s="136">
        <v>0</v>
      </c>
      <c r="AD124" s="136">
        <v>0</v>
      </c>
      <c r="AE124" s="136">
        <v>0</v>
      </c>
      <c r="AF124" s="136">
        <v>0</v>
      </c>
      <c r="AG124" s="108">
        <v>6.3616468361910039</v>
      </c>
      <c r="AH124" s="108">
        <v>6.2562272395791227</v>
      </c>
      <c r="AI124" s="108">
        <v>6.1914571502922149</v>
      </c>
      <c r="AJ124" s="108">
        <v>6.1989447662944128</v>
      </c>
      <c r="AK124" s="108">
        <v>6.2075630738921292</v>
      </c>
      <c r="AM124" s="14"/>
      <c r="AN124" s="121"/>
      <c r="AO124" s="121"/>
      <c r="AP124" s="14"/>
      <c r="AQ124" s="121"/>
      <c r="AR124" s="121"/>
    </row>
    <row r="125" spans="5:44" x14ac:dyDescent="0.2">
      <c r="E125" s="3" t="s">
        <v>26</v>
      </c>
      <c r="F125" s="3" t="s">
        <v>214</v>
      </c>
      <c r="I125" s="3" t="s">
        <v>214</v>
      </c>
      <c r="J125" s="3" t="s">
        <v>591</v>
      </c>
      <c r="K125" s="130" t="s">
        <v>490</v>
      </c>
      <c r="L125" s="3" t="s">
        <v>108</v>
      </c>
      <c r="R125" s="14"/>
      <c r="T125" s="136">
        <v>0</v>
      </c>
      <c r="U125" s="136">
        <v>0</v>
      </c>
      <c r="V125" s="136">
        <v>0</v>
      </c>
      <c r="W125" s="136">
        <v>0</v>
      </c>
      <c r="X125" s="136">
        <v>0</v>
      </c>
      <c r="Y125" s="136">
        <v>0</v>
      </c>
      <c r="Z125" s="136">
        <v>0</v>
      </c>
      <c r="AA125" s="136">
        <v>0</v>
      </c>
      <c r="AB125" s="136">
        <v>0</v>
      </c>
      <c r="AC125" s="136">
        <v>0</v>
      </c>
      <c r="AD125" s="136">
        <v>0</v>
      </c>
      <c r="AE125" s="136">
        <v>0</v>
      </c>
      <c r="AF125" s="136">
        <v>0</v>
      </c>
      <c r="AG125" s="108">
        <v>4.137922858513674</v>
      </c>
      <c r="AH125" s="108">
        <v>4.0693307653390312</v>
      </c>
      <c r="AI125" s="108">
        <v>4.0271694853519984</v>
      </c>
      <c r="AJ125" s="108">
        <v>4.0320321019765464</v>
      </c>
      <c r="AK125" s="108">
        <v>4.0376338841247303</v>
      </c>
      <c r="AM125" s="14"/>
      <c r="AN125" s="121"/>
      <c r="AO125" s="121"/>
      <c r="AP125" s="14"/>
      <c r="AQ125" s="121"/>
      <c r="AR125" s="121"/>
    </row>
    <row r="126" spans="5:44" x14ac:dyDescent="0.2">
      <c r="E126" s="3" t="s">
        <v>28</v>
      </c>
      <c r="F126" s="3" t="s">
        <v>214</v>
      </c>
      <c r="I126" s="3" t="s">
        <v>214</v>
      </c>
      <c r="J126" s="3" t="s">
        <v>591</v>
      </c>
      <c r="K126" s="130" t="s">
        <v>491</v>
      </c>
      <c r="L126" s="3" t="s">
        <v>108</v>
      </c>
      <c r="R126" s="14"/>
      <c r="T126" s="136">
        <v>0</v>
      </c>
      <c r="U126" s="136">
        <v>0</v>
      </c>
      <c r="V126" s="136">
        <v>0</v>
      </c>
      <c r="W126" s="136">
        <v>0</v>
      </c>
      <c r="X126" s="136">
        <v>0</v>
      </c>
      <c r="Y126" s="136">
        <v>0</v>
      </c>
      <c r="Z126" s="136">
        <v>0</v>
      </c>
      <c r="AA126" s="136">
        <v>0</v>
      </c>
      <c r="AB126" s="136">
        <v>0</v>
      </c>
      <c r="AC126" s="136">
        <v>0</v>
      </c>
      <c r="AD126" s="136">
        <v>0</v>
      </c>
      <c r="AE126" s="136">
        <v>0</v>
      </c>
      <c r="AF126" s="136">
        <v>0</v>
      </c>
      <c r="AG126" s="108">
        <v>2.8967016378374284</v>
      </c>
      <c r="AH126" s="108">
        <v>2.8486718057853206</v>
      </c>
      <c r="AI126" s="108">
        <v>2.819143908391561</v>
      </c>
      <c r="AJ126" s="108">
        <v>2.8225452667213013</v>
      </c>
      <c r="AK126" s="108">
        <v>2.8264654280236075</v>
      </c>
      <c r="AM126" s="14"/>
      <c r="AN126" s="121"/>
      <c r="AO126" s="121"/>
      <c r="AP126" s="14"/>
      <c r="AQ126" s="121"/>
      <c r="AR126" s="121"/>
    </row>
    <row r="127" spans="5:44" x14ac:dyDescent="0.2">
      <c r="E127" s="3" t="s">
        <v>30</v>
      </c>
      <c r="F127" s="3" t="s">
        <v>214</v>
      </c>
      <c r="I127" s="3" t="s">
        <v>214</v>
      </c>
      <c r="J127" s="3" t="s">
        <v>591</v>
      </c>
      <c r="K127" s="130" t="s">
        <v>446</v>
      </c>
      <c r="L127" s="3" t="s">
        <v>108</v>
      </c>
      <c r="R127" s="14"/>
      <c r="T127" s="136">
        <v>0</v>
      </c>
      <c r="U127" s="136">
        <v>0</v>
      </c>
      <c r="V127" s="136">
        <v>0</v>
      </c>
      <c r="W127" s="136">
        <v>0</v>
      </c>
      <c r="X127" s="136">
        <v>0</v>
      </c>
      <c r="Y127" s="136">
        <v>0</v>
      </c>
      <c r="Z127" s="136">
        <v>0</v>
      </c>
      <c r="AA127" s="136">
        <v>0</v>
      </c>
      <c r="AB127" s="136">
        <v>0</v>
      </c>
      <c r="AC127" s="136">
        <v>0</v>
      </c>
      <c r="AD127" s="136">
        <v>0</v>
      </c>
      <c r="AE127" s="136">
        <v>0</v>
      </c>
      <c r="AF127" s="136">
        <v>0</v>
      </c>
      <c r="AG127" s="108">
        <v>5.3850737169278409</v>
      </c>
      <c r="AH127" s="108">
        <v>5.3850737172070078</v>
      </c>
      <c r="AI127" s="108">
        <v>5.3850737180181083</v>
      </c>
      <c r="AJ127" s="108">
        <v>5.3850737178181598</v>
      </c>
      <c r="AK127" s="108">
        <v>5.3850737168340013</v>
      </c>
      <c r="AM127" s="14"/>
      <c r="AN127" s="121"/>
      <c r="AO127" s="121"/>
      <c r="AP127" s="14"/>
      <c r="AQ127" s="121"/>
      <c r="AR127" s="121"/>
    </row>
    <row r="128" spans="5:44" x14ac:dyDescent="0.2">
      <c r="E128" s="3" t="s">
        <v>32</v>
      </c>
      <c r="F128" s="3" t="s">
        <v>214</v>
      </c>
      <c r="I128" s="3" t="s">
        <v>214</v>
      </c>
      <c r="J128" s="3" t="s">
        <v>591</v>
      </c>
      <c r="K128" s="130" t="s">
        <v>492</v>
      </c>
      <c r="L128" s="3" t="s">
        <v>108</v>
      </c>
      <c r="R128" s="14"/>
      <c r="T128" s="136">
        <v>0</v>
      </c>
      <c r="U128" s="136">
        <v>0</v>
      </c>
      <c r="V128" s="136">
        <v>0</v>
      </c>
      <c r="W128" s="136">
        <v>0</v>
      </c>
      <c r="X128" s="136">
        <v>0</v>
      </c>
      <c r="Y128" s="136">
        <v>0</v>
      </c>
      <c r="Z128" s="136">
        <v>0</v>
      </c>
      <c r="AA128" s="136">
        <v>0</v>
      </c>
      <c r="AB128" s="136">
        <v>0</v>
      </c>
      <c r="AC128" s="136">
        <v>0</v>
      </c>
      <c r="AD128" s="136">
        <v>0</v>
      </c>
      <c r="AE128" s="136">
        <v>0</v>
      </c>
      <c r="AF128" s="136">
        <v>0</v>
      </c>
      <c r="AG128" s="108">
        <v>3.3901365916405299</v>
      </c>
      <c r="AH128" s="108">
        <v>3.404622506495937</v>
      </c>
      <c r="AI128" s="108">
        <v>3.4032870881653872</v>
      </c>
      <c r="AJ128" s="108">
        <v>3.4120568888989657</v>
      </c>
      <c r="AK128" s="108">
        <v>3.4496031947573167</v>
      </c>
      <c r="AM128" s="14"/>
      <c r="AN128" s="121"/>
      <c r="AO128" s="121"/>
      <c r="AP128" s="14"/>
      <c r="AQ128" s="121"/>
      <c r="AR128" s="121"/>
    </row>
    <row r="129" spans="5:44" x14ac:dyDescent="0.2">
      <c r="E129" s="3" t="s">
        <v>34</v>
      </c>
      <c r="F129" s="3" t="s">
        <v>214</v>
      </c>
      <c r="I129" s="3" t="s">
        <v>214</v>
      </c>
      <c r="J129" s="3" t="s">
        <v>591</v>
      </c>
      <c r="K129" s="130" t="s">
        <v>493</v>
      </c>
      <c r="L129" s="3" t="s">
        <v>108</v>
      </c>
      <c r="R129" s="14"/>
      <c r="T129" s="136">
        <v>0</v>
      </c>
      <c r="U129" s="136">
        <v>0</v>
      </c>
      <c r="V129" s="136">
        <v>0</v>
      </c>
      <c r="W129" s="136">
        <v>0</v>
      </c>
      <c r="X129" s="136">
        <v>0</v>
      </c>
      <c r="Y129" s="136">
        <v>0</v>
      </c>
      <c r="Z129" s="136">
        <v>0</v>
      </c>
      <c r="AA129" s="136">
        <v>0</v>
      </c>
      <c r="AB129" s="136">
        <v>0</v>
      </c>
      <c r="AC129" s="136">
        <v>0</v>
      </c>
      <c r="AD129" s="136">
        <v>0</v>
      </c>
      <c r="AE129" s="136">
        <v>0</v>
      </c>
      <c r="AF129" s="136">
        <v>0</v>
      </c>
      <c r="AG129" s="108">
        <v>5.2616408449806578</v>
      </c>
      <c r="AH129" s="108">
        <v>5.2731059168431571</v>
      </c>
      <c r="AI129" s="108">
        <v>5.2688519995589287</v>
      </c>
      <c r="AJ129" s="108">
        <v>5.2757405927743148</v>
      </c>
      <c r="AK129" s="108">
        <v>5.2989032605903894</v>
      </c>
      <c r="AM129" s="14"/>
      <c r="AN129" s="121"/>
      <c r="AO129" s="121"/>
      <c r="AP129" s="14"/>
      <c r="AQ129" s="121"/>
      <c r="AR129" s="121"/>
    </row>
    <row r="130" spans="5:44" x14ac:dyDescent="0.2">
      <c r="E130" s="3" t="s">
        <v>36</v>
      </c>
      <c r="F130" s="3" t="s">
        <v>214</v>
      </c>
      <c r="I130" s="3" t="s">
        <v>214</v>
      </c>
      <c r="J130" s="3" t="s">
        <v>591</v>
      </c>
      <c r="K130" s="130" t="s">
        <v>494</v>
      </c>
      <c r="L130" s="3" t="s">
        <v>108</v>
      </c>
      <c r="R130" s="14"/>
      <c r="T130" s="136">
        <v>0</v>
      </c>
      <c r="U130" s="136">
        <v>0</v>
      </c>
      <c r="V130" s="136">
        <v>0</v>
      </c>
      <c r="W130" s="136">
        <v>0</v>
      </c>
      <c r="X130" s="136">
        <v>0</v>
      </c>
      <c r="Y130" s="136">
        <v>0</v>
      </c>
      <c r="Z130" s="136">
        <v>0</v>
      </c>
      <c r="AA130" s="136">
        <v>0</v>
      </c>
      <c r="AB130" s="136">
        <v>0</v>
      </c>
      <c r="AC130" s="136">
        <v>0</v>
      </c>
      <c r="AD130" s="136">
        <v>0</v>
      </c>
      <c r="AE130" s="136">
        <v>0</v>
      </c>
      <c r="AF130" s="136">
        <v>0</v>
      </c>
      <c r="AG130" s="108">
        <v>0</v>
      </c>
      <c r="AH130" s="108">
        <v>0</v>
      </c>
      <c r="AI130" s="108">
        <v>0</v>
      </c>
      <c r="AJ130" s="108">
        <v>0</v>
      </c>
      <c r="AK130" s="108">
        <v>0</v>
      </c>
      <c r="AM130" s="14"/>
      <c r="AN130" s="121"/>
      <c r="AO130" s="121"/>
      <c r="AP130" s="14"/>
      <c r="AQ130" s="121"/>
      <c r="AR130" s="121"/>
    </row>
    <row r="131" spans="5:44" x14ac:dyDescent="0.2">
      <c r="E131" s="3" t="s">
        <v>21</v>
      </c>
      <c r="F131" s="3" t="s">
        <v>172</v>
      </c>
      <c r="I131" s="3" t="s">
        <v>176</v>
      </c>
      <c r="J131" s="3" t="s">
        <v>592</v>
      </c>
      <c r="K131" s="130" t="s">
        <v>340</v>
      </c>
      <c r="L131" s="3" t="s">
        <v>108</v>
      </c>
      <c r="R131" s="14"/>
      <c r="T131" s="136">
        <v>0</v>
      </c>
      <c r="U131" s="136">
        <v>0</v>
      </c>
      <c r="V131" s="136">
        <v>0</v>
      </c>
      <c r="W131" s="136">
        <v>0</v>
      </c>
      <c r="X131" s="136">
        <v>0</v>
      </c>
      <c r="Y131" s="136">
        <v>0</v>
      </c>
      <c r="Z131" s="136">
        <v>0</v>
      </c>
      <c r="AA131" s="136">
        <v>0</v>
      </c>
      <c r="AB131" s="136">
        <v>0</v>
      </c>
      <c r="AC131" s="136">
        <v>0</v>
      </c>
      <c r="AD131" s="136">
        <v>0</v>
      </c>
      <c r="AE131" s="136">
        <v>0</v>
      </c>
      <c r="AF131" s="136">
        <v>0</v>
      </c>
      <c r="AG131" s="108">
        <v>0.64597300134054592</v>
      </c>
      <c r="AH131" s="108">
        <v>0.62102898633665427</v>
      </c>
      <c r="AI131" s="108">
        <v>0.51779924866193916</v>
      </c>
      <c r="AJ131" s="108">
        <v>0.10346459401393163</v>
      </c>
      <c r="AK131" s="108">
        <v>5.0273506092245283E-2</v>
      </c>
      <c r="AM131" s="14"/>
      <c r="AN131" s="121"/>
      <c r="AO131" s="121"/>
      <c r="AP131" s="14"/>
      <c r="AQ131" s="121"/>
      <c r="AR131" s="121"/>
    </row>
    <row r="132" spans="5:44" x14ac:dyDescent="0.2">
      <c r="E132" s="3" t="s">
        <v>24</v>
      </c>
      <c r="F132" s="3" t="s">
        <v>172</v>
      </c>
      <c r="I132" s="3" t="s">
        <v>176</v>
      </c>
      <c r="J132" s="3" t="s">
        <v>592</v>
      </c>
      <c r="K132" s="130" t="s">
        <v>341</v>
      </c>
      <c r="L132" s="3" t="s">
        <v>108</v>
      </c>
      <c r="R132" s="14"/>
      <c r="T132" s="136">
        <v>0</v>
      </c>
      <c r="U132" s="136">
        <v>0</v>
      </c>
      <c r="V132" s="136">
        <v>0</v>
      </c>
      <c r="W132" s="136">
        <v>0</v>
      </c>
      <c r="X132" s="136">
        <v>0</v>
      </c>
      <c r="Y132" s="136">
        <v>0</v>
      </c>
      <c r="Z132" s="136">
        <v>0</v>
      </c>
      <c r="AA132" s="136">
        <v>0</v>
      </c>
      <c r="AB132" s="136">
        <v>0</v>
      </c>
      <c r="AC132" s="136">
        <v>0</v>
      </c>
      <c r="AD132" s="136">
        <v>0</v>
      </c>
      <c r="AE132" s="136">
        <v>0</v>
      </c>
      <c r="AF132" s="136">
        <v>0</v>
      </c>
      <c r="AG132" s="108">
        <v>0.70523645647946986</v>
      </c>
      <c r="AH132" s="108">
        <v>0.70520138181727388</v>
      </c>
      <c r="AI132" s="108">
        <v>0.61162717329957705</v>
      </c>
      <c r="AJ132" s="108">
        <v>0.1437338206268986</v>
      </c>
      <c r="AK132" s="108">
        <v>9.533521380726713E-2</v>
      </c>
      <c r="AM132" s="14"/>
      <c r="AN132" s="121"/>
      <c r="AO132" s="121"/>
      <c r="AP132" s="14"/>
      <c r="AQ132" s="121"/>
      <c r="AR132" s="121"/>
    </row>
    <row r="133" spans="5:44" x14ac:dyDescent="0.2">
      <c r="E133" s="3" t="s">
        <v>26</v>
      </c>
      <c r="F133" s="3" t="s">
        <v>172</v>
      </c>
      <c r="I133" s="3" t="s">
        <v>176</v>
      </c>
      <c r="J133" s="3" t="s">
        <v>592</v>
      </c>
      <c r="K133" s="130" t="s">
        <v>342</v>
      </c>
      <c r="L133" s="3" t="s">
        <v>108</v>
      </c>
      <c r="R133" s="14"/>
      <c r="T133" s="136">
        <v>0</v>
      </c>
      <c r="U133" s="136">
        <v>0</v>
      </c>
      <c r="V133" s="136">
        <v>0</v>
      </c>
      <c r="W133" s="136">
        <v>0</v>
      </c>
      <c r="X133" s="136">
        <v>0</v>
      </c>
      <c r="Y133" s="136">
        <v>0</v>
      </c>
      <c r="Z133" s="136">
        <v>0</v>
      </c>
      <c r="AA133" s="136">
        <v>0</v>
      </c>
      <c r="AB133" s="136">
        <v>0</v>
      </c>
      <c r="AC133" s="136">
        <v>0</v>
      </c>
      <c r="AD133" s="136">
        <v>0</v>
      </c>
      <c r="AE133" s="136">
        <v>0</v>
      </c>
      <c r="AF133" s="136">
        <v>0</v>
      </c>
      <c r="AG133" s="108">
        <v>0.35509478899852115</v>
      </c>
      <c r="AH133" s="108">
        <v>0.35738329910774774</v>
      </c>
      <c r="AI133" s="108">
        <v>0.306960741396546</v>
      </c>
      <c r="AJ133" s="108">
        <v>6.9521860337331487E-2</v>
      </c>
      <c r="AK133" s="108">
        <v>4.3498925978976359E-2</v>
      </c>
      <c r="AM133" s="14"/>
      <c r="AN133" s="121"/>
      <c r="AO133" s="121"/>
      <c r="AP133" s="14"/>
      <c r="AQ133" s="121"/>
      <c r="AR133" s="121"/>
    </row>
    <row r="134" spans="5:44" x14ac:dyDescent="0.2">
      <c r="E134" s="3" t="s">
        <v>28</v>
      </c>
      <c r="F134" s="3" t="s">
        <v>172</v>
      </c>
      <c r="I134" s="3" t="s">
        <v>176</v>
      </c>
      <c r="J134" s="3" t="s">
        <v>592</v>
      </c>
      <c r="K134" s="130" t="s">
        <v>343</v>
      </c>
      <c r="L134" s="3" t="s">
        <v>108</v>
      </c>
      <c r="R134" s="14"/>
      <c r="T134" s="136">
        <v>0</v>
      </c>
      <c r="U134" s="136">
        <v>0</v>
      </c>
      <c r="V134" s="136">
        <v>0</v>
      </c>
      <c r="W134" s="136">
        <v>0</v>
      </c>
      <c r="X134" s="136">
        <v>0</v>
      </c>
      <c r="Y134" s="136">
        <v>0</v>
      </c>
      <c r="Z134" s="136">
        <v>0</v>
      </c>
      <c r="AA134" s="136">
        <v>0</v>
      </c>
      <c r="AB134" s="136">
        <v>0</v>
      </c>
      <c r="AC134" s="136">
        <v>0</v>
      </c>
      <c r="AD134" s="136">
        <v>0</v>
      </c>
      <c r="AE134" s="136">
        <v>0</v>
      </c>
      <c r="AF134" s="136">
        <v>0</v>
      </c>
      <c r="AG134" s="108">
        <v>0.26974519198570956</v>
      </c>
      <c r="AH134" s="108">
        <v>0.27223405998320249</v>
      </c>
      <c r="AI134" s="108">
        <v>0.22136806001523826</v>
      </c>
      <c r="AJ134" s="108">
        <v>3.9118881306197048E-2</v>
      </c>
      <c r="AK134" s="108">
        <v>1.295174845844654E-2</v>
      </c>
      <c r="AM134" s="14"/>
      <c r="AN134" s="121"/>
      <c r="AO134" s="121"/>
      <c r="AP134" s="14"/>
      <c r="AQ134" s="121"/>
      <c r="AR134" s="121"/>
    </row>
    <row r="135" spans="5:44" x14ac:dyDescent="0.2">
      <c r="E135" s="3" t="s">
        <v>30</v>
      </c>
      <c r="F135" s="3" t="s">
        <v>172</v>
      </c>
      <c r="I135" s="3" t="s">
        <v>176</v>
      </c>
      <c r="J135" s="3" t="s">
        <v>592</v>
      </c>
      <c r="K135" s="130" t="s">
        <v>344</v>
      </c>
      <c r="L135" s="3" t="s">
        <v>108</v>
      </c>
      <c r="R135" s="14"/>
      <c r="T135" s="136">
        <v>0</v>
      </c>
      <c r="U135" s="136">
        <v>0</v>
      </c>
      <c r="V135" s="136">
        <v>0</v>
      </c>
      <c r="W135" s="136">
        <v>0</v>
      </c>
      <c r="X135" s="136">
        <v>0</v>
      </c>
      <c r="Y135" s="136">
        <v>0</v>
      </c>
      <c r="Z135" s="136">
        <v>0</v>
      </c>
      <c r="AA135" s="136">
        <v>0</v>
      </c>
      <c r="AB135" s="136">
        <v>0</v>
      </c>
      <c r="AC135" s="136">
        <v>0</v>
      </c>
      <c r="AD135" s="136">
        <v>0</v>
      </c>
      <c r="AE135" s="136">
        <v>0</v>
      </c>
      <c r="AF135" s="136">
        <v>0</v>
      </c>
      <c r="AG135" s="108">
        <v>0</v>
      </c>
      <c r="AH135" s="108">
        <v>0</v>
      </c>
      <c r="AI135" s="108">
        <v>0</v>
      </c>
      <c r="AJ135" s="108">
        <v>0</v>
      </c>
      <c r="AK135" s="108">
        <v>0</v>
      </c>
      <c r="AM135" s="14"/>
      <c r="AN135" s="121"/>
      <c r="AO135" s="121"/>
      <c r="AP135" s="14"/>
      <c r="AQ135" s="121"/>
      <c r="AR135" s="121"/>
    </row>
    <row r="136" spans="5:44" x14ac:dyDescent="0.2">
      <c r="E136" s="3" t="s">
        <v>32</v>
      </c>
      <c r="F136" s="3" t="s">
        <v>172</v>
      </c>
      <c r="I136" s="3" t="s">
        <v>176</v>
      </c>
      <c r="J136" s="3" t="s">
        <v>592</v>
      </c>
      <c r="K136" s="130" t="s">
        <v>345</v>
      </c>
      <c r="L136" s="3" t="s">
        <v>108</v>
      </c>
      <c r="R136" s="14"/>
      <c r="T136" s="136">
        <v>0</v>
      </c>
      <c r="U136" s="136">
        <v>0</v>
      </c>
      <c r="V136" s="136">
        <v>0</v>
      </c>
      <c r="W136" s="136">
        <v>0</v>
      </c>
      <c r="X136" s="136">
        <v>0</v>
      </c>
      <c r="Y136" s="136">
        <v>0</v>
      </c>
      <c r="Z136" s="136">
        <v>0</v>
      </c>
      <c r="AA136" s="136">
        <v>0</v>
      </c>
      <c r="AB136" s="136">
        <v>0</v>
      </c>
      <c r="AC136" s="136">
        <v>0</v>
      </c>
      <c r="AD136" s="136">
        <v>0</v>
      </c>
      <c r="AE136" s="136">
        <v>0</v>
      </c>
      <c r="AF136" s="136">
        <v>0</v>
      </c>
      <c r="AG136" s="108">
        <v>0.32689577847740142</v>
      </c>
      <c r="AH136" s="108">
        <v>0.33659598293520931</v>
      </c>
      <c r="AI136" s="108">
        <v>0.34848484231487603</v>
      </c>
      <c r="AJ136" s="108">
        <v>0.33017562177372223</v>
      </c>
      <c r="AK136" s="108">
        <v>0.21846200812372027</v>
      </c>
      <c r="AM136" s="14"/>
      <c r="AN136" s="121"/>
      <c r="AO136" s="121"/>
      <c r="AP136" s="14"/>
      <c r="AQ136" s="121"/>
      <c r="AR136" s="121"/>
    </row>
    <row r="137" spans="5:44" x14ac:dyDescent="0.2">
      <c r="E137" s="3" t="s">
        <v>34</v>
      </c>
      <c r="F137" s="3" t="s">
        <v>172</v>
      </c>
      <c r="I137" s="3" t="s">
        <v>176</v>
      </c>
      <c r="J137" s="3" t="s">
        <v>592</v>
      </c>
      <c r="K137" s="130" t="s">
        <v>346</v>
      </c>
      <c r="L137" s="3" t="s">
        <v>108</v>
      </c>
      <c r="R137" s="14"/>
      <c r="T137" s="136">
        <v>0</v>
      </c>
      <c r="U137" s="136">
        <v>0</v>
      </c>
      <c r="V137" s="136">
        <v>0</v>
      </c>
      <c r="W137" s="136">
        <v>0</v>
      </c>
      <c r="X137" s="136">
        <v>0</v>
      </c>
      <c r="Y137" s="136">
        <v>0</v>
      </c>
      <c r="Z137" s="136">
        <v>0</v>
      </c>
      <c r="AA137" s="136">
        <v>0</v>
      </c>
      <c r="AB137" s="136">
        <v>0</v>
      </c>
      <c r="AC137" s="136">
        <v>0</v>
      </c>
      <c r="AD137" s="136">
        <v>0</v>
      </c>
      <c r="AE137" s="136">
        <v>0</v>
      </c>
      <c r="AF137" s="136">
        <v>0</v>
      </c>
      <c r="AG137" s="108">
        <v>0.64876606695346617</v>
      </c>
      <c r="AH137" s="108">
        <v>0.67070286585317751</v>
      </c>
      <c r="AI137" s="108">
        <v>0.69325132457451799</v>
      </c>
      <c r="AJ137" s="108">
        <v>0.66219509193504134</v>
      </c>
      <c r="AK137" s="108">
        <v>0.43252299823937801</v>
      </c>
      <c r="AM137" s="14"/>
      <c r="AN137" s="121"/>
      <c r="AO137" s="121"/>
      <c r="AP137" s="14"/>
      <c r="AQ137" s="121"/>
      <c r="AR137" s="121"/>
    </row>
    <row r="138" spans="5:44" x14ac:dyDescent="0.2">
      <c r="E138" s="3" t="s">
        <v>36</v>
      </c>
      <c r="F138" s="3" t="s">
        <v>172</v>
      </c>
      <c r="I138" s="3" t="s">
        <v>176</v>
      </c>
      <c r="J138" s="3" t="s">
        <v>592</v>
      </c>
      <c r="K138" s="130" t="s">
        <v>347</v>
      </c>
      <c r="L138" s="3" t="s">
        <v>108</v>
      </c>
      <c r="R138" s="14"/>
      <c r="T138" s="136">
        <v>0</v>
      </c>
      <c r="U138" s="136">
        <v>0</v>
      </c>
      <c r="V138" s="136">
        <v>0</v>
      </c>
      <c r="W138" s="136">
        <v>0</v>
      </c>
      <c r="X138" s="136">
        <v>0</v>
      </c>
      <c r="Y138" s="136">
        <v>0</v>
      </c>
      <c r="Z138" s="136">
        <v>0</v>
      </c>
      <c r="AA138" s="136">
        <v>0</v>
      </c>
      <c r="AB138" s="136">
        <v>0</v>
      </c>
      <c r="AC138" s="136">
        <v>0</v>
      </c>
      <c r="AD138" s="136">
        <v>0</v>
      </c>
      <c r="AE138" s="136">
        <v>0</v>
      </c>
      <c r="AF138" s="136">
        <v>0</v>
      </c>
      <c r="AG138" s="108">
        <v>0</v>
      </c>
      <c r="AH138" s="108">
        <v>0</v>
      </c>
      <c r="AI138" s="108">
        <v>0</v>
      </c>
      <c r="AJ138" s="108">
        <v>0</v>
      </c>
      <c r="AK138" s="108">
        <v>0</v>
      </c>
      <c r="AM138" s="14"/>
      <c r="AN138" s="121"/>
      <c r="AO138" s="121"/>
      <c r="AP138" s="14"/>
      <c r="AQ138" s="121"/>
      <c r="AR138" s="121"/>
    </row>
    <row r="139" spans="5:44" x14ac:dyDescent="0.2">
      <c r="E139" s="3" t="s">
        <v>21</v>
      </c>
      <c r="F139" s="3" t="s">
        <v>172</v>
      </c>
      <c r="I139" s="3" t="s">
        <v>167</v>
      </c>
      <c r="J139" s="3" t="s">
        <v>592</v>
      </c>
      <c r="K139" s="130" t="s">
        <v>348</v>
      </c>
      <c r="L139" s="3" t="s">
        <v>108</v>
      </c>
      <c r="R139" s="14"/>
      <c r="T139" s="136">
        <v>0</v>
      </c>
      <c r="U139" s="136">
        <v>0</v>
      </c>
      <c r="V139" s="136">
        <v>0</v>
      </c>
      <c r="W139" s="136">
        <v>0</v>
      </c>
      <c r="X139" s="136">
        <v>0</v>
      </c>
      <c r="Y139" s="136">
        <v>0</v>
      </c>
      <c r="Z139" s="136">
        <v>0</v>
      </c>
      <c r="AA139" s="136">
        <v>0</v>
      </c>
      <c r="AB139" s="136">
        <v>0</v>
      </c>
      <c r="AC139" s="136">
        <v>0</v>
      </c>
      <c r="AD139" s="136">
        <v>0</v>
      </c>
      <c r="AE139" s="136">
        <v>0</v>
      </c>
      <c r="AF139" s="136">
        <v>0</v>
      </c>
      <c r="AG139" s="108">
        <v>2.6284397440556506</v>
      </c>
      <c r="AH139" s="108">
        <v>2.5269434887417548</v>
      </c>
      <c r="AI139" s="108">
        <v>2.1069055845102436</v>
      </c>
      <c r="AJ139" s="108">
        <v>0.42099352444011801</v>
      </c>
      <c r="AK139" s="108">
        <v>0.20456099639816389</v>
      </c>
      <c r="AM139" s="14"/>
      <c r="AN139" s="121"/>
      <c r="AO139" s="121"/>
      <c r="AP139" s="14"/>
      <c r="AQ139" s="121"/>
      <c r="AR139" s="121"/>
    </row>
    <row r="140" spans="5:44" x14ac:dyDescent="0.2">
      <c r="E140" s="3" t="s">
        <v>24</v>
      </c>
      <c r="F140" s="3" t="s">
        <v>172</v>
      </c>
      <c r="I140" s="3" t="s">
        <v>167</v>
      </c>
      <c r="J140" s="3" t="s">
        <v>592</v>
      </c>
      <c r="K140" s="130" t="s">
        <v>349</v>
      </c>
      <c r="L140" s="3" t="s">
        <v>108</v>
      </c>
      <c r="R140" s="14"/>
      <c r="T140" s="136">
        <v>0</v>
      </c>
      <c r="U140" s="136">
        <v>0</v>
      </c>
      <c r="V140" s="136">
        <v>0</v>
      </c>
      <c r="W140" s="136">
        <v>0</v>
      </c>
      <c r="X140" s="136">
        <v>0</v>
      </c>
      <c r="Y140" s="136">
        <v>0</v>
      </c>
      <c r="Z140" s="136">
        <v>0</v>
      </c>
      <c r="AA140" s="136">
        <v>0</v>
      </c>
      <c r="AB140" s="136">
        <v>0</v>
      </c>
      <c r="AC140" s="136">
        <v>0</v>
      </c>
      <c r="AD140" s="136">
        <v>0</v>
      </c>
      <c r="AE140" s="136">
        <v>0</v>
      </c>
      <c r="AF140" s="136">
        <v>0</v>
      </c>
      <c r="AG140" s="108">
        <v>1.8981434087632838</v>
      </c>
      <c r="AH140" s="108">
        <v>1.8980490067249745</v>
      </c>
      <c r="AI140" s="108">
        <v>1.6461940899714991</v>
      </c>
      <c r="AJ140" s="108">
        <v>0.38685947391113346</v>
      </c>
      <c r="AK140" s="108">
        <v>0.25659465800313302</v>
      </c>
      <c r="AM140" s="14"/>
      <c r="AN140" s="121"/>
      <c r="AO140" s="121"/>
      <c r="AP140" s="14"/>
      <c r="AQ140" s="121"/>
      <c r="AR140" s="121"/>
    </row>
    <row r="141" spans="5:44" x14ac:dyDescent="0.2">
      <c r="E141" s="3" t="s">
        <v>26</v>
      </c>
      <c r="F141" s="3" t="s">
        <v>172</v>
      </c>
      <c r="I141" s="3" t="s">
        <v>167</v>
      </c>
      <c r="J141" s="3" t="s">
        <v>592</v>
      </c>
      <c r="K141" s="130" t="s">
        <v>350</v>
      </c>
      <c r="L141" s="3" t="s">
        <v>108</v>
      </c>
      <c r="R141" s="14"/>
      <c r="T141" s="136">
        <v>0</v>
      </c>
      <c r="U141" s="136">
        <v>0</v>
      </c>
      <c r="V141" s="136">
        <v>0</v>
      </c>
      <c r="W141" s="136">
        <v>0</v>
      </c>
      <c r="X141" s="136">
        <v>0</v>
      </c>
      <c r="Y141" s="136">
        <v>0</v>
      </c>
      <c r="Z141" s="136">
        <v>0</v>
      </c>
      <c r="AA141" s="136">
        <v>0</v>
      </c>
      <c r="AB141" s="136">
        <v>0</v>
      </c>
      <c r="AC141" s="136">
        <v>0</v>
      </c>
      <c r="AD141" s="136">
        <v>0</v>
      </c>
      <c r="AE141" s="136">
        <v>0</v>
      </c>
      <c r="AF141" s="136">
        <v>0</v>
      </c>
      <c r="AG141" s="108">
        <v>1.125525097631483</v>
      </c>
      <c r="AH141" s="108">
        <v>1.1327788661750209</v>
      </c>
      <c r="AI141" s="108">
        <v>0.97295716272447708</v>
      </c>
      <c r="AJ141" s="108">
        <v>0.22035975143587869</v>
      </c>
      <c r="AK141" s="108">
        <v>0.13787623781543532</v>
      </c>
      <c r="AM141" s="14"/>
      <c r="AN141" s="121"/>
      <c r="AO141" s="121"/>
      <c r="AP141" s="14"/>
      <c r="AQ141" s="121"/>
      <c r="AR141" s="121"/>
    </row>
    <row r="142" spans="5:44" x14ac:dyDescent="0.2">
      <c r="E142" s="3" t="s">
        <v>28</v>
      </c>
      <c r="F142" s="3" t="s">
        <v>172</v>
      </c>
      <c r="I142" s="3" t="s">
        <v>167</v>
      </c>
      <c r="J142" s="3" t="s">
        <v>592</v>
      </c>
      <c r="K142" s="130" t="s">
        <v>351</v>
      </c>
      <c r="L142" s="3" t="s">
        <v>108</v>
      </c>
      <c r="R142" s="14"/>
      <c r="T142" s="136">
        <v>0</v>
      </c>
      <c r="U142" s="136">
        <v>0</v>
      </c>
      <c r="V142" s="136">
        <v>0</v>
      </c>
      <c r="W142" s="136">
        <v>0</v>
      </c>
      <c r="X142" s="136">
        <v>0</v>
      </c>
      <c r="Y142" s="136">
        <v>0</v>
      </c>
      <c r="Z142" s="136">
        <v>0</v>
      </c>
      <c r="AA142" s="136">
        <v>0</v>
      </c>
      <c r="AB142" s="136">
        <v>0</v>
      </c>
      <c r="AC142" s="136">
        <v>0</v>
      </c>
      <c r="AD142" s="136">
        <v>0</v>
      </c>
      <c r="AE142" s="136">
        <v>0</v>
      </c>
      <c r="AF142" s="136">
        <v>0</v>
      </c>
      <c r="AG142" s="108">
        <v>0.88053284666724474</v>
      </c>
      <c r="AH142" s="108">
        <v>0.88865729071124411</v>
      </c>
      <c r="AI142" s="108">
        <v>0.72261472621456613</v>
      </c>
      <c r="AJ142" s="108">
        <v>0.1276962902310155</v>
      </c>
      <c r="AK142" s="108">
        <v>4.2278565409805166E-2</v>
      </c>
      <c r="AM142" s="14"/>
      <c r="AN142" s="121"/>
      <c r="AO142" s="121"/>
      <c r="AP142" s="14"/>
      <c r="AQ142" s="121"/>
      <c r="AR142" s="121"/>
    </row>
    <row r="143" spans="5:44" x14ac:dyDescent="0.2">
      <c r="E143" s="3" t="s">
        <v>30</v>
      </c>
      <c r="F143" s="3" t="s">
        <v>172</v>
      </c>
      <c r="I143" s="3" t="s">
        <v>167</v>
      </c>
      <c r="J143" s="3" t="s">
        <v>592</v>
      </c>
      <c r="K143" s="130" t="s">
        <v>352</v>
      </c>
      <c r="L143" s="3" t="s">
        <v>108</v>
      </c>
      <c r="R143" s="14"/>
      <c r="T143" s="136">
        <v>0</v>
      </c>
      <c r="U143" s="136">
        <v>0</v>
      </c>
      <c r="V143" s="136">
        <v>0</v>
      </c>
      <c r="W143" s="136">
        <v>0</v>
      </c>
      <c r="X143" s="136">
        <v>0</v>
      </c>
      <c r="Y143" s="136">
        <v>0</v>
      </c>
      <c r="Z143" s="136">
        <v>0</v>
      </c>
      <c r="AA143" s="136">
        <v>0</v>
      </c>
      <c r="AB143" s="136">
        <v>0</v>
      </c>
      <c r="AC143" s="136">
        <v>0</v>
      </c>
      <c r="AD143" s="136">
        <v>0</v>
      </c>
      <c r="AE143" s="136">
        <v>0</v>
      </c>
      <c r="AF143" s="136">
        <v>0</v>
      </c>
      <c r="AG143" s="108">
        <v>0</v>
      </c>
      <c r="AH143" s="108">
        <v>0</v>
      </c>
      <c r="AI143" s="108">
        <v>0</v>
      </c>
      <c r="AJ143" s="108">
        <v>0</v>
      </c>
      <c r="AK143" s="108">
        <v>0</v>
      </c>
      <c r="AM143" s="14"/>
      <c r="AN143" s="121"/>
      <c r="AO143" s="121"/>
      <c r="AP143" s="14"/>
      <c r="AQ143" s="121"/>
      <c r="AR143" s="121"/>
    </row>
    <row r="144" spans="5:44" x14ac:dyDescent="0.2">
      <c r="E144" s="3" t="s">
        <v>32</v>
      </c>
      <c r="F144" s="3" t="s">
        <v>172</v>
      </c>
      <c r="I144" s="3" t="s">
        <v>167</v>
      </c>
      <c r="J144" s="3" t="s">
        <v>592</v>
      </c>
      <c r="K144" s="130" t="s">
        <v>353</v>
      </c>
      <c r="L144" s="3" t="s">
        <v>108</v>
      </c>
      <c r="R144" s="14"/>
      <c r="T144" s="136">
        <v>0</v>
      </c>
      <c r="U144" s="136">
        <v>0</v>
      </c>
      <c r="V144" s="136">
        <v>0</v>
      </c>
      <c r="W144" s="136">
        <v>0</v>
      </c>
      <c r="X144" s="136">
        <v>0</v>
      </c>
      <c r="Y144" s="136">
        <v>0</v>
      </c>
      <c r="Z144" s="136">
        <v>0</v>
      </c>
      <c r="AA144" s="136">
        <v>0</v>
      </c>
      <c r="AB144" s="136">
        <v>0</v>
      </c>
      <c r="AC144" s="136">
        <v>0</v>
      </c>
      <c r="AD144" s="136">
        <v>0</v>
      </c>
      <c r="AE144" s="136">
        <v>0</v>
      </c>
      <c r="AF144" s="136">
        <v>0</v>
      </c>
      <c r="AG144" s="108">
        <v>0.58973257520306477</v>
      </c>
      <c r="AH144" s="108">
        <v>0.64519971088674322</v>
      </c>
      <c r="AI144" s="108">
        <v>0.70611526610852093</v>
      </c>
      <c r="AJ144" s="108">
        <v>0.74212336057459871</v>
      </c>
      <c r="AK144" s="108">
        <v>0.49304058408822943</v>
      </c>
      <c r="AM144" s="14"/>
      <c r="AN144" s="121"/>
      <c r="AO144" s="121"/>
      <c r="AP144" s="14"/>
      <c r="AQ144" s="121"/>
      <c r="AR144" s="121"/>
    </row>
    <row r="145" spans="5:44" x14ac:dyDescent="0.2">
      <c r="E145" s="3" t="s">
        <v>34</v>
      </c>
      <c r="F145" s="3" t="s">
        <v>172</v>
      </c>
      <c r="I145" s="3" t="s">
        <v>167</v>
      </c>
      <c r="J145" s="3" t="s">
        <v>592</v>
      </c>
      <c r="K145" s="130" t="s">
        <v>354</v>
      </c>
      <c r="L145" s="3" t="s">
        <v>108</v>
      </c>
      <c r="R145" s="14"/>
      <c r="T145" s="136">
        <v>0</v>
      </c>
      <c r="U145" s="136">
        <v>0</v>
      </c>
      <c r="V145" s="136">
        <v>0</v>
      </c>
      <c r="W145" s="136">
        <v>0</v>
      </c>
      <c r="X145" s="136">
        <v>0</v>
      </c>
      <c r="Y145" s="136">
        <v>0</v>
      </c>
      <c r="Z145" s="136">
        <v>0</v>
      </c>
      <c r="AA145" s="136">
        <v>0</v>
      </c>
      <c r="AB145" s="136">
        <v>0</v>
      </c>
      <c r="AC145" s="136">
        <v>0</v>
      </c>
      <c r="AD145" s="136">
        <v>0</v>
      </c>
      <c r="AE145" s="136">
        <v>0</v>
      </c>
      <c r="AF145" s="136">
        <v>0</v>
      </c>
      <c r="AG145" s="108">
        <v>1.4406784070422312</v>
      </c>
      <c r="AH145" s="108">
        <v>1.5621200056328115</v>
      </c>
      <c r="AI145" s="108">
        <v>1.6791902618256342</v>
      </c>
      <c r="AJ145" s="108">
        <v>1.7570181317003049</v>
      </c>
      <c r="AK145" s="108">
        <v>1.1096581063946482</v>
      </c>
      <c r="AM145" s="14"/>
      <c r="AN145" s="121"/>
      <c r="AO145" s="121"/>
      <c r="AP145" s="14"/>
      <c r="AQ145" s="121"/>
      <c r="AR145" s="121"/>
    </row>
    <row r="146" spans="5:44" x14ac:dyDescent="0.2">
      <c r="E146" s="3" t="s">
        <v>36</v>
      </c>
      <c r="F146" s="3" t="s">
        <v>172</v>
      </c>
      <c r="I146" s="3" t="s">
        <v>167</v>
      </c>
      <c r="J146" s="3" t="s">
        <v>592</v>
      </c>
      <c r="K146" s="130" t="s">
        <v>355</v>
      </c>
      <c r="L146" s="3" t="s">
        <v>108</v>
      </c>
      <c r="R146" s="14"/>
      <c r="T146" s="136">
        <v>0</v>
      </c>
      <c r="U146" s="136">
        <v>0</v>
      </c>
      <c r="V146" s="136">
        <v>0</v>
      </c>
      <c r="W146" s="136">
        <v>0</v>
      </c>
      <c r="X146" s="136">
        <v>0</v>
      </c>
      <c r="Y146" s="136">
        <v>0</v>
      </c>
      <c r="Z146" s="136">
        <v>0</v>
      </c>
      <c r="AA146" s="136">
        <v>0</v>
      </c>
      <c r="AB146" s="136">
        <v>0</v>
      </c>
      <c r="AC146" s="136">
        <v>0</v>
      </c>
      <c r="AD146" s="136">
        <v>0</v>
      </c>
      <c r="AE146" s="136">
        <v>0</v>
      </c>
      <c r="AF146" s="136">
        <v>0</v>
      </c>
      <c r="AG146" s="108">
        <v>0</v>
      </c>
      <c r="AH146" s="108">
        <v>0</v>
      </c>
      <c r="AI146" s="108">
        <v>0</v>
      </c>
      <c r="AJ146" s="108">
        <v>0</v>
      </c>
      <c r="AK146" s="108">
        <v>0</v>
      </c>
      <c r="AM146" s="14"/>
      <c r="AN146" s="121"/>
      <c r="AO146" s="121"/>
      <c r="AP146" s="14"/>
      <c r="AQ146" s="121"/>
      <c r="AR146" s="121"/>
    </row>
    <row r="147" spans="5:44" x14ac:dyDescent="0.2">
      <c r="E147" s="3" t="s">
        <v>21</v>
      </c>
      <c r="F147" s="3" t="s">
        <v>172</v>
      </c>
      <c r="I147" s="3" t="s">
        <v>250</v>
      </c>
      <c r="J147" s="3" t="s">
        <v>592</v>
      </c>
      <c r="K147" s="130" t="s">
        <v>356</v>
      </c>
      <c r="L147" s="3" t="s">
        <v>108</v>
      </c>
      <c r="R147" s="14"/>
      <c r="T147" s="136">
        <v>0</v>
      </c>
      <c r="U147" s="136">
        <v>0</v>
      </c>
      <c r="V147" s="136">
        <v>0</v>
      </c>
      <c r="W147" s="136">
        <v>0</v>
      </c>
      <c r="X147" s="136">
        <v>0</v>
      </c>
      <c r="Y147" s="136">
        <v>0</v>
      </c>
      <c r="Z147" s="136">
        <v>0</v>
      </c>
      <c r="AA147" s="136">
        <v>0</v>
      </c>
      <c r="AB147" s="136">
        <v>0</v>
      </c>
      <c r="AC147" s="136">
        <v>0</v>
      </c>
      <c r="AD147" s="136">
        <v>0</v>
      </c>
      <c r="AE147" s="136">
        <v>0</v>
      </c>
      <c r="AF147" s="136">
        <v>0</v>
      </c>
      <c r="AG147" s="108">
        <v>0.12960773937417039</v>
      </c>
      <c r="AH147" s="108">
        <v>0.12460298358361935</v>
      </c>
      <c r="AI147" s="108">
        <v>0.10389101460749062</v>
      </c>
      <c r="AJ147" s="108">
        <v>2.0759090549058133E-2</v>
      </c>
      <c r="AK147" s="108">
        <v>1.0086854715445702E-2</v>
      </c>
      <c r="AM147" s="14"/>
      <c r="AN147" s="121"/>
      <c r="AO147" s="121"/>
      <c r="AP147" s="14"/>
      <c r="AQ147" s="121"/>
      <c r="AR147" s="121"/>
    </row>
    <row r="148" spans="5:44" x14ac:dyDescent="0.2">
      <c r="E148" s="3" t="s">
        <v>24</v>
      </c>
      <c r="F148" s="3" t="s">
        <v>172</v>
      </c>
      <c r="I148" s="3" t="s">
        <v>250</v>
      </c>
      <c r="J148" s="3" t="s">
        <v>592</v>
      </c>
      <c r="K148" s="130" t="s">
        <v>357</v>
      </c>
      <c r="L148" s="3" t="s">
        <v>108</v>
      </c>
      <c r="R148" s="14"/>
      <c r="T148" s="136">
        <v>0</v>
      </c>
      <c r="U148" s="136">
        <v>0</v>
      </c>
      <c r="V148" s="136">
        <v>0</v>
      </c>
      <c r="W148" s="136">
        <v>0</v>
      </c>
      <c r="X148" s="136">
        <v>0</v>
      </c>
      <c r="Y148" s="136">
        <v>0</v>
      </c>
      <c r="Z148" s="136">
        <v>0</v>
      </c>
      <c r="AA148" s="136">
        <v>0</v>
      </c>
      <c r="AB148" s="136">
        <v>0</v>
      </c>
      <c r="AC148" s="136">
        <v>0</v>
      </c>
      <c r="AD148" s="136">
        <v>0</v>
      </c>
      <c r="AE148" s="136">
        <v>0</v>
      </c>
      <c r="AF148" s="136">
        <v>0</v>
      </c>
      <c r="AG148" s="108">
        <v>0.24158958546281775</v>
      </c>
      <c r="AH148" s="108">
        <v>0.24157756999458282</v>
      </c>
      <c r="AI148" s="108">
        <v>0.20952228724948571</v>
      </c>
      <c r="AJ148" s="108">
        <v>4.9238229308589052E-2</v>
      </c>
      <c r="AK148" s="108">
        <v>3.2658542846536805E-2</v>
      </c>
      <c r="AM148" s="14"/>
      <c r="AN148" s="121"/>
      <c r="AO148" s="121"/>
      <c r="AP148" s="14"/>
      <c r="AQ148" s="121"/>
      <c r="AR148" s="121"/>
    </row>
    <row r="149" spans="5:44" x14ac:dyDescent="0.2">
      <c r="E149" s="3" t="s">
        <v>26</v>
      </c>
      <c r="F149" s="3" t="s">
        <v>172</v>
      </c>
      <c r="I149" s="3" t="s">
        <v>250</v>
      </c>
      <c r="J149" s="3" t="s">
        <v>592</v>
      </c>
      <c r="K149" s="130" t="s">
        <v>358</v>
      </c>
      <c r="L149" s="3" t="s">
        <v>108</v>
      </c>
      <c r="R149" s="14"/>
      <c r="T149" s="136">
        <v>0</v>
      </c>
      <c r="U149" s="136">
        <v>0</v>
      </c>
      <c r="V149" s="136">
        <v>0</v>
      </c>
      <c r="W149" s="136">
        <v>0</v>
      </c>
      <c r="X149" s="136">
        <v>0</v>
      </c>
      <c r="Y149" s="136">
        <v>0</v>
      </c>
      <c r="Z149" s="136">
        <v>0</v>
      </c>
      <c r="AA149" s="136">
        <v>0</v>
      </c>
      <c r="AB149" s="136">
        <v>0</v>
      </c>
      <c r="AC149" s="136">
        <v>0</v>
      </c>
      <c r="AD149" s="136">
        <v>0</v>
      </c>
      <c r="AE149" s="136">
        <v>0</v>
      </c>
      <c r="AF149" s="136">
        <v>0</v>
      </c>
      <c r="AG149" s="108">
        <v>0.10419275204952005</v>
      </c>
      <c r="AH149" s="108">
        <v>0.10486425229086402</v>
      </c>
      <c r="AI149" s="108">
        <v>9.0069146891910742E-2</v>
      </c>
      <c r="AJ149" s="108">
        <v>2.0399269307279578E-2</v>
      </c>
      <c r="AK149" s="108">
        <v>1.2763557618711755E-2</v>
      </c>
      <c r="AM149" s="14"/>
      <c r="AN149" s="121"/>
      <c r="AO149" s="121"/>
      <c r="AP149" s="14"/>
      <c r="AQ149" s="121"/>
      <c r="AR149" s="121"/>
    </row>
    <row r="150" spans="5:44" x14ac:dyDescent="0.2">
      <c r="E150" s="3" t="s">
        <v>28</v>
      </c>
      <c r="F150" s="3" t="s">
        <v>172</v>
      </c>
      <c r="I150" s="3" t="s">
        <v>250</v>
      </c>
      <c r="J150" s="3" t="s">
        <v>592</v>
      </c>
      <c r="K150" s="130" t="s">
        <v>359</v>
      </c>
      <c r="L150" s="3" t="s">
        <v>108</v>
      </c>
      <c r="R150" s="14"/>
      <c r="T150" s="136">
        <v>0</v>
      </c>
      <c r="U150" s="136">
        <v>0</v>
      </c>
      <c r="V150" s="136">
        <v>0</v>
      </c>
      <c r="W150" s="136">
        <v>0</v>
      </c>
      <c r="X150" s="136">
        <v>0</v>
      </c>
      <c r="Y150" s="136">
        <v>0</v>
      </c>
      <c r="Z150" s="136">
        <v>0</v>
      </c>
      <c r="AA150" s="136">
        <v>0</v>
      </c>
      <c r="AB150" s="136">
        <v>0</v>
      </c>
      <c r="AC150" s="136">
        <v>0</v>
      </c>
      <c r="AD150" s="136">
        <v>0</v>
      </c>
      <c r="AE150" s="136">
        <v>0</v>
      </c>
      <c r="AF150" s="136">
        <v>0</v>
      </c>
      <c r="AG150" s="108">
        <v>6.8028849732604452E-2</v>
      </c>
      <c r="AH150" s="108">
        <v>6.8656533430473024E-2</v>
      </c>
      <c r="AI150" s="108">
        <v>5.5828295634557608E-2</v>
      </c>
      <c r="AJ150" s="108">
        <v>9.8656535304951568E-3</v>
      </c>
      <c r="AK150" s="108">
        <v>3.266387921047915E-3</v>
      </c>
      <c r="AM150" s="14"/>
      <c r="AN150" s="121"/>
      <c r="AO150" s="121"/>
      <c r="AP150" s="14"/>
      <c r="AQ150" s="121"/>
      <c r="AR150" s="121"/>
    </row>
    <row r="151" spans="5:44" x14ac:dyDescent="0.2">
      <c r="E151" s="3" t="s">
        <v>30</v>
      </c>
      <c r="F151" s="3" t="s">
        <v>172</v>
      </c>
      <c r="I151" s="3" t="s">
        <v>250</v>
      </c>
      <c r="J151" s="3" t="s">
        <v>592</v>
      </c>
      <c r="K151" s="130" t="s">
        <v>360</v>
      </c>
      <c r="L151" s="3" t="s">
        <v>108</v>
      </c>
      <c r="R151" s="14"/>
      <c r="T151" s="136">
        <v>0</v>
      </c>
      <c r="U151" s="136">
        <v>0</v>
      </c>
      <c r="V151" s="136">
        <v>0</v>
      </c>
      <c r="W151" s="136">
        <v>0</v>
      </c>
      <c r="X151" s="136">
        <v>0</v>
      </c>
      <c r="Y151" s="136">
        <v>0</v>
      </c>
      <c r="Z151" s="136">
        <v>0</v>
      </c>
      <c r="AA151" s="136">
        <v>0</v>
      </c>
      <c r="AB151" s="136">
        <v>0</v>
      </c>
      <c r="AC151" s="136">
        <v>0</v>
      </c>
      <c r="AD151" s="136">
        <v>0</v>
      </c>
      <c r="AE151" s="136">
        <v>0</v>
      </c>
      <c r="AF151" s="136">
        <v>0</v>
      </c>
      <c r="AG151" s="108">
        <v>0</v>
      </c>
      <c r="AH151" s="108">
        <v>0</v>
      </c>
      <c r="AI151" s="108">
        <v>0</v>
      </c>
      <c r="AJ151" s="108">
        <v>0</v>
      </c>
      <c r="AK151" s="108">
        <v>0</v>
      </c>
      <c r="AM151" s="14"/>
      <c r="AN151" s="121"/>
      <c r="AO151" s="121"/>
      <c r="AP151" s="14"/>
      <c r="AQ151" s="121"/>
      <c r="AR151" s="121"/>
    </row>
    <row r="152" spans="5:44" x14ac:dyDescent="0.2">
      <c r="E152" s="3" t="s">
        <v>32</v>
      </c>
      <c r="F152" s="3" t="s">
        <v>172</v>
      </c>
      <c r="I152" s="3" t="s">
        <v>250</v>
      </c>
      <c r="J152" s="3" t="s">
        <v>592</v>
      </c>
      <c r="K152" s="130" t="s">
        <v>361</v>
      </c>
      <c r="L152" s="3" t="s">
        <v>108</v>
      </c>
      <c r="R152" s="14"/>
      <c r="T152" s="136">
        <v>0</v>
      </c>
      <c r="U152" s="136">
        <v>0</v>
      </c>
      <c r="V152" s="136">
        <v>0</v>
      </c>
      <c r="W152" s="136">
        <v>0</v>
      </c>
      <c r="X152" s="136">
        <v>0</v>
      </c>
      <c r="Y152" s="136">
        <v>0</v>
      </c>
      <c r="Z152" s="136">
        <v>0</v>
      </c>
      <c r="AA152" s="136">
        <v>0</v>
      </c>
      <c r="AB152" s="136">
        <v>0</v>
      </c>
      <c r="AC152" s="136">
        <v>0</v>
      </c>
      <c r="AD152" s="136">
        <v>0</v>
      </c>
      <c r="AE152" s="136">
        <v>0</v>
      </c>
      <c r="AF152" s="136">
        <v>0</v>
      </c>
      <c r="AG152" s="108">
        <v>0</v>
      </c>
      <c r="AH152" s="108">
        <v>0</v>
      </c>
      <c r="AI152" s="108">
        <v>0</v>
      </c>
      <c r="AJ152" s="108">
        <v>0</v>
      </c>
      <c r="AK152" s="108">
        <v>0</v>
      </c>
      <c r="AM152" s="14"/>
      <c r="AN152" s="121"/>
      <c r="AO152" s="121"/>
      <c r="AP152" s="14"/>
      <c r="AQ152" s="121"/>
      <c r="AR152" s="121"/>
    </row>
    <row r="153" spans="5:44" x14ac:dyDescent="0.2">
      <c r="E153" s="3" t="s">
        <v>34</v>
      </c>
      <c r="F153" s="3" t="s">
        <v>172</v>
      </c>
      <c r="I153" s="3" t="s">
        <v>250</v>
      </c>
      <c r="J153" s="3" t="s">
        <v>592</v>
      </c>
      <c r="K153" s="130" t="s">
        <v>362</v>
      </c>
      <c r="L153" s="3" t="s">
        <v>108</v>
      </c>
      <c r="R153" s="14"/>
      <c r="T153" s="136">
        <v>0</v>
      </c>
      <c r="U153" s="136">
        <v>0</v>
      </c>
      <c r="V153" s="136">
        <v>0</v>
      </c>
      <c r="W153" s="136">
        <v>0</v>
      </c>
      <c r="X153" s="136">
        <v>0</v>
      </c>
      <c r="Y153" s="136">
        <v>0</v>
      </c>
      <c r="Z153" s="136">
        <v>0</v>
      </c>
      <c r="AA153" s="136">
        <v>0</v>
      </c>
      <c r="AB153" s="136">
        <v>0</v>
      </c>
      <c r="AC153" s="136">
        <v>0</v>
      </c>
      <c r="AD153" s="136">
        <v>0</v>
      </c>
      <c r="AE153" s="136">
        <v>0</v>
      </c>
      <c r="AF153" s="136">
        <v>0</v>
      </c>
      <c r="AG153" s="108">
        <v>0</v>
      </c>
      <c r="AH153" s="108">
        <v>0</v>
      </c>
      <c r="AI153" s="108">
        <v>0</v>
      </c>
      <c r="AJ153" s="108">
        <v>0</v>
      </c>
      <c r="AK153" s="108">
        <v>0</v>
      </c>
      <c r="AM153" s="14"/>
      <c r="AN153" s="121"/>
      <c r="AO153" s="121"/>
      <c r="AP153" s="14"/>
      <c r="AQ153" s="121"/>
      <c r="AR153" s="121"/>
    </row>
    <row r="154" spans="5:44" x14ac:dyDescent="0.2">
      <c r="E154" s="3" t="s">
        <v>36</v>
      </c>
      <c r="F154" s="3" t="s">
        <v>172</v>
      </c>
      <c r="I154" s="3" t="s">
        <v>250</v>
      </c>
      <c r="J154" s="3" t="s">
        <v>592</v>
      </c>
      <c r="K154" s="130" t="s">
        <v>363</v>
      </c>
      <c r="L154" s="3" t="s">
        <v>108</v>
      </c>
      <c r="R154" s="14"/>
      <c r="T154" s="136">
        <v>0</v>
      </c>
      <c r="U154" s="136">
        <v>0</v>
      </c>
      <c r="V154" s="136">
        <v>0</v>
      </c>
      <c r="W154" s="136">
        <v>0</v>
      </c>
      <c r="X154" s="136">
        <v>0</v>
      </c>
      <c r="Y154" s="136">
        <v>0</v>
      </c>
      <c r="Z154" s="136">
        <v>0</v>
      </c>
      <c r="AA154" s="136">
        <v>0</v>
      </c>
      <c r="AB154" s="136">
        <v>0</v>
      </c>
      <c r="AC154" s="136">
        <v>0</v>
      </c>
      <c r="AD154" s="136">
        <v>0</v>
      </c>
      <c r="AE154" s="136">
        <v>0</v>
      </c>
      <c r="AF154" s="136">
        <v>0</v>
      </c>
      <c r="AG154" s="108">
        <v>0</v>
      </c>
      <c r="AH154" s="108">
        <v>0</v>
      </c>
      <c r="AI154" s="108">
        <v>0</v>
      </c>
      <c r="AJ154" s="108">
        <v>0</v>
      </c>
      <c r="AK154" s="108">
        <v>0</v>
      </c>
      <c r="AM154" s="14"/>
      <c r="AN154" s="121"/>
      <c r="AO154" s="121"/>
      <c r="AP154" s="14"/>
      <c r="AQ154" s="121"/>
      <c r="AR154" s="121"/>
    </row>
    <row r="155" spans="5:44" x14ac:dyDescent="0.2">
      <c r="E155" s="3" t="s">
        <v>21</v>
      </c>
      <c r="F155" s="3" t="s">
        <v>172</v>
      </c>
      <c r="I155" s="3" t="s">
        <v>417</v>
      </c>
      <c r="J155" s="3" t="s">
        <v>592</v>
      </c>
      <c r="K155" s="130" t="s">
        <v>567</v>
      </c>
      <c r="L155" s="3" t="s">
        <v>108</v>
      </c>
      <c r="R155" s="14"/>
      <c r="T155" s="136">
        <v>0</v>
      </c>
      <c r="U155" s="136">
        <v>0</v>
      </c>
      <c r="V155" s="136">
        <v>0</v>
      </c>
      <c r="W155" s="136">
        <v>0</v>
      </c>
      <c r="X155" s="136">
        <v>0</v>
      </c>
      <c r="Y155" s="136">
        <v>0</v>
      </c>
      <c r="Z155" s="136">
        <v>0</v>
      </c>
      <c r="AA155" s="136">
        <v>0</v>
      </c>
      <c r="AB155" s="136">
        <v>0</v>
      </c>
      <c r="AC155" s="136">
        <v>0</v>
      </c>
      <c r="AD155" s="136">
        <v>0</v>
      </c>
      <c r="AE155" s="136">
        <v>0</v>
      </c>
      <c r="AF155" s="136">
        <v>0</v>
      </c>
      <c r="AG155" s="108">
        <v>4.9998399249909148E-2</v>
      </c>
      <c r="AH155" s="108">
        <v>4.8067728817590367E-2</v>
      </c>
      <c r="AI155" s="108">
        <v>4.0077732570560722E-2</v>
      </c>
      <c r="AJ155" s="108">
        <v>8.0081742545388759E-3</v>
      </c>
      <c r="AK155" s="108">
        <v>3.8911759978610557E-3</v>
      </c>
      <c r="AM155" s="14"/>
      <c r="AN155" s="121"/>
      <c r="AO155" s="121"/>
      <c r="AP155" s="14"/>
      <c r="AQ155" s="121"/>
      <c r="AR155" s="121"/>
    </row>
    <row r="156" spans="5:44" x14ac:dyDescent="0.2">
      <c r="E156" s="3" t="s">
        <v>24</v>
      </c>
      <c r="F156" s="3" t="s">
        <v>172</v>
      </c>
      <c r="I156" s="3" t="s">
        <v>417</v>
      </c>
      <c r="J156" s="3" t="s">
        <v>592</v>
      </c>
      <c r="K156" s="130" t="s">
        <v>571</v>
      </c>
      <c r="L156" s="3" t="s">
        <v>108</v>
      </c>
      <c r="R156" s="14"/>
      <c r="T156" s="136">
        <v>0</v>
      </c>
      <c r="U156" s="136">
        <v>0</v>
      </c>
      <c r="V156" s="136">
        <v>0</v>
      </c>
      <c r="W156" s="136">
        <v>0</v>
      </c>
      <c r="X156" s="136">
        <v>0</v>
      </c>
      <c r="Y156" s="136">
        <v>0</v>
      </c>
      <c r="Z156" s="136">
        <v>0</v>
      </c>
      <c r="AA156" s="136">
        <v>0</v>
      </c>
      <c r="AB156" s="136">
        <v>0</v>
      </c>
      <c r="AC156" s="136">
        <v>0</v>
      </c>
      <c r="AD156" s="136">
        <v>0</v>
      </c>
      <c r="AE156" s="136">
        <v>0</v>
      </c>
      <c r="AF156" s="136">
        <v>0</v>
      </c>
      <c r="AG156" s="108">
        <v>5.0557515565592889E-2</v>
      </c>
      <c r="AH156" s="108">
        <v>5.0555000572484632E-2</v>
      </c>
      <c r="AI156" s="108">
        <v>4.3846782706626682E-2</v>
      </c>
      <c r="AJ156" s="108">
        <v>1.0304096853779665E-2</v>
      </c>
      <c r="AK156" s="108">
        <v>6.8344618680954341E-3</v>
      </c>
      <c r="AM156" s="14"/>
      <c r="AN156" s="121"/>
      <c r="AO156" s="121"/>
      <c r="AP156" s="14"/>
      <c r="AQ156" s="121"/>
      <c r="AR156" s="121"/>
    </row>
    <row r="157" spans="5:44" x14ac:dyDescent="0.2">
      <c r="E157" s="3" t="s">
        <v>26</v>
      </c>
      <c r="F157" s="3" t="s">
        <v>172</v>
      </c>
      <c r="I157" s="3" t="s">
        <v>417</v>
      </c>
      <c r="J157" s="3" t="s">
        <v>592</v>
      </c>
      <c r="K157" s="130" t="s">
        <v>573</v>
      </c>
      <c r="L157" s="3" t="s">
        <v>108</v>
      </c>
      <c r="R157" s="14"/>
      <c r="T157" s="136">
        <v>0</v>
      </c>
      <c r="U157" s="136">
        <v>0</v>
      </c>
      <c r="V157" s="136">
        <v>0</v>
      </c>
      <c r="W157" s="136">
        <v>0</v>
      </c>
      <c r="X157" s="136">
        <v>0</v>
      </c>
      <c r="Y157" s="136">
        <v>0</v>
      </c>
      <c r="Z157" s="136">
        <v>0</v>
      </c>
      <c r="AA157" s="136">
        <v>0</v>
      </c>
      <c r="AB157" s="136">
        <v>0</v>
      </c>
      <c r="AC157" s="136">
        <v>0</v>
      </c>
      <c r="AD157" s="136">
        <v>0</v>
      </c>
      <c r="AE157" s="136">
        <v>0</v>
      </c>
      <c r="AF157" s="136">
        <v>0</v>
      </c>
      <c r="AG157" s="108">
        <v>2.6537088984358109E-2</v>
      </c>
      <c r="AH157" s="108">
        <v>2.6708114336287739E-2</v>
      </c>
      <c r="AI157" s="108">
        <v>2.2939915517778652E-2</v>
      </c>
      <c r="AJ157" s="108">
        <v>5.1955362169615604E-3</v>
      </c>
      <c r="AK157" s="108">
        <v>3.2507798406170704E-3</v>
      </c>
      <c r="AM157" s="14"/>
      <c r="AN157" s="121"/>
      <c r="AO157" s="121"/>
      <c r="AP157" s="14"/>
      <c r="AQ157" s="121"/>
      <c r="AR157" s="121"/>
    </row>
    <row r="158" spans="5:44" x14ac:dyDescent="0.2">
      <c r="E158" s="3" t="s">
        <v>28</v>
      </c>
      <c r="F158" s="3" t="s">
        <v>172</v>
      </c>
      <c r="I158" s="3" t="s">
        <v>417</v>
      </c>
      <c r="J158" s="3" t="s">
        <v>592</v>
      </c>
      <c r="K158" s="130" t="s">
        <v>575</v>
      </c>
      <c r="L158" s="3" t="s">
        <v>108</v>
      </c>
      <c r="R158" s="14"/>
      <c r="T158" s="136">
        <v>0</v>
      </c>
      <c r="U158" s="136">
        <v>0</v>
      </c>
      <c r="V158" s="136">
        <v>0</v>
      </c>
      <c r="W158" s="136">
        <v>0</v>
      </c>
      <c r="X158" s="136">
        <v>0</v>
      </c>
      <c r="Y158" s="136">
        <v>0</v>
      </c>
      <c r="Z158" s="136">
        <v>0</v>
      </c>
      <c r="AA158" s="136">
        <v>0</v>
      </c>
      <c r="AB158" s="136">
        <v>0</v>
      </c>
      <c r="AC158" s="136">
        <v>0</v>
      </c>
      <c r="AD158" s="136">
        <v>0</v>
      </c>
      <c r="AE158" s="136">
        <v>0</v>
      </c>
      <c r="AF158" s="136">
        <v>0</v>
      </c>
      <c r="AG158" s="108">
        <v>2.0217082792156098E-2</v>
      </c>
      <c r="AH158" s="108">
        <v>2.0403620058080229E-2</v>
      </c>
      <c r="AI158" s="108">
        <v>1.6591273321569837E-2</v>
      </c>
      <c r="AJ158" s="108">
        <v>2.9319141839667501E-3</v>
      </c>
      <c r="AK158" s="108">
        <v>9.7071865347572424E-4</v>
      </c>
      <c r="AM158" s="14"/>
      <c r="AN158" s="121"/>
      <c r="AO158" s="121"/>
      <c r="AP158" s="14"/>
      <c r="AQ158" s="121"/>
      <c r="AR158" s="121"/>
    </row>
    <row r="159" spans="5:44" x14ac:dyDescent="0.2">
      <c r="E159" s="3" t="s">
        <v>30</v>
      </c>
      <c r="F159" s="3" t="s">
        <v>172</v>
      </c>
      <c r="I159" s="3" t="s">
        <v>417</v>
      </c>
      <c r="J159" s="3" t="s">
        <v>592</v>
      </c>
      <c r="K159" s="130" t="s">
        <v>418</v>
      </c>
      <c r="L159" s="3" t="s">
        <v>108</v>
      </c>
      <c r="R159" s="14"/>
      <c r="T159" s="136">
        <v>0</v>
      </c>
      <c r="U159" s="136">
        <v>0</v>
      </c>
      <c r="V159" s="136">
        <v>0</v>
      </c>
      <c r="W159" s="136">
        <v>0</v>
      </c>
      <c r="X159" s="136">
        <v>0</v>
      </c>
      <c r="Y159" s="136">
        <v>0</v>
      </c>
      <c r="Z159" s="136">
        <v>0</v>
      </c>
      <c r="AA159" s="136">
        <v>0</v>
      </c>
      <c r="AB159" s="136">
        <v>0</v>
      </c>
      <c r="AC159" s="136">
        <v>0</v>
      </c>
      <c r="AD159" s="136">
        <v>0</v>
      </c>
      <c r="AE159" s="136">
        <v>0</v>
      </c>
      <c r="AF159" s="136">
        <v>0</v>
      </c>
      <c r="AG159" s="108">
        <v>0</v>
      </c>
      <c r="AH159" s="108">
        <v>0</v>
      </c>
      <c r="AI159" s="108">
        <v>0</v>
      </c>
      <c r="AJ159" s="108">
        <v>0</v>
      </c>
      <c r="AK159" s="108">
        <v>0</v>
      </c>
      <c r="AM159" s="14"/>
      <c r="AN159" s="121"/>
      <c r="AO159" s="121"/>
      <c r="AP159" s="14"/>
      <c r="AQ159" s="121"/>
      <c r="AR159" s="121"/>
    </row>
    <row r="160" spans="5:44" x14ac:dyDescent="0.2">
      <c r="E160" s="3" t="s">
        <v>32</v>
      </c>
      <c r="F160" s="3" t="s">
        <v>172</v>
      </c>
      <c r="I160" s="3" t="s">
        <v>417</v>
      </c>
      <c r="J160" s="3" t="s">
        <v>592</v>
      </c>
      <c r="K160" s="130" t="s">
        <v>538</v>
      </c>
      <c r="L160" s="3" t="s">
        <v>108</v>
      </c>
      <c r="R160" s="14"/>
      <c r="T160" s="136">
        <v>0</v>
      </c>
      <c r="U160" s="136">
        <v>0</v>
      </c>
      <c r="V160" s="136">
        <v>0</v>
      </c>
      <c r="W160" s="136">
        <v>0</v>
      </c>
      <c r="X160" s="136">
        <v>0</v>
      </c>
      <c r="Y160" s="136">
        <v>0</v>
      </c>
      <c r="Z160" s="136">
        <v>0</v>
      </c>
      <c r="AA160" s="136">
        <v>0</v>
      </c>
      <c r="AB160" s="136">
        <v>0</v>
      </c>
      <c r="AC160" s="136">
        <v>0</v>
      </c>
      <c r="AD160" s="136">
        <v>0</v>
      </c>
      <c r="AE160" s="136">
        <v>0</v>
      </c>
      <c r="AF160" s="136">
        <v>0</v>
      </c>
      <c r="AG160" s="108">
        <v>0.33712031233315365</v>
      </c>
      <c r="AH160" s="108">
        <v>0.37096254666248002</v>
      </c>
      <c r="AI160" s="108">
        <v>0.40631616774274648</v>
      </c>
      <c r="AJ160" s="108">
        <v>0.42222841201371319</v>
      </c>
      <c r="AK160" s="108">
        <v>0.28422784435580151</v>
      </c>
      <c r="AM160" s="14"/>
      <c r="AN160" s="121"/>
      <c r="AO160" s="121"/>
      <c r="AP160" s="14"/>
      <c r="AQ160" s="121"/>
      <c r="AR160" s="121"/>
    </row>
    <row r="161" spans="5:44" x14ac:dyDescent="0.2">
      <c r="E161" s="3" t="s">
        <v>34</v>
      </c>
      <c r="F161" s="3" t="s">
        <v>172</v>
      </c>
      <c r="I161" s="3" t="s">
        <v>417</v>
      </c>
      <c r="J161" s="3" t="s">
        <v>592</v>
      </c>
      <c r="K161" s="130" t="s">
        <v>547</v>
      </c>
      <c r="L161" s="3" t="s">
        <v>108</v>
      </c>
      <c r="R161" s="14"/>
      <c r="T161" s="136">
        <v>0</v>
      </c>
      <c r="U161" s="136">
        <v>0</v>
      </c>
      <c r="V161" s="136">
        <v>0</v>
      </c>
      <c r="W161" s="136">
        <v>0</v>
      </c>
      <c r="X161" s="136">
        <v>0</v>
      </c>
      <c r="Y161" s="136">
        <v>0</v>
      </c>
      <c r="Z161" s="136">
        <v>0</v>
      </c>
      <c r="AA161" s="136">
        <v>0</v>
      </c>
      <c r="AB161" s="136">
        <v>0</v>
      </c>
      <c r="AC161" s="136">
        <v>0</v>
      </c>
      <c r="AD161" s="136">
        <v>0</v>
      </c>
      <c r="AE161" s="136">
        <v>0</v>
      </c>
      <c r="AF161" s="136">
        <v>0</v>
      </c>
      <c r="AG161" s="108">
        <v>0.82042899103865097</v>
      </c>
      <c r="AH161" s="108">
        <v>0.89266756723437268</v>
      </c>
      <c r="AI161" s="108">
        <v>0.96294851998645969</v>
      </c>
      <c r="AJ161" s="108">
        <v>1.0000021633019167</v>
      </c>
      <c r="AK161" s="108">
        <v>0.63777693079649467</v>
      </c>
      <c r="AM161" s="14"/>
      <c r="AN161" s="121"/>
      <c r="AO161" s="121"/>
      <c r="AP161" s="14"/>
      <c r="AQ161" s="121"/>
      <c r="AR161" s="121"/>
    </row>
    <row r="162" spans="5:44" x14ac:dyDescent="0.2">
      <c r="E162" s="3" t="s">
        <v>36</v>
      </c>
      <c r="F162" s="3" t="s">
        <v>172</v>
      </c>
      <c r="I162" s="3" t="s">
        <v>417</v>
      </c>
      <c r="J162" s="3" t="s">
        <v>592</v>
      </c>
      <c r="K162" s="130" t="s">
        <v>581</v>
      </c>
      <c r="L162" s="3" t="s">
        <v>108</v>
      </c>
      <c r="R162" s="14"/>
      <c r="T162" s="136">
        <v>0</v>
      </c>
      <c r="U162" s="136">
        <v>0</v>
      </c>
      <c r="V162" s="136">
        <v>0</v>
      </c>
      <c r="W162" s="136">
        <v>0</v>
      </c>
      <c r="X162" s="136">
        <v>0</v>
      </c>
      <c r="Y162" s="136">
        <v>0</v>
      </c>
      <c r="Z162" s="136">
        <v>0</v>
      </c>
      <c r="AA162" s="136">
        <v>0</v>
      </c>
      <c r="AB162" s="136">
        <v>0</v>
      </c>
      <c r="AC162" s="136">
        <v>0</v>
      </c>
      <c r="AD162" s="136">
        <v>0</v>
      </c>
      <c r="AE162" s="136">
        <v>0</v>
      </c>
      <c r="AF162" s="136">
        <v>0</v>
      </c>
      <c r="AG162" s="108">
        <v>0</v>
      </c>
      <c r="AH162" s="108">
        <v>0</v>
      </c>
      <c r="AI162" s="108">
        <v>0</v>
      </c>
      <c r="AJ162" s="108">
        <v>0</v>
      </c>
      <c r="AK162" s="108">
        <v>0</v>
      </c>
      <c r="AM162" s="14"/>
      <c r="AN162" s="121"/>
      <c r="AO162" s="121"/>
      <c r="AP162" s="14"/>
      <c r="AQ162" s="121"/>
      <c r="AR162" s="121"/>
    </row>
    <row r="163" spans="5:44" x14ac:dyDescent="0.2">
      <c r="E163" s="3" t="s">
        <v>21</v>
      </c>
      <c r="F163" s="3" t="s">
        <v>207</v>
      </c>
      <c r="I163" s="3" t="s">
        <v>213</v>
      </c>
      <c r="J163" s="3" t="s">
        <v>592</v>
      </c>
      <c r="K163" s="130" t="s">
        <v>518</v>
      </c>
      <c r="L163" s="3" t="s">
        <v>108</v>
      </c>
      <c r="R163" s="14"/>
      <c r="T163" s="136">
        <v>0</v>
      </c>
      <c r="U163" s="136">
        <v>0</v>
      </c>
      <c r="V163" s="136">
        <v>0</v>
      </c>
      <c r="W163" s="136">
        <v>0</v>
      </c>
      <c r="X163" s="136">
        <v>0</v>
      </c>
      <c r="Y163" s="136">
        <v>0</v>
      </c>
      <c r="Z163" s="136">
        <v>0</v>
      </c>
      <c r="AA163" s="136">
        <v>0</v>
      </c>
      <c r="AB163" s="136">
        <v>0</v>
      </c>
      <c r="AC163" s="136">
        <v>0</v>
      </c>
      <c r="AD163" s="136">
        <v>0</v>
      </c>
      <c r="AE163" s="136">
        <v>0</v>
      </c>
      <c r="AF163" s="136">
        <v>0</v>
      </c>
      <c r="AG163" s="108">
        <v>1.939590897463064E-2</v>
      </c>
      <c r="AH163" s="108">
        <v>1.8646942733778177E-2</v>
      </c>
      <c r="AI163" s="108">
        <v>1.5547378665260245E-2</v>
      </c>
      <c r="AJ163" s="108">
        <v>3.1066154315896244E-3</v>
      </c>
      <c r="AK163" s="108">
        <v>1.509506587963724E-3</v>
      </c>
      <c r="AM163" s="14"/>
      <c r="AN163" s="121"/>
      <c r="AO163" s="121"/>
      <c r="AP163" s="14"/>
      <c r="AQ163" s="121"/>
      <c r="AR163" s="121"/>
    </row>
    <row r="164" spans="5:44" x14ac:dyDescent="0.2">
      <c r="E164" s="3" t="s">
        <v>24</v>
      </c>
      <c r="F164" s="3" t="s">
        <v>207</v>
      </c>
      <c r="I164" s="3" t="s">
        <v>213</v>
      </c>
      <c r="J164" s="3" t="s">
        <v>592</v>
      </c>
      <c r="K164" s="130" t="s">
        <v>519</v>
      </c>
      <c r="L164" s="3" t="s">
        <v>108</v>
      </c>
      <c r="R164" s="14"/>
      <c r="T164" s="136">
        <v>0</v>
      </c>
      <c r="U164" s="136">
        <v>0</v>
      </c>
      <c r="V164" s="136">
        <v>0</v>
      </c>
      <c r="W164" s="136">
        <v>0</v>
      </c>
      <c r="X164" s="136">
        <v>0</v>
      </c>
      <c r="Y164" s="136">
        <v>0</v>
      </c>
      <c r="Z164" s="136">
        <v>0</v>
      </c>
      <c r="AA164" s="136">
        <v>0</v>
      </c>
      <c r="AB164" s="136">
        <v>0</v>
      </c>
      <c r="AC164" s="136">
        <v>0</v>
      </c>
      <c r="AD164" s="136">
        <v>0</v>
      </c>
      <c r="AE164" s="136">
        <v>0</v>
      </c>
      <c r="AF164" s="136">
        <v>0</v>
      </c>
      <c r="AG164" s="108">
        <v>1.9613087284796282E-2</v>
      </c>
      <c r="AH164" s="108">
        <v>1.9612112138220436E-2</v>
      </c>
      <c r="AI164" s="108">
        <v>1.7009752072891841E-2</v>
      </c>
      <c r="AJ164" s="108">
        <v>3.9973313258029599E-3</v>
      </c>
      <c r="AK164" s="108">
        <v>2.6513350119557765E-3</v>
      </c>
      <c r="AM164" s="14"/>
      <c r="AN164" s="121"/>
      <c r="AO164" s="121"/>
      <c r="AP164" s="14"/>
      <c r="AQ164" s="121"/>
      <c r="AR164" s="121"/>
    </row>
    <row r="165" spans="5:44" x14ac:dyDescent="0.2">
      <c r="E165" s="3" t="s">
        <v>26</v>
      </c>
      <c r="F165" s="3" t="s">
        <v>207</v>
      </c>
      <c r="I165" s="3" t="s">
        <v>213</v>
      </c>
      <c r="J165" s="3" t="s">
        <v>592</v>
      </c>
      <c r="K165" s="130" t="s">
        <v>520</v>
      </c>
      <c r="L165" s="3" t="s">
        <v>108</v>
      </c>
      <c r="R165" s="14"/>
      <c r="T165" s="136">
        <v>0</v>
      </c>
      <c r="U165" s="136">
        <v>0</v>
      </c>
      <c r="V165" s="136">
        <v>0</v>
      </c>
      <c r="W165" s="136">
        <v>0</v>
      </c>
      <c r="X165" s="136">
        <v>0</v>
      </c>
      <c r="Y165" s="136">
        <v>0</v>
      </c>
      <c r="Z165" s="136">
        <v>0</v>
      </c>
      <c r="AA165" s="136">
        <v>0</v>
      </c>
      <c r="AB165" s="136">
        <v>0</v>
      </c>
      <c r="AC165" s="136">
        <v>0</v>
      </c>
      <c r="AD165" s="136">
        <v>0</v>
      </c>
      <c r="AE165" s="136">
        <v>0</v>
      </c>
      <c r="AF165" s="136">
        <v>0</v>
      </c>
      <c r="AG165" s="108">
        <v>1.0294346980697677E-2</v>
      </c>
      <c r="AH165" s="108">
        <v>1.036069223539546E-2</v>
      </c>
      <c r="AI165" s="108">
        <v>8.8989208488349288E-3</v>
      </c>
      <c r="AJ165" s="108">
        <v>2.0154679535899058E-3</v>
      </c>
      <c r="AK165" s="108">
        <v>1.2610520244468661E-3</v>
      </c>
      <c r="AM165" s="14"/>
      <c r="AN165" s="121"/>
      <c r="AO165" s="121"/>
      <c r="AP165" s="14"/>
      <c r="AQ165" s="121"/>
      <c r="AR165" s="121"/>
    </row>
    <row r="166" spans="5:44" x14ac:dyDescent="0.2">
      <c r="E166" s="3" t="s">
        <v>28</v>
      </c>
      <c r="F166" s="3" t="s">
        <v>207</v>
      </c>
      <c r="I166" s="3" t="s">
        <v>213</v>
      </c>
      <c r="J166" s="3" t="s">
        <v>592</v>
      </c>
      <c r="K166" s="130" t="s">
        <v>521</v>
      </c>
      <c r="L166" s="3" t="s">
        <v>108</v>
      </c>
      <c r="R166" s="14"/>
      <c r="T166" s="136">
        <v>0</v>
      </c>
      <c r="U166" s="136">
        <v>0</v>
      </c>
      <c r="V166" s="136">
        <v>0</v>
      </c>
      <c r="W166" s="136">
        <v>0</v>
      </c>
      <c r="X166" s="136">
        <v>0</v>
      </c>
      <c r="Y166" s="136">
        <v>0</v>
      </c>
      <c r="Z166" s="136">
        <v>0</v>
      </c>
      <c r="AA166" s="136">
        <v>0</v>
      </c>
      <c r="AB166" s="136">
        <v>0</v>
      </c>
      <c r="AC166" s="136">
        <v>0</v>
      </c>
      <c r="AD166" s="136">
        <v>0</v>
      </c>
      <c r="AE166" s="136">
        <v>0</v>
      </c>
      <c r="AF166" s="136">
        <v>0</v>
      </c>
      <c r="AG166" s="108">
        <v>7.8431506450759355E-3</v>
      </c>
      <c r="AH166" s="108">
        <v>7.9155172584348416E-3</v>
      </c>
      <c r="AI166" s="108">
        <v>6.4365302971627347E-3</v>
      </c>
      <c r="AJ166" s="108">
        <v>1.1374266406315049E-3</v>
      </c>
      <c r="AK166" s="108">
        <v>3.7658666574191059E-4</v>
      </c>
      <c r="AM166" s="14"/>
      <c r="AN166" s="121"/>
      <c r="AO166" s="121"/>
      <c r="AP166" s="14"/>
      <c r="AQ166" s="121"/>
      <c r="AR166" s="121"/>
    </row>
    <row r="167" spans="5:44" x14ac:dyDescent="0.2">
      <c r="E167" s="3" t="s">
        <v>30</v>
      </c>
      <c r="F167" s="3" t="s">
        <v>207</v>
      </c>
      <c r="I167" s="3" t="s">
        <v>213</v>
      </c>
      <c r="J167" s="3" t="s">
        <v>592</v>
      </c>
      <c r="K167" s="130" t="s">
        <v>445</v>
      </c>
      <c r="L167" s="3" t="s">
        <v>108</v>
      </c>
      <c r="R167" s="14"/>
      <c r="T167" s="136">
        <v>0</v>
      </c>
      <c r="U167" s="136">
        <v>0</v>
      </c>
      <c r="V167" s="136">
        <v>0</v>
      </c>
      <c r="W167" s="136">
        <v>0</v>
      </c>
      <c r="X167" s="136">
        <v>0</v>
      </c>
      <c r="Y167" s="136">
        <v>0</v>
      </c>
      <c r="Z167" s="136">
        <v>0</v>
      </c>
      <c r="AA167" s="136">
        <v>0</v>
      </c>
      <c r="AB167" s="136">
        <v>0</v>
      </c>
      <c r="AC167" s="136">
        <v>0</v>
      </c>
      <c r="AD167" s="136">
        <v>0</v>
      </c>
      <c r="AE167" s="136">
        <v>0</v>
      </c>
      <c r="AF167" s="136">
        <v>0</v>
      </c>
      <c r="AG167" s="108">
        <v>0</v>
      </c>
      <c r="AH167" s="108">
        <v>0</v>
      </c>
      <c r="AI167" s="108">
        <v>0</v>
      </c>
      <c r="AJ167" s="108">
        <v>0</v>
      </c>
      <c r="AK167" s="108">
        <v>0</v>
      </c>
      <c r="AM167" s="14"/>
      <c r="AN167" s="121"/>
      <c r="AO167" s="121"/>
      <c r="AP167" s="14"/>
      <c r="AQ167" s="121"/>
      <c r="AR167" s="121"/>
    </row>
    <row r="168" spans="5:44" x14ac:dyDescent="0.2">
      <c r="E168" s="3" t="s">
        <v>32</v>
      </c>
      <c r="F168" s="3" t="s">
        <v>207</v>
      </c>
      <c r="I168" s="3" t="s">
        <v>213</v>
      </c>
      <c r="J168" s="3" t="s">
        <v>592</v>
      </c>
      <c r="K168" s="130" t="s">
        <v>522</v>
      </c>
      <c r="L168" s="3" t="s">
        <v>108</v>
      </c>
      <c r="R168" s="14"/>
      <c r="T168" s="136">
        <v>0</v>
      </c>
      <c r="U168" s="136">
        <v>0</v>
      </c>
      <c r="V168" s="136">
        <v>0</v>
      </c>
      <c r="W168" s="136">
        <v>0</v>
      </c>
      <c r="X168" s="136">
        <v>0</v>
      </c>
      <c r="Y168" s="136">
        <v>0</v>
      </c>
      <c r="Z168" s="136">
        <v>0</v>
      </c>
      <c r="AA168" s="136">
        <v>0</v>
      </c>
      <c r="AB168" s="136">
        <v>0</v>
      </c>
      <c r="AC168" s="136">
        <v>0</v>
      </c>
      <c r="AD168" s="136">
        <v>0</v>
      </c>
      <c r="AE168" s="136">
        <v>0</v>
      </c>
      <c r="AF168" s="136">
        <v>0</v>
      </c>
      <c r="AG168" s="108">
        <v>0</v>
      </c>
      <c r="AH168" s="108">
        <v>0</v>
      </c>
      <c r="AI168" s="108">
        <v>0</v>
      </c>
      <c r="AJ168" s="108">
        <v>0</v>
      </c>
      <c r="AK168" s="108">
        <v>0</v>
      </c>
      <c r="AM168" s="14"/>
      <c r="AN168" s="121"/>
      <c r="AO168" s="121"/>
      <c r="AP168" s="14"/>
      <c r="AQ168" s="121"/>
      <c r="AR168" s="121"/>
    </row>
    <row r="169" spans="5:44" x14ac:dyDescent="0.2">
      <c r="E169" s="3" t="s">
        <v>34</v>
      </c>
      <c r="F169" s="3" t="s">
        <v>207</v>
      </c>
      <c r="I169" s="3" t="s">
        <v>213</v>
      </c>
      <c r="J169" s="3" t="s">
        <v>592</v>
      </c>
      <c r="K169" s="130" t="s">
        <v>523</v>
      </c>
      <c r="L169" s="3" t="s">
        <v>108</v>
      </c>
      <c r="R169" s="14"/>
      <c r="T169" s="136">
        <v>0</v>
      </c>
      <c r="U169" s="136">
        <v>0</v>
      </c>
      <c r="V169" s="136">
        <v>0</v>
      </c>
      <c r="W169" s="136">
        <v>0</v>
      </c>
      <c r="X169" s="136">
        <v>0</v>
      </c>
      <c r="Y169" s="136">
        <v>0</v>
      </c>
      <c r="Z169" s="136">
        <v>0</v>
      </c>
      <c r="AA169" s="136">
        <v>0</v>
      </c>
      <c r="AB169" s="136">
        <v>0</v>
      </c>
      <c r="AC169" s="136">
        <v>0</v>
      </c>
      <c r="AD169" s="136">
        <v>0</v>
      </c>
      <c r="AE169" s="136">
        <v>0</v>
      </c>
      <c r="AF169" s="136">
        <v>0</v>
      </c>
      <c r="AG169" s="108">
        <v>0</v>
      </c>
      <c r="AH169" s="108">
        <v>0</v>
      </c>
      <c r="AI169" s="108">
        <v>0</v>
      </c>
      <c r="AJ169" s="108">
        <v>0</v>
      </c>
      <c r="AK169" s="108">
        <v>0</v>
      </c>
      <c r="AM169" s="14"/>
      <c r="AN169" s="121"/>
      <c r="AO169" s="121"/>
      <c r="AP169" s="14"/>
      <c r="AQ169" s="121"/>
      <c r="AR169" s="121"/>
    </row>
    <row r="170" spans="5:44" x14ac:dyDescent="0.2">
      <c r="E170" s="3" t="s">
        <v>36</v>
      </c>
      <c r="F170" s="3" t="s">
        <v>207</v>
      </c>
      <c r="I170" s="3" t="s">
        <v>213</v>
      </c>
      <c r="J170" s="3" t="s">
        <v>592</v>
      </c>
      <c r="K170" s="130" t="s">
        <v>524</v>
      </c>
      <c r="L170" s="3" t="s">
        <v>108</v>
      </c>
      <c r="R170" s="14"/>
      <c r="T170" s="136">
        <v>0</v>
      </c>
      <c r="U170" s="136">
        <v>0</v>
      </c>
      <c r="V170" s="136">
        <v>0</v>
      </c>
      <c r="W170" s="136">
        <v>0</v>
      </c>
      <c r="X170" s="136">
        <v>0</v>
      </c>
      <c r="Y170" s="136">
        <v>0</v>
      </c>
      <c r="Z170" s="136">
        <v>0</v>
      </c>
      <c r="AA170" s="136">
        <v>0</v>
      </c>
      <c r="AB170" s="136">
        <v>0</v>
      </c>
      <c r="AC170" s="136">
        <v>0</v>
      </c>
      <c r="AD170" s="136">
        <v>0</v>
      </c>
      <c r="AE170" s="136">
        <v>0</v>
      </c>
      <c r="AF170" s="136">
        <v>0</v>
      </c>
      <c r="AG170" s="108">
        <v>0</v>
      </c>
      <c r="AH170" s="108">
        <v>0</v>
      </c>
      <c r="AI170" s="108">
        <v>0</v>
      </c>
      <c r="AJ170" s="108">
        <v>0</v>
      </c>
      <c r="AK170" s="108">
        <v>0</v>
      </c>
      <c r="AM170" s="14"/>
      <c r="AN170" s="121"/>
      <c r="AO170" s="121"/>
      <c r="AP170" s="14"/>
      <c r="AQ170" s="121"/>
      <c r="AR170" s="121"/>
    </row>
    <row r="171" spans="5:44" x14ac:dyDescent="0.2">
      <c r="E171" s="3" t="s">
        <v>21</v>
      </c>
      <c r="F171" s="3" t="s">
        <v>214</v>
      </c>
      <c r="I171" s="3" t="s">
        <v>214</v>
      </c>
      <c r="J171" s="3" t="s">
        <v>592</v>
      </c>
      <c r="K171" s="130" t="s">
        <v>488</v>
      </c>
      <c r="L171" s="3" t="s">
        <v>108</v>
      </c>
      <c r="R171" s="14"/>
      <c r="T171" s="136">
        <v>0</v>
      </c>
      <c r="U171" s="136">
        <v>0</v>
      </c>
      <c r="V171" s="136">
        <v>0</v>
      </c>
      <c r="W171" s="136">
        <v>0</v>
      </c>
      <c r="X171" s="136">
        <v>0</v>
      </c>
      <c r="Y171" s="136">
        <v>0</v>
      </c>
      <c r="Z171" s="136">
        <v>0</v>
      </c>
      <c r="AA171" s="136">
        <v>0</v>
      </c>
      <c r="AB171" s="136">
        <v>0</v>
      </c>
      <c r="AC171" s="136">
        <v>0</v>
      </c>
      <c r="AD171" s="136">
        <v>0</v>
      </c>
      <c r="AE171" s="136">
        <v>0</v>
      </c>
      <c r="AF171" s="136">
        <v>0</v>
      </c>
      <c r="AG171" s="108">
        <v>0.10699181030782048</v>
      </c>
      <c r="AH171" s="108">
        <v>0.10752945759579949</v>
      </c>
      <c r="AI171" s="108">
        <v>0.10806980662894421</v>
      </c>
      <c r="AJ171" s="108">
        <v>0.10861287098386352</v>
      </c>
      <c r="AK171" s="108">
        <v>0.10915866430539047</v>
      </c>
      <c r="AM171" s="14"/>
      <c r="AN171" s="121"/>
      <c r="AO171" s="121"/>
      <c r="AP171" s="14"/>
      <c r="AQ171" s="121"/>
      <c r="AR171" s="121"/>
    </row>
    <row r="172" spans="5:44" x14ac:dyDescent="0.2">
      <c r="E172" s="3" t="s">
        <v>24</v>
      </c>
      <c r="F172" s="3" t="s">
        <v>214</v>
      </c>
      <c r="I172" s="3" t="s">
        <v>214</v>
      </c>
      <c r="J172" s="3" t="s">
        <v>592</v>
      </c>
      <c r="K172" s="130" t="s">
        <v>489</v>
      </c>
      <c r="L172" s="3" t="s">
        <v>108</v>
      </c>
      <c r="R172" s="14"/>
      <c r="T172" s="136">
        <v>0</v>
      </c>
      <c r="U172" s="136">
        <v>0</v>
      </c>
      <c r="V172" s="136">
        <v>0</v>
      </c>
      <c r="W172" s="136">
        <v>0</v>
      </c>
      <c r="X172" s="136">
        <v>0</v>
      </c>
      <c r="Y172" s="136">
        <v>0</v>
      </c>
      <c r="Z172" s="136">
        <v>0</v>
      </c>
      <c r="AA172" s="136">
        <v>0</v>
      </c>
      <c r="AB172" s="136">
        <v>0</v>
      </c>
      <c r="AC172" s="136">
        <v>0</v>
      </c>
      <c r="AD172" s="136">
        <v>0</v>
      </c>
      <c r="AE172" s="136">
        <v>0</v>
      </c>
      <c r="AF172" s="136">
        <v>0</v>
      </c>
      <c r="AG172" s="108">
        <v>6.7519369712886051E-2</v>
      </c>
      <c r="AH172" s="108">
        <v>6.7858663028026192E-2</v>
      </c>
      <c r="AI172" s="108">
        <v>6.8199661334699679E-2</v>
      </c>
      <c r="AJ172" s="108">
        <v>6.8542373200703194E-2</v>
      </c>
      <c r="AK172" s="108">
        <v>6.8886807236887629E-2</v>
      </c>
      <c r="AM172" s="14"/>
      <c r="AN172" s="121"/>
      <c r="AO172" s="121"/>
      <c r="AP172" s="14"/>
      <c r="AQ172" s="121"/>
      <c r="AR172" s="121"/>
    </row>
    <row r="173" spans="5:44" x14ac:dyDescent="0.2">
      <c r="E173" s="3" t="s">
        <v>26</v>
      </c>
      <c r="F173" s="3" t="s">
        <v>214</v>
      </c>
      <c r="I173" s="3" t="s">
        <v>214</v>
      </c>
      <c r="J173" s="3" t="s">
        <v>592</v>
      </c>
      <c r="K173" s="130" t="s">
        <v>490</v>
      </c>
      <c r="L173" s="3" t="s">
        <v>108</v>
      </c>
      <c r="R173" s="14"/>
      <c r="T173" s="136">
        <v>0</v>
      </c>
      <c r="U173" s="136">
        <v>0</v>
      </c>
      <c r="V173" s="136">
        <v>0</v>
      </c>
      <c r="W173" s="136">
        <v>0</v>
      </c>
      <c r="X173" s="136">
        <v>0</v>
      </c>
      <c r="Y173" s="136">
        <v>0</v>
      </c>
      <c r="Z173" s="136">
        <v>0</v>
      </c>
      <c r="AA173" s="136">
        <v>0</v>
      </c>
      <c r="AB173" s="136">
        <v>0</v>
      </c>
      <c r="AC173" s="136">
        <v>0</v>
      </c>
      <c r="AD173" s="136">
        <v>0</v>
      </c>
      <c r="AE173" s="136">
        <v>0</v>
      </c>
      <c r="AF173" s="136">
        <v>0</v>
      </c>
      <c r="AG173" s="108">
        <v>9.8564171611827997E-2</v>
      </c>
      <c r="AH173" s="108">
        <v>9.9059468956611052E-2</v>
      </c>
      <c r="AI173" s="108">
        <v>9.9557255232774922E-2</v>
      </c>
      <c r="AJ173" s="108">
        <v>0.10005754294751248</v>
      </c>
      <c r="AK173" s="108">
        <v>0.10056034467086682</v>
      </c>
      <c r="AM173" s="14"/>
      <c r="AN173" s="121"/>
      <c r="AO173" s="121"/>
      <c r="AP173" s="14"/>
      <c r="AQ173" s="121"/>
      <c r="AR173" s="121"/>
    </row>
    <row r="174" spans="5:44" x14ac:dyDescent="0.2">
      <c r="E174" s="3" t="s">
        <v>28</v>
      </c>
      <c r="F174" s="3" t="s">
        <v>214</v>
      </c>
      <c r="I174" s="3" t="s">
        <v>214</v>
      </c>
      <c r="J174" s="3" t="s">
        <v>592</v>
      </c>
      <c r="K174" s="130" t="s">
        <v>491</v>
      </c>
      <c r="L174" s="3" t="s">
        <v>108</v>
      </c>
      <c r="R174" s="14"/>
      <c r="T174" s="136">
        <v>0</v>
      </c>
      <c r="U174" s="136">
        <v>0</v>
      </c>
      <c r="V174" s="136">
        <v>0</v>
      </c>
      <c r="W174" s="136">
        <v>0</v>
      </c>
      <c r="X174" s="136">
        <v>0</v>
      </c>
      <c r="Y174" s="136">
        <v>0</v>
      </c>
      <c r="Z174" s="136">
        <v>0</v>
      </c>
      <c r="AA174" s="136">
        <v>0</v>
      </c>
      <c r="AB174" s="136">
        <v>0</v>
      </c>
      <c r="AC174" s="136">
        <v>0</v>
      </c>
      <c r="AD174" s="136">
        <v>0</v>
      </c>
      <c r="AE174" s="136">
        <v>0</v>
      </c>
      <c r="AF174" s="136">
        <v>0</v>
      </c>
      <c r="AG174" s="108">
        <v>8.3011429004318044E-2</v>
      </c>
      <c r="AH174" s="108">
        <v>8.3428571863636239E-2</v>
      </c>
      <c r="AI174" s="108">
        <v>8.3847810918227364E-2</v>
      </c>
      <c r="AJ174" s="108">
        <v>8.4269156701736042E-2</v>
      </c>
      <c r="AK174" s="108">
        <v>8.4692619800739735E-2</v>
      </c>
      <c r="AM174" s="14"/>
      <c r="AN174" s="121"/>
      <c r="AO174" s="121"/>
      <c r="AP174" s="14"/>
      <c r="AQ174" s="121"/>
      <c r="AR174" s="121"/>
    </row>
    <row r="175" spans="5:44" x14ac:dyDescent="0.2">
      <c r="E175" s="3" t="s">
        <v>30</v>
      </c>
      <c r="F175" s="3" t="s">
        <v>214</v>
      </c>
      <c r="I175" s="3" t="s">
        <v>214</v>
      </c>
      <c r="J175" s="3" t="s">
        <v>592</v>
      </c>
      <c r="K175" s="130" t="s">
        <v>446</v>
      </c>
      <c r="L175" s="3" t="s">
        <v>108</v>
      </c>
      <c r="R175" s="14"/>
      <c r="T175" s="136">
        <v>0</v>
      </c>
      <c r="U175" s="136">
        <v>0</v>
      </c>
      <c r="V175" s="136">
        <v>0</v>
      </c>
      <c r="W175" s="136">
        <v>0</v>
      </c>
      <c r="X175" s="136">
        <v>0</v>
      </c>
      <c r="Y175" s="136">
        <v>0</v>
      </c>
      <c r="Z175" s="136">
        <v>0</v>
      </c>
      <c r="AA175" s="136">
        <v>0</v>
      </c>
      <c r="AB175" s="136">
        <v>0</v>
      </c>
      <c r="AC175" s="136">
        <v>0</v>
      </c>
      <c r="AD175" s="136">
        <v>0</v>
      </c>
      <c r="AE175" s="136">
        <v>0</v>
      </c>
      <c r="AF175" s="136">
        <v>0</v>
      </c>
      <c r="AG175" s="108">
        <v>0</v>
      </c>
      <c r="AH175" s="108">
        <v>0</v>
      </c>
      <c r="AI175" s="108">
        <v>0</v>
      </c>
      <c r="AJ175" s="108">
        <v>0</v>
      </c>
      <c r="AK175" s="108">
        <v>0</v>
      </c>
      <c r="AM175" s="14"/>
      <c r="AN175" s="121"/>
      <c r="AO175" s="121"/>
      <c r="AP175" s="14"/>
      <c r="AQ175" s="121"/>
      <c r="AR175" s="121"/>
    </row>
    <row r="176" spans="5:44" x14ac:dyDescent="0.2">
      <c r="E176" s="3" t="s">
        <v>32</v>
      </c>
      <c r="F176" s="3" t="s">
        <v>214</v>
      </c>
      <c r="I176" s="3" t="s">
        <v>214</v>
      </c>
      <c r="J176" s="3" t="s">
        <v>592</v>
      </c>
      <c r="K176" s="130" t="s">
        <v>492</v>
      </c>
      <c r="L176" s="3" t="s">
        <v>108</v>
      </c>
      <c r="R176" s="14"/>
      <c r="T176" s="136">
        <v>0</v>
      </c>
      <c r="U176" s="136">
        <v>0</v>
      </c>
      <c r="V176" s="136">
        <v>0</v>
      </c>
      <c r="W176" s="136">
        <v>0</v>
      </c>
      <c r="X176" s="136">
        <v>0</v>
      </c>
      <c r="Y176" s="136">
        <v>0</v>
      </c>
      <c r="Z176" s="136">
        <v>0</v>
      </c>
      <c r="AA176" s="136">
        <v>0</v>
      </c>
      <c r="AB176" s="136">
        <v>0</v>
      </c>
      <c r="AC176" s="136">
        <v>0</v>
      </c>
      <c r="AD176" s="136">
        <v>0</v>
      </c>
      <c r="AE176" s="136">
        <v>0</v>
      </c>
      <c r="AF176" s="136">
        <v>0</v>
      </c>
      <c r="AG176" s="108">
        <v>9.1978221686098913E-2</v>
      </c>
      <c r="AH176" s="108">
        <v>9.258993241768787E-2</v>
      </c>
      <c r="AI176" s="108">
        <v>9.3203981423073803E-2</v>
      </c>
      <c r="AJ176" s="108">
        <v>9.383368393536555E-2</v>
      </c>
      <c r="AK176" s="108">
        <v>9.4494929751183079E-2</v>
      </c>
      <c r="AM176" s="14"/>
      <c r="AN176" s="121"/>
      <c r="AO176" s="121"/>
      <c r="AP176" s="14"/>
      <c r="AQ176" s="121"/>
      <c r="AR176" s="121"/>
    </row>
    <row r="177" spans="2:47" x14ac:dyDescent="0.2">
      <c r="E177" s="3" t="s">
        <v>34</v>
      </c>
      <c r="F177" s="3" t="s">
        <v>214</v>
      </c>
      <c r="I177" s="3" t="s">
        <v>214</v>
      </c>
      <c r="J177" s="3" t="s">
        <v>592</v>
      </c>
      <c r="K177" s="130" t="s">
        <v>493</v>
      </c>
      <c r="L177" s="3" t="s">
        <v>108</v>
      </c>
      <c r="R177" s="14"/>
      <c r="T177" s="136">
        <v>0</v>
      </c>
      <c r="U177" s="136">
        <v>0</v>
      </c>
      <c r="V177" s="136">
        <v>0</v>
      </c>
      <c r="W177" s="136">
        <v>0</v>
      </c>
      <c r="X177" s="136">
        <v>0</v>
      </c>
      <c r="Y177" s="136">
        <v>0</v>
      </c>
      <c r="Z177" s="136">
        <v>0</v>
      </c>
      <c r="AA177" s="136">
        <v>0</v>
      </c>
      <c r="AB177" s="136">
        <v>0</v>
      </c>
      <c r="AC177" s="136">
        <v>0</v>
      </c>
      <c r="AD177" s="136">
        <v>0</v>
      </c>
      <c r="AE177" s="136">
        <v>0</v>
      </c>
      <c r="AF177" s="136">
        <v>0</v>
      </c>
      <c r="AG177" s="108">
        <v>4.9120898114393484E-2</v>
      </c>
      <c r="AH177" s="108">
        <v>4.9418637398753337E-2</v>
      </c>
      <c r="AI177" s="108">
        <v>4.9716939209597646E-2</v>
      </c>
      <c r="AJ177" s="108">
        <v>5.0021551433730917E-2</v>
      </c>
      <c r="AK177" s="108">
        <v>5.033723289828515E-2</v>
      </c>
      <c r="AM177" s="14"/>
      <c r="AN177" s="121"/>
      <c r="AO177" s="121"/>
      <c r="AP177" s="14"/>
      <c r="AQ177" s="121"/>
      <c r="AR177" s="121"/>
    </row>
    <row r="178" spans="2:47" x14ac:dyDescent="0.2">
      <c r="E178" s="3" t="s">
        <v>36</v>
      </c>
      <c r="F178" s="3" t="s">
        <v>214</v>
      </c>
      <c r="I178" s="3" t="s">
        <v>214</v>
      </c>
      <c r="J178" s="3" t="s">
        <v>592</v>
      </c>
      <c r="K178" s="130" t="s">
        <v>494</v>
      </c>
      <c r="L178" s="3" t="s">
        <v>108</v>
      </c>
      <c r="R178" s="14"/>
      <c r="T178" s="136">
        <v>0</v>
      </c>
      <c r="U178" s="136">
        <v>0</v>
      </c>
      <c r="V178" s="136">
        <v>0</v>
      </c>
      <c r="W178" s="136">
        <v>0</v>
      </c>
      <c r="X178" s="136">
        <v>0</v>
      </c>
      <c r="Y178" s="136">
        <v>0</v>
      </c>
      <c r="Z178" s="136">
        <v>0</v>
      </c>
      <c r="AA178" s="136">
        <v>0</v>
      </c>
      <c r="AB178" s="136">
        <v>0</v>
      </c>
      <c r="AC178" s="136">
        <v>0</v>
      </c>
      <c r="AD178" s="136">
        <v>0</v>
      </c>
      <c r="AE178" s="136">
        <v>0</v>
      </c>
      <c r="AF178" s="136">
        <v>0</v>
      </c>
      <c r="AG178" s="108">
        <v>0.213993100174238</v>
      </c>
      <c r="AH178" s="108">
        <v>0.21506844238616887</v>
      </c>
      <c r="AI178" s="108">
        <v>0.21614918832780788</v>
      </c>
      <c r="AJ178" s="108">
        <v>0.21723536515357575</v>
      </c>
      <c r="AK178" s="108">
        <v>0.2183270001543475</v>
      </c>
      <c r="AM178" s="14"/>
      <c r="AN178" s="121"/>
      <c r="AO178" s="121"/>
      <c r="AP178" s="14"/>
      <c r="AQ178" s="121"/>
      <c r="AR178" s="121"/>
    </row>
    <row r="180" spans="2:47" x14ac:dyDescent="0.2">
      <c r="B180" s="3" t="s">
        <v>117</v>
      </c>
      <c r="AN180" s="42"/>
      <c r="AU180" s="3"/>
    </row>
    <row r="181" spans="2:47" x14ac:dyDescent="0.2">
      <c r="C181" s="3" t="s">
        <v>122</v>
      </c>
      <c r="AN181" s="42"/>
      <c r="AU181" s="3"/>
    </row>
    <row r="182" spans="2:47" x14ac:dyDescent="0.2">
      <c r="E182" s="3" t="s">
        <v>28</v>
      </c>
      <c r="F182" s="3" t="s">
        <v>214</v>
      </c>
      <c r="I182" s="3" t="s">
        <v>214</v>
      </c>
      <c r="J182" s="3" t="s">
        <v>592</v>
      </c>
      <c r="K182" s="75" t="s">
        <v>491</v>
      </c>
      <c r="L182" s="3" t="s">
        <v>108</v>
      </c>
      <c r="AG182" s="75">
        <v>0</v>
      </c>
      <c r="AH182" s="75">
        <v>0</v>
      </c>
      <c r="AI182" s="75">
        <v>0</v>
      </c>
      <c r="AJ182" s="75">
        <v>0</v>
      </c>
      <c r="AK182" s="75">
        <v>0</v>
      </c>
      <c r="AN182" s="75"/>
      <c r="AO182" s="75"/>
      <c r="AQ182" s="75"/>
      <c r="AR182" s="75"/>
    </row>
    <row r="183" spans="2:47" x14ac:dyDescent="0.2">
      <c r="E183" s="3" t="s">
        <v>30</v>
      </c>
      <c r="F183" s="3" t="s">
        <v>214</v>
      </c>
      <c r="I183" s="3" t="s">
        <v>214</v>
      </c>
      <c r="J183" s="3" t="s">
        <v>592</v>
      </c>
      <c r="K183" s="75" t="s">
        <v>446</v>
      </c>
      <c r="L183" s="3" t="s">
        <v>108</v>
      </c>
      <c r="AG183" s="75">
        <v>0</v>
      </c>
      <c r="AH183" s="75">
        <v>0</v>
      </c>
      <c r="AI183" s="75">
        <v>0</v>
      </c>
      <c r="AJ183" s="75">
        <v>0</v>
      </c>
      <c r="AK183" s="75">
        <v>0</v>
      </c>
      <c r="AN183" s="75"/>
      <c r="AO183" s="75"/>
      <c r="AQ183" s="75"/>
      <c r="AR183" s="75"/>
    </row>
    <row r="184" spans="2:47" x14ac:dyDescent="0.2">
      <c r="E184" s="3" t="s">
        <v>32</v>
      </c>
      <c r="F184" s="3" t="s">
        <v>214</v>
      </c>
      <c r="I184" s="3" t="s">
        <v>214</v>
      </c>
      <c r="J184" s="3" t="s">
        <v>592</v>
      </c>
      <c r="K184" s="75" t="s">
        <v>492</v>
      </c>
      <c r="L184" s="3" t="s">
        <v>108</v>
      </c>
      <c r="AG184" s="75">
        <v>5.4985027845793465E-3</v>
      </c>
      <c r="AH184" s="75">
        <v>4.794282621270702E-3</v>
      </c>
      <c r="AI184" s="75">
        <v>3.5495497820067557E-3</v>
      </c>
      <c r="AJ184" s="75">
        <v>4.7510827028273501E-4</v>
      </c>
      <c r="AK184" s="75">
        <v>3.7991877809930821E-4</v>
      </c>
      <c r="AN184" s="75"/>
      <c r="AO184" s="75"/>
      <c r="AQ184" s="75"/>
      <c r="AR184" s="75"/>
    </row>
    <row r="185" spans="2:47" x14ac:dyDescent="0.2">
      <c r="E185" s="3" t="s">
        <v>34</v>
      </c>
      <c r="F185" s="3" t="s">
        <v>214</v>
      </c>
      <c r="I185" s="3" t="s">
        <v>214</v>
      </c>
      <c r="J185" s="3" t="s">
        <v>592</v>
      </c>
      <c r="K185" s="75" t="s">
        <v>493</v>
      </c>
      <c r="L185" s="3" t="s">
        <v>108</v>
      </c>
      <c r="AG185" s="75">
        <v>2.3105891543154953E-3</v>
      </c>
      <c r="AH185" s="75">
        <v>2.0405587813075127E-3</v>
      </c>
      <c r="AI185" s="75">
        <v>1.5329914860752012E-3</v>
      </c>
      <c r="AJ185" s="75">
        <v>2.3151947992454243E-4</v>
      </c>
      <c r="AK185" s="75">
        <v>1.9205396672267896E-4</v>
      </c>
      <c r="AN185" s="75"/>
      <c r="AO185" s="75"/>
      <c r="AQ185" s="75"/>
      <c r="AR185" s="75"/>
    </row>
    <row r="186" spans="2:47" x14ac:dyDescent="0.2">
      <c r="E186" s="3" t="s">
        <v>36</v>
      </c>
      <c r="F186" s="3" t="s">
        <v>214</v>
      </c>
      <c r="I186" s="3" t="s">
        <v>214</v>
      </c>
      <c r="J186" s="3" t="s">
        <v>592</v>
      </c>
      <c r="K186" s="75" t="s">
        <v>494</v>
      </c>
      <c r="L186" s="3" t="s">
        <v>108</v>
      </c>
      <c r="AG186" s="75">
        <v>0</v>
      </c>
      <c r="AH186" s="75">
        <v>0</v>
      </c>
      <c r="AI186" s="75">
        <v>0</v>
      </c>
      <c r="AJ186" s="75">
        <v>0</v>
      </c>
      <c r="AK186" s="75">
        <v>0</v>
      </c>
      <c r="AN186" s="75"/>
      <c r="AO186" s="75"/>
      <c r="AQ186" s="75"/>
      <c r="AR186" s="75"/>
    </row>
  </sheetData>
  <mergeCells count="1">
    <mergeCell ref="AT6:AV6"/>
  </mergeCells>
  <conditionalFormatting sqref="R4">
    <cfRule type="cellIs" dxfId="13" priority="1" operator="greaterThan">
      <formula>0</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11EE837DDF77D4E9CE574645C1876B1" ma:contentTypeVersion="10" ma:contentTypeDescription="Create a new document." ma:contentTypeScope="" ma:versionID="9ae01dc1330d0d1df96a679c87ff2880">
  <xsd:schema xmlns:xsd="http://www.w3.org/2001/XMLSchema" xmlns:xs="http://www.w3.org/2001/XMLSchema" xmlns:p="http://schemas.microsoft.com/office/2006/metadata/properties" xmlns:ns2="57eae938-0bde-4b15-99d2-1fbf7878da98" xmlns:ns3="dcbf8a88-e063-4a69-82e9-42d02808f636" targetNamespace="http://schemas.microsoft.com/office/2006/metadata/properties" ma:root="true" ma:fieldsID="b9b30d7751951b6ed60a03997016870d" ns2:_="" ns3:_="">
    <xsd:import namespace="57eae938-0bde-4b15-99d2-1fbf7878da98"/>
    <xsd:import namespace="dcbf8a88-e063-4a69-82e9-42d02808f63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eae938-0bde-4b15-99d2-1fbf7878da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cbf8a88-e063-4a69-82e9-42d02808f63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E7C93B7D-503A-4249-93CB-006978FCC628}">
  <ds:schemaRefs>
    <ds:schemaRef ds:uri="http://purl.org/dc/elements/1.1/"/>
    <ds:schemaRef ds:uri="http://schemas.microsoft.com/office/2006/metadata/properties"/>
    <ds:schemaRef ds:uri="57eae938-0bde-4b15-99d2-1fbf7878da98"/>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dcbf8a88-e063-4a69-82e9-42d02808f636"/>
    <ds:schemaRef ds:uri="http://www.w3.org/XML/1998/namespace"/>
    <ds:schemaRef ds:uri="http://purl.org/dc/dcmitype/"/>
  </ds:schemaRefs>
</ds:datastoreItem>
</file>

<file path=customXml/itemProps2.xml><?xml version="1.0" encoding="utf-8"?>
<ds:datastoreItem xmlns:ds="http://schemas.openxmlformats.org/officeDocument/2006/customXml" ds:itemID="{44B79278-EF65-4DE9-A6B3-A3321B5D2E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eae938-0bde-4b15-99d2-1fbf7878da98"/>
    <ds:schemaRef ds:uri="dcbf8a88-e063-4a69-82e9-42d02808f63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A578E68-11C5-4D03-A776-607FB879336F}">
  <ds:schemaRefs>
    <ds:schemaRef ds:uri="http://schemas.microsoft.com/sharepoint/v3/contenttype/forms"/>
  </ds:schemaRefs>
</ds:datastoreItem>
</file>

<file path=customXml/itemProps4.xml><?xml version="1.0" encoding="utf-8"?>
<ds:datastoreItem xmlns:ds="http://schemas.openxmlformats.org/officeDocument/2006/customXml" ds:itemID="{E3B5A38A-2DDA-4833-8E90-A4083C084CC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Cover</vt:lpstr>
      <vt:lpstr>Lists</vt:lpstr>
      <vt:lpstr>Global</vt:lpstr>
      <vt:lpstr>Local</vt:lpstr>
      <vt:lpstr>Inp_NormalisedCosts</vt:lpstr>
      <vt:lpstr>Inp_ModelledCosts</vt:lpstr>
      <vt:lpstr>Inp_RegAdj</vt:lpstr>
      <vt:lpstr>Inp_WorkloadAdj</vt:lpstr>
      <vt:lpstr>Inp_SeparateAssessment</vt:lpstr>
      <vt:lpstr>Inp_OtherCosts</vt:lpstr>
      <vt:lpstr>Inp_NetGrossRatio</vt:lpstr>
      <vt:lpstr>Inp_Exclusions</vt:lpstr>
      <vt:lpstr>Inp_NoncontrollableCosts</vt:lpstr>
      <vt:lpstr>Cal_Totex</vt:lpstr>
      <vt:lpstr>Out_AdjModelledCosts</vt:lpstr>
    </vt:vector>
  </TitlesOfParts>
  <Company>Ofgem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 Glevey</dc:creator>
  <cp:lastModifiedBy>Nicole Weir</cp:lastModifiedBy>
  <dcterms:created xsi:type="dcterms:W3CDTF">2019-09-23T08:26:32Z</dcterms:created>
  <dcterms:modified xsi:type="dcterms:W3CDTF">2020-12-07T16:03:00Z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46aff6a3-391c-448c-9726-b64f61575d94</vt:lpwstr>
  </property>
  <property fmtid="{D5CDD505-2E9C-101B-9397-08002B2CF9AE}" pid="3" name="bjSaver">
    <vt:lpwstr>EBGTegUjauDjqpwf+wRN6j1bWnEFDqPT</vt:lpwstr>
  </property>
  <property fmtid="{D5CDD505-2E9C-101B-9397-08002B2CF9AE}" pid="4" name="ContentTypeId">
    <vt:lpwstr>0x010100C11EE837DDF77D4E9CE574645C1876B1</vt:lpwstr>
  </property>
  <property fmtid="{D5CDD505-2E9C-101B-9397-08002B2CF9AE}" pid="5" name="bjDocumentSecurityLabel">
    <vt:lpwstr>This item has no classification</vt:lpwstr>
  </property>
  <property fmtid="{D5CDD505-2E9C-101B-9397-08002B2CF9AE}" pid="6" name="bjClsUserRVM">
    <vt:lpwstr>[]</vt:lpwstr>
  </property>
</Properties>
</file>