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8.xml" ContentType="application/vnd.openxmlformats-officedocument.spreadsheetml.externalLink+xml"/>
  <Override PartName="/xl/charts/style1.xml" ContentType="application/vnd.ms-office.chartstyle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charts/colors1.xml" ContentType="application/vnd.ms-office.chartcolorstyl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secom.sharepoint.com/teams/ssen-networks-rtbp/11 Question Responses/"/>
    </mc:Choice>
  </mc:AlternateContent>
  <xr:revisionPtr revIDLastSave="4" documentId="8_{4469D697-5FE4-4149-AA01-6E5520AFE220}" xr6:coauthVersionLast="45" xr6:coauthVersionMax="45" xr10:uidLastSave="{6BBCD6B4-DD67-4BE0-B997-43F5010A1BAE}"/>
  <bookViews>
    <workbookView xWindow="28680" yWindow="-120" windowWidth="29040" windowHeight="15840" xr2:uid="{84F29B9F-6892-49F4-9C68-B11CC6340128}"/>
  </bookViews>
  <sheets>
    <sheet name="Updated Analysi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____hom1" hidden="1">{#N/A,#N/A,FALSE,"Assessment";#N/A,#N/A,FALSE,"Staffing";#N/A,#N/A,FALSE,"Hires";#N/A,#N/A,FALSE,"Assumptions"}</definedName>
    <definedName name="________k1" hidden="1">{#N/A,#N/A,FALSE,"Assessment";#N/A,#N/A,FALSE,"Staffing";#N/A,#N/A,FALSE,"Hires";#N/A,#N/A,FALSE,"Assumptions"}</definedName>
    <definedName name="________kk1" hidden="1">{#N/A,#N/A,FALSE,"Assessment";#N/A,#N/A,FALSE,"Staffing";#N/A,#N/A,FALSE,"Hires";#N/A,#N/A,FALSE,"Assumptions"}</definedName>
    <definedName name="________KKK1" hidden="1">{#N/A,#N/A,FALSE,"Assessment";#N/A,#N/A,FALSE,"Staffing";#N/A,#N/A,FALSE,"Hires";#N/A,#N/A,FALSE,"Assumptions"}</definedName>
    <definedName name="__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9" hidden="1">{"holdco",#N/A,FALSE,"Summary Financials";"holdco",#N/A,FALSE,"Summary Financials"}</definedName>
    <definedName name="________wrn1" hidden="1">{"holdco",#N/A,FALSE,"Summary Financials";"holdco",#N/A,FALSE,"Summary Financials"}</definedName>
    <definedName name="________wrn2" hidden="1">{"holdco",#N/A,FALSE,"Summary Financials";"holdco",#N/A,FALSE,"Summary Financials"}</definedName>
    <definedName name="________wrn3" hidden="1">{"holdco",#N/A,FALSE,"Summary Financials";"holdco",#N/A,FALSE,"Summary Financials"}</definedName>
    <definedName name="__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8" hidden="1">{"holdco",#N/A,FALSE,"Summary Financials";"holdco",#N/A,FALSE,"Summary Financials"}</definedName>
    <definedName name="_______bb2" hidden="1">{#N/A,#N/A,FALSE,"PRJCTED MNTHLY QTY's"}</definedName>
    <definedName name="_______Lee5" hidden="1">{#VALUE!,#N/A,FALSE,0}</definedName>
    <definedName name="______hom1" hidden="1">{#N/A,#N/A,FALSE,"Assessment";#N/A,#N/A,FALSE,"Staffing";#N/A,#N/A,FALSE,"Hires";#N/A,#N/A,FALSE,"Assumptions"}</definedName>
    <definedName name="______k1" hidden="1">{#N/A,#N/A,FALSE,"Assessment";#N/A,#N/A,FALSE,"Staffing";#N/A,#N/A,FALSE,"Hires";#N/A,#N/A,FALSE,"Assumptions"}</definedName>
    <definedName name="______kk1" hidden="1">{#N/A,#N/A,FALSE,"Assessment";#N/A,#N/A,FALSE,"Staffing";#N/A,#N/A,FALSE,"Hires";#N/A,#N/A,FALSE,"Assumptions"}</definedName>
    <definedName name="______KKK1" hidden="1">{#N/A,#N/A,FALSE,"Assessment";#N/A,#N/A,FALSE,"Staffing";#N/A,#N/A,FALSE,"Hires";#N/A,#N/A,FALSE,"Assumptions"}</definedName>
    <definedName name="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9" hidden="1">{"holdco",#N/A,FALSE,"Summary Financials";"holdco",#N/A,FALSE,"Summary Financials"}</definedName>
    <definedName name="______wrn1" hidden="1">{"holdco",#N/A,FALSE,"Summary Financials";"holdco",#N/A,FALSE,"Summary Financials"}</definedName>
    <definedName name="______wrn2" hidden="1">{"holdco",#N/A,FALSE,"Summary Financials";"holdco",#N/A,FALSE,"Summary Financials"}</definedName>
    <definedName name="______wrn3" hidden="1">{"holdco",#N/A,FALSE,"Summary Financials";"holdco",#N/A,FALSE,"Summary Financials"}</definedName>
    <definedName name="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8" hidden="1">{"holdco",#N/A,FALSE,"Summary Financials";"holdco",#N/A,FALSE,"Summary Financials"}</definedName>
    <definedName name="_____KKK1" hidden="1">{#N/A,#N/A,FALSE,"Assessment";#N/A,#N/A,FALSE,"Staffing";#N/A,#N/A,FALSE,"Hires";#N/A,#N/A,FALSE,"Assumptions"}</definedName>
    <definedName name="_____wrn1" hidden="1">{"holdco",#N/A,FALSE,"Summary Financials";"holdco",#N/A,FALSE,"Summary Financials"}</definedName>
    <definedName name="_____wrn2" hidden="1">{"holdco",#N/A,FALSE,"Summary Financials";"holdco",#N/A,FALSE,"Summary Financials"}</definedName>
    <definedName name="_____wrn3" hidden="1">{"holdco",#N/A,FALSE,"Summary Financials";"holdco",#N/A,FALSE,"Summary Financials"}</definedName>
    <definedName name="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8" hidden="1">{"holdco",#N/A,FALSE,"Summary Financials";"holdco",#N/A,FALSE,"Summary Financials"}</definedName>
    <definedName name="__123Graph_B" hidden="1">'[1]Universal data'!#REF!</definedName>
    <definedName name="__123Graph_C" hidden="1">'[1]Universal data'!#REF!</definedName>
    <definedName name="__123Graph_D" hidden="1">'[1]Universal data'!#REF!</definedName>
    <definedName name="__123Graph_X" hidden="1">'[1]Universal data'!#REF!</definedName>
    <definedName name="__FDS_HYPERLINK_TOGGLE_STATE__" hidden="1">"ON"</definedName>
    <definedName name="__hom1" hidden="1">{#N/A,#N/A,FALSE,"Assessment";#N/A,#N/A,FALSE,"Staffing";#N/A,#N/A,FALSE,"Hires";#N/A,#N/A,FALSE,"Assumptions"}</definedName>
    <definedName name="__IntlFixup" hidden="1">TRUE</definedName>
    <definedName name="__kk1" hidden="1">{#N/A,#N/A,FALSE,"Assessment";#N/A,#N/A,FALSE,"Staffing";#N/A,#N/A,FALSE,"Hires";#N/A,#N/A,FALSE,"Assumptions"}</definedName>
    <definedName name="__KKK1" hidden="1">{#N/A,#N/A,FALSE,"Assessment";#N/A,#N/A,FALSE,"Staffing";#N/A,#N/A,FALSE,"Hires";#N/A,#N/A,FALSE,"Assumptions"}</definedName>
    <definedName name="__wrn1" hidden="1">{"holdco",#N/A,FALSE,"Summary Financials";"holdco",#N/A,FALSE,"Summary Financials"}</definedName>
    <definedName name="__wrn2" hidden="1">{"holdco",#N/A,FALSE,"Summary Financials";"holdco",#N/A,FALSE,"Summary Financials"}</definedName>
    <definedName name="__wrn3" hidden="1">{"holdco",#N/A,FALSE,"Summary Financials";"holdco",#N/A,FALSE,"Summary Financials"}</definedName>
    <definedName name="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8" hidden="1">{"holdco",#N/A,FALSE,"Summary Financials";"holdco",#N/A,FALSE,"Summary Financials"}</definedName>
    <definedName name="_139__123Graph_LBL_DCHART_3" hidden="1">[2]Graphs!$D$59:$D$59</definedName>
    <definedName name="_142__123Graph_LBL_FCHART_1" hidden="1">[2]Graphs!$G$59:$G$59</definedName>
    <definedName name="_143__123Graph_LBL_FCHART_3" hidden="1">[2]Graphs!$G$59:$G$59</definedName>
    <definedName name="_33__123Graph_LBL_ECHART_3" hidden="1">[2]Graphs!$F$59:$F$59</definedName>
    <definedName name="_34__123Graph_LBL_FCHART_1" hidden="1">[2]Graphs!$G$59:$G$59</definedName>
    <definedName name="_35__123Graph_LBL_FCHART_3" hidden="1">[2]Graphs!$G$59:$G$59</definedName>
    <definedName name="_49__123Graph_LBL_FCHART_1" hidden="1">[2]Graphs!$G$59:$G$59</definedName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0</definedName>
    <definedName name="_Sort" hidden="1">#REF!</definedName>
    <definedName name="a" hidden="1">#REF!</definedName>
    <definedName name="AAA_duser" hidden="1">"OFF"</definedName>
    <definedName name="AAB_GSPPG" hidden="1">"AAB_Goldman Sachs PPG Chart Utilities 1.0g"</definedName>
    <definedName name="AccessDatabase" hidden="1">"C:\DATA\KEVIN\MODELS\Model 0218.mdb"</definedName>
    <definedName name="ACwvu.CapersView." hidden="1">[3]Sheet1!#REF!</definedName>
    <definedName name="ACwvu.Japan_Capers_Ed_Pub." hidden="1">#REF!</definedName>
    <definedName name="ACwvu.KJP_CC." hidden="1">#REF!</definedName>
    <definedName name="AssetClass">'[4]A0.5_Data_Constants'!$A$71:$A$76</definedName>
    <definedName name="AssetDesc">'[4]A0.5_Data_Constants'!$B$55:$B$103</definedName>
    <definedName name="b" hidden="1">{#N/A,#N/A,FALSE,"DI 2 YEAR MASTER SCHEDULE"}</definedName>
    <definedName name="bb" hidden="1">{#N/A,#N/A,FALSE,"PRJCTED MNTHLY QTY's"}</definedName>
    <definedName name="bbbb" hidden="1">{#N/A,#N/A,FALSE,"PRJCTED QTRLY QTY's"}</definedName>
    <definedName name="bbbbbb" hidden="1">{#N/A,#N/A,FALSE,"PRJCTED QTRLY QTY's"}</definedName>
    <definedName name="BExEZ4HBCC06708765M8A06KCR7P" hidden="1">#N/A</definedName>
    <definedName name="BLPH1" hidden="1">[5]Sheet2!#REF!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37" hidden="1">#REF!</definedName>
    <definedName name="BLPH138" hidden="1">#REF!</definedName>
    <definedName name="BLPH139" hidden="1">#REF!</definedName>
    <definedName name="BLPH14" hidden="1">#REF!</definedName>
    <definedName name="BLPH140" hidden="1">#REF!</definedName>
    <definedName name="BLPH141" hidden="1">#REF!</definedName>
    <definedName name="BLPH142" hidden="1">#REF!</definedName>
    <definedName name="BLPH143" hidden="1">#REF!</definedName>
    <definedName name="BLPH144" hidden="1">#REF!</definedName>
    <definedName name="BLPH145" hidden="1">#REF!</definedName>
    <definedName name="BLPH146" hidden="1">#REF!</definedName>
    <definedName name="BLPH147" hidden="1">#REF!</definedName>
    <definedName name="BLPH148" hidden="1">#REF!</definedName>
    <definedName name="BLPH149" hidden="1">#REF!</definedName>
    <definedName name="BLPH15" hidden="1">#REF!</definedName>
    <definedName name="BLPH150" hidden="1">#REF!</definedName>
    <definedName name="BLPH151" hidden="1">#REF!</definedName>
    <definedName name="BLPH152" hidden="1">#REF!</definedName>
    <definedName name="BLPH153" hidden="1">#REF!</definedName>
    <definedName name="BLPH154" hidden="1">#REF!</definedName>
    <definedName name="BLPH155" hidden="1">#REF!</definedName>
    <definedName name="BLPH156" hidden="1">#REF!</definedName>
    <definedName name="BLPH157" hidden="1">#REF!</definedName>
    <definedName name="BLPH158" hidden="1">#REF!</definedName>
    <definedName name="BLPH159" hidden="1">#REF!</definedName>
    <definedName name="BLPH16" hidden="1">#REF!</definedName>
    <definedName name="BLPH160" hidden="1">#REF!</definedName>
    <definedName name="BLPH161" hidden="1">#REF!</definedName>
    <definedName name="BLPH162" hidden="1">#REF!</definedName>
    <definedName name="BLPH163" hidden="1">#REF!</definedName>
    <definedName name="BLPH164" hidden="1">#REF!</definedName>
    <definedName name="BLPH165" hidden="1">#REF!</definedName>
    <definedName name="BLPH166" hidden="1">#REF!</definedName>
    <definedName name="BLPH167" hidden="1">#REF!</definedName>
    <definedName name="BLPH168" hidden="1">#REF!</definedName>
    <definedName name="BLPH169" hidden="1">#REF!</definedName>
    <definedName name="BLPH17" hidden="1">#REF!</definedName>
    <definedName name="BLPH170" hidden="1">#REF!</definedName>
    <definedName name="BLPH171" hidden="1">#REF!</definedName>
    <definedName name="BLPH172" hidden="1">#REF!</definedName>
    <definedName name="BLPH173" hidden="1">#REF!</definedName>
    <definedName name="BLPH174" hidden="1">#REF!</definedName>
    <definedName name="BLPH175" hidden="1">#REF!</definedName>
    <definedName name="BLPH176" hidden="1">#REF!</definedName>
    <definedName name="BLPH177" hidden="1">#REF!</definedName>
    <definedName name="BLPH178" hidden="1">#REF!</definedName>
    <definedName name="BLPH179" hidden="1">#REF!</definedName>
    <definedName name="BLPH18" hidden="1">#REF!</definedName>
    <definedName name="BLPH180" hidden="1">#REF!</definedName>
    <definedName name="BLPH181" hidden="1">#REF!</definedName>
    <definedName name="BLPH182" hidden="1">#REF!</definedName>
    <definedName name="BLPH183" hidden="1">#REF!</definedName>
    <definedName name="BLPH184" hidden="1">#REF!</definedName>
    <definedName name="BLPH185" hidden="1">#REF!</definedName>
    <definedName name="BLPH186" hidden="1">#REF!</definedName>
    <definedName name="BLPH187" hidden="1">#REF!</definedName>
    <definedName name="BLPH188" hidden="1">#REF!</definedName>
    <definedName name="BLPH189" hidden="1">#REF!</definedName>
    <definedName name="BLPH19" hidden="1">#REF!</definedName>
    <definedName name="BLPH190" hidden="1">#REF!</definedName>
    <definedName name="BLPH191" hidden="1">#REF!</definedName>
    <definedName name="BLPH192" hidden="1">#REF!</definedName>
    <definedName name="BLPH193" hidden="1">#REF!</definedName>
    <definedName name="BLPH194" hidden="1">#REF!</definedName>
    <definedName name="BLPH195" hidden="1">#REF!</definedName>
    <definedName name="BLPH196" hidden="1">#REF!</definedName>
    <definedName name="BLPH197" hidden="1">#REF!</definedName>
    <definedName name="BLPH198" hidden="1">#REF!</definedName>
    <definedName name="BLPH199" hidden="1">#REF!</definedName>
    <definedName name="BLPH2" hidden="1">[5]Sheet2!#REF!</definedName>
    <definedName name="BLPH20" hidden="1">#REF!</definedName>
    <definedName name="BLPH200" hidden="1">#REF!</definedName>
    <definedName name="BLPH201" hidden="1">#REF!</definedName>
    <definedName name="BLPH202" hidden="1">#REF!</definedName>
    <definedName name="BLPH203" hidden="1">#REF!</definedName>
    <definedName name="BLPH204" hidden="1">#REF!</definedName>
    <definedName name="BLPH205" hidden="1">#REF!</definedName>
    <definedName name="BLPH206" hidden="1">#REF!</definedName>
    <definedName name="BLPH207" hidden="1">#REF!</definedName>
    <definedName name="BLPH208" hidden="1">#REF!</definedName>
    <definedName name="BLPH209" hidden="1">#REF!</definedName>
    <definedName name="BLPH21" hidden="1">'[6]Risk-Free Rate'!$AQ$15</definedName>
    <definedName name="BLPH210" hidden="1">#REF!</definedName>
    <definedName name="BLPH211" hidden="1">#REF!</definedName>
    <definedName name="BLPH212" hidden="1">#REF!</definedName>
    <definedName name="BLPH213" hidden="1">#REF!</definedName>
    <definedName name="BLPH214" hidden="1">#REF!</definedName>
    <definedName name="BLPH215" hidden="1">#REF!</definedName>
    <definedName name="BLPH216" hidden="1">#REF!</definedName>
    <definedName name="BLPH217" hidden="1">#REF!</definedName>
    <definedName name="BLPH218" hidden="1">#REF!</definedName>
    <definedName name="BLPH219" hidden="1">#REF!</definedName>
    <definedName name="BLPH22" hidden="1">'[6]Risk-Free Rate'!$AN$15</definedName>
    <definedName name="BLPH220" hidden="1">#REF!</definedName>
    <definedName name="BLPH221" hidden="1">#REF!</definedName>
    <definedName name="BLPH222" hidden="1">#REF!</definedName>
    <definedName name="BLPH223" hidden="1">#REF!</definedName>
    <definedName name="BLPH224" hidden="1">#REF!</definedName>
    <definedName name="BLPH225" hidden="1">#REF!</definedName>
    <definedName name="BLPH226" hidden="1">#REF!</definedName>
    <definedName name="BLPH227" hidden="1">#REF!</definedName>
    <definedName name="BLPH228" hidden="1">#REF!</definedName>
    <definedName name="BLPH229" hidden="1">#REF!</definedName>
    <definedName name="BLPH23" hidden="1">'[6]Risk-Free Rate'!$AK$15</definedName>
    <definedName name="BLPH230" hidden="1">#REF!</definedName>
    <definedName name="BLPH231" hidden="1">#REF!</definedName>
    <definedName name="BLPH232" hidden="1">#REF!</definedName>
    <definedName name="BLPH233" hidden="1">#REF!</definedName>
    <definedName name="BLPH234" hidden="1">#REF!</definedName>
    <definedName name="BLPH235" hidden="1">#REF!</definedName>
    <definedName name="BLPH236" hidden="1">#REF!</definedName>
    <definedName name="BLPH237" hidden="1">#REF!</definedName>
    <definedName name="BLPH238" hidden="1">#REF!</definedName>
    <definedName name="BLPH239" hidden="1">#REF!</definedName>
    <definedName name="BLPH24" hidden="1">'[6]Risk-Free Rate'!$AH$15</definedName>
    <definedName name="BLPH240" hidden="1">#REF!</definedName>
    <definedName name="BLPH241" hidden="1">#REF!</definedName>
    <definedName name="BLPH242" hidden="1">#REF!</definedName>
    <definedName name="BLPH243" hidden="1">#REF!</definedName>
    <definedName name="BLPH244" hidden="1">#REF!</definedName>
    <definedName name="BLPH245" hidden="1">#REF!</definedName>
    <definedName name="BLPH246" hidden="1">#REF!</definedName>
    <definedName name="BLPH247" hidden="1">#REF!</definedName>
    <definedName name="BLPH248" hidden="1">#REF!</definedName>
    <definedName name="BLPH249" hidden="1">#REF!</definedName>
    <definedName name="BLPH25" hidden="1">'[6]Risk-Free Rate'!$AE$15</definedName>
    <definedName name="BLPH250" hidden="1">#REF!</definedName>
    <definedName name="BLPH251" hidden="1">#REF!</definedName>
    <definedName name="BLPH252" hidden="1">#REF!</definedName>
    <definedName name="BLPH253" hidden="1">#REF!</definedName>
    <definedName name="BLPH254" hidden="1">#REF!</definedName>
    <definedName name="BLPH255" hidden="1">#REF!</definedName>
    <definedName name="BLPH256" hidden="1">#REF!</definedName>
    <definedName name="BLPH257" hidden="1">#REF!</definedName>
    <definedName name="BLPH258" hidden="1">#REF!</definedName>
    <definedName name="BLPH259" hidden="1">#REF!</definedName>
    <definedName name="BLPH26" hidden="1">'[6]Risk-Free Rate'!$AB$15</definedName>
    <definedName name="BLPH260" hidden="1">#REF!</definedName>
    <definedName name="BLPH261" hidden="1">#REF!</definedName>
    <definedName name="BLPH262" hidden="1">#REF!</definedName>
    <definedName name="BLPH263" hidden="1">#REF!</definedName>
    <definedName name="BLPH264" hidden="1">#REF!</definedName>
    <definedName name="BLPH265" hidden="1">#REF!</definedName>
    <definedName name="BLPH266" hidden="1">#REF!</definedName>
    <definedName name="BLPH267" hidden="1">#REF!</definedName>
    <definedName name="BLPH268" hidden="1">#REF!</definedName>
    <definedName name="BLPH269" hidden="1">#REF!</definedName>
    <definedName name="BLPH27" hidden="1">'[6]Risk-Free Rate'!$Y$15</definedName>
    <definedName name="BLPH270" hidden="1">#REF!</definedName>
    <definedName name="BLPH271" hidden="1">#REF!</definedName>
    <definedName name="BLPH272" hidden="1">#REF!</definedName>
    <definedName name="BLPH273" hidden="1">#REF!</definedName>
    <definedName name="BLPH274" hidden="1">#REF!</definedName>
    <definedName name="BLPH275" hidden="1">#REF!</definedName>
    <definedName name="BLPH276" hidden="1">#REF!</definedName>
    <definedName name="BLPH277" hidden="1">#REF!</definedName>
    <definedName name="BLPH278" hidden="1">#REF!</definedName>
    <definedName name="BLPH279" hidden="1">#REF!</definedName>
    <definedName name="BLPH28" hidden="1">'[6]Risk-Free Rate'!$V$15</definedName>
    <definedName name="BLPH280" hidden="1">#REF!</definedName>
    <definedName name="BLPH281" hidden="1">#REF!</definedName>
    <definedName name="BLPH282" hidden="1">#REF!</definedName>
    <definedName name="BLPH283" hidden="1">#REF!</definedName>
    <definedName name="BLPH284" hidden="1">#REF!</definedName>
    <definedName name="BLPH285" hidden="1">#REF!</definedName>
    <definedName name="BLPH286" hidden="1">#REF!</definedName>
    <definedName name="BLPH287" hidden="1">#REF!</definedName>
    <definedName name="BLPH288" hidden="1">#REF!</definedName>
    <definedName name="BLPH289" hidden="1">#REF!</definedName>
    <definedName name="BLPH29" hidden="1">'[6]Risk-Free Rate'!$S$15</definedName>
    <definedName name="BLPH290" hidden="1">#REF!</definedName>
    <definedName name="BLPH291" hidden="1">#REF!</definedName>
    <definedName name="BLPH292" hidden="1">#REF!</definedName>
    <definedName name="BLPH293" hidden="1">#REF!</definedName>
    <definedName name="BLPH294" hidden="1">#REF!</definedName>
    <definedName name="BLPH295" hidden="1">#REF!</definedName>
    <definedName name="BLPH296" hidden="1">#REF!</definedName>
    <definedName name="BLPH297" hidden="1">#REF!</definedName>
    <definedName name="BLPH298" hidden="1">#REF!</definedName>
    <definedName name="BLPH299" hidden="1">#REF!</definedName>
    <definedName name="BLPH3" hidden="1">#REF!</definedName>
    <definedName name="BLPH30" hidden="1">'[6]Risk-Free Rate'!$P$15</definedName>
    <definedName name="BLPH300" hidden="1">#REF!</definedName>
    <definedName name="BLPH301" hidden="1">#REF!</definedName>
    <definedName name="BLPH302" hidden="1">#REF!</definedName>
    <definedName name="BLPH303" hidden="1">#REF!</definedName>
    <definedName name="BLPH304" hidden="1">#REF!</definedName>
    <definedName name="BLPH305" hidden="1">#REF!</definedName>
    <definedName name="BLPH306" hidden="1">#REF!</definedName>
    <definedName name="BLPH307" hidden="1">#REF!</definedName>
    <definedName name="BLPH308" hidden="1">#REF!</definedName>
    <definedName name="BLPH309" hidden="1">#REF!</definedName>
    <definedName name="BLPH31" hidden="1">'[6]Risk-Free Rate'!$M$15</definedName>
    <definedName name="BLPH310" hidden="1">#REF!</definedName>
    <definedName name="BLPH311" hidden="1">#REF!</definedName>
    <definedName name="BLPH312" hidden="1">#REF!</definedName>
    <definedName name="BLPH313" hidden="1">#REF!</definedName>
    <definedName name="BLPH314" hidden="1">#REF!</definedName>
    <definedName name="BLPH315" hidden="1">#REF!</definedName>
    <definedName name="BLPH316" hidden="1">#REF!</definedName>
    <definedName name="BLPH317" hidden="1">#REF!</definedName>
    <definedName name="BLPH318" hidden="1">#REF!</definedName>
    <definedName name="BLPH319" hidden="1">#REF!</definedName>
    <definedName name="BLPH32" hidden="1">'[6]Risk-Free Rate'!$J$15</definedName>
    <definedName name="BLPH320" hidden="1">#REF!</definedName>
    <definedName name="BLPH321" hidden="1">#REF!</definedName>
    <definedName name="BLPH322" hidden="1">#REF!</definedName>
    <definedName name="BLPH323" hidden="1">#REF!</definedName>
    <definedName name="BLPH324" hidden="1">#REF!</definedName>
    <definedName name="BLPH325" hidden="1">#REF!</definedName>
    <definedName name="BLPH326" hidden="1">#REF!</definedName>
    <definedName name="BLPH327" hidden="1">#REF!</definedName>
    <definedName name="BLPH328" hidden="1">#REF!</definedName>
    <definedName name="BLPH329" hidden="1">#REF!</definedName>
    <definedName name="BLPH33" hidden="1">'[6]Risk-Free Rate'!$G$15</definedName>
    <definedName name="BLPH330" hidden="1">#REF!</definedName>
    <definedName name="BLPH331" hidden="1">#REF!</definedName>
    <definedName name="BLPH332" hidden="1">#REF!</definedName>
    <definedName name="BLPH333" hidden="1">#REF!</definedName>
    <definedName name="BLPH334" hidden="1">#REF!</definedName>
    <definedName name="BLPH335" hidden="1">#REF!</definedName>
    <definedName name="BLPH336" hidden="1">#REF!</definedName>
    <definedName name="BLPH337" hidden="1">#REF!</definedName>
    <definedName name="BLPH338" hidden="1">#REF!</definedName>
    <definedName name="BLPH339" hidden="1">#REF!</definedName>
    <definedName name="BLPH34" hidden="1">'[6]Risk-Free Rate'!$D$15</definedName>
    <definedName name="BLPH340" hidden="1">#REF!</definedName>
    <definedName name="BLPH341" hidden="1">#REF!</definedName>
    <definedName name="BLPH342" hidden="1">#REF!</definedName>
    <definedName name="BLPH343" hidden="1">#REF!</definedName>
    <definedName name="BLPH344" hidden="1">#REF!</definedName>
    <definedName name="BLPH345" hidden="1">#REF!</definedName>
    <definedName name="BLPH346" hidden="1">#REF!</definedName>
    <definedName name="BLPH347" hidden="1">#REF!</definedName>
    <definedName name="BLPH348" hidden="1">#REF!</definedName>
    <definedName name="BLPH349" hidden="1">#REF!</definedName>
    <definedName name="BLPH35" hidden="1">'[6]Risk-Free Rate'!$A$15</definedName>
    <definedName name="BLPH350" hidden="1">#REF!</definedName>
    <definedName name="BLPH351" hidden="1">#REF!</definedName>
    <definedName name="BLPH352" hidden="1">#REF!</definedName>
    <definedName name="BLPH353" hidden="1">#REF!</definedName>
    <definedName name="BLPH354" hidden="1">#REF!</definedName>
    <definedName name="BLPH355" hidden="1">#REF!</definedName>
    <definedName name="BLPH356" hidden="1">#REF!</definedName>
    <definedName name="BLPH357" hidden="1">#REF!</definedName>
    <definedName name="BLPH358" hidden="1">#REF!</definedName>
    <definedName name="BLPH359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[5]Sheet2!#REF!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oundary">'[7]B0.6_Data_Constants'!$A$109:$A$143</definedName>
    <definedName name="ConsentsList">'[7]B0.6_Data_Constants'!$A$85:$A$87</definedName>
    <definedName name="CostEst">'[7]B4.8_Risk_and_Contingency'!$B$11:$B$11</definedName>
    <definedName name="counterparty">'[4]A0.5_Data_Constants'!$B$135:$B$138</definedName>
    <definedName name="currency">'[4]A0.5_Data_Constants'!$B$123:$B$129</definedName>
    <definedName name="Cwvu.CapersView." hidden="1">[3]Sheet1!#REF!</definedName>
    <definedName name="Cwvu.Japan_Capers_Ed_Pub." hidden="1">[3]Sheet1!#REF!</definedName>
    <definedName name="DecimalPlaces">'[7]A0.5_Data_Constants'!$B$7</definedName>
    <definedName name="Driver">'[4]A0.5_Data_Constants'!$A$55:$A$56</definedName>
    <definedName name="Env">'[7]B4.8_Risk_and_Contingency'!$A$11:$A$11</definedName>
    <definedName name="EnvironmentalMitigation">'[7]B0.6_Data_Constants'!$A$92:$A$95</definedName>
    <definedName name="ExclServ">#REF!</definedName>
    <definedName name="ExternalForces">'[7]B4.8_Risk_and_Contingency'!$A$11:$A$11</definedName>
    <definedName name="f" hidden="1">{"'PRODUCTIONCOST SHEET'!$B$3:$G$48"}</definedName>
    <definedName name="ff" hidden="1">{#N/A,#N/A,FALSE,"PRJCTED MNTHLY QTY's"}</definedName>
    <definedName name="fffff" hidden="1">{#N/A,#N/A,FALSE,"PRJCTED QTRLY QTY's"}</definedName>
    <definedName name="Gelocation">'[7]C0.5_Data_Constants'!$A$67:$A$75</definedName>
    <definedName name="Geolocation">'[7]B0.6_Data_Constants'!$A$73:$A$81</definedName>
    <definedName name="gjk" hidden="1">{#N/A,#N/A,FALSE,"DI 2 YEAR MASTER SCHEDULE"}</definedName>
    <definedName name="GroundType">'[7]B0.6_Data_Constants'!$B$85:$B$88</definedName>
    <definedName name="gwge" hidden="1">#REF!</definedName>
    <definedName name="hh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InterventionDeliveryYear">'[4]A0.5_Data_Constants'!$A$35:$A$47</definedName>
    <definedName name="InterventionType">'[4]A0.5_Data_Constants'!$A$58:$A$66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"06/22/2018 13:52:39"</definedName>
    <definedName name="IQ_QTD" hidden="1">750000</definedName>
    <definedName name="IQ_TODAY" hidden="1">0</definedName>
    <definedName name="IQ_YTDMONTH" hidden="1">130000</definedName>
    <definedName name="l" hidden="1">{#N/A,#N/A,FALSE,"DI 2 YEAR MASTER SCHEDULE"}</definedName>
    <definedName name="ListOffset" hidden="1">1</definedName>
    <definedName name="lkl" hidden="1">{#N/A,#N/A,FALSE,"DI 2 YEAR MASTER SCHEDULE"}</definedName>
    <definedName name="LoadOutput">'[7]B0.6_Data_Constants'!$B$92:$B$114</definedName>
    <definedName name="loantypes">'[4]A0.5_Data_Constants'!$A$113:$A$117</definedName>
    <definedName name="mm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mm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nn" hidden="1">{#N/A,#N/A,FALSE,"PRJCTED QTRLY $'s"}</definedName>
    <definedName name="Other">'[7]B4.8_Risk_and_Contingency'!$C$11:$C$11</definedName>
    <definedName name="Pal_Workbook_GUID" hidden="1">"LJ9YVKRJVQ1A1KNUG7XIT5A9"</definedName>
    <definedName name="PRIM_SWGR_chars_extract">#REF!</definedName>
    <definedName name="Proximity">'[7]B0.6_Data_Constants'!$B$73:$B$75</definedName>
    <definedName name="qs" hidden="1">{#N/A,#N/A,FALSE,"PRJCTED MNTHLY QTY's"}</definedName>
    <definedName name="rank">'[4]A0.5_Data_Constants'!$B$113:$B$116</definedName>
    <definedName name="referencerate">'[4]A0.5_Data_Constants'!$A$123:$A$131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wvu.CapersView." hidden="1">#REF!</definedName>
    <definedName name="Rwvu.Japan_Capers_Ed_Pub." hidden="1">#REF!</definedName>
    <definedName name="Rwvu.KJP_CC." hidden="1">#REF!</definedName>
    <definedName name="SAPBEXhrIndnt" hidden="1">"Wide"</definedName>
    <definedName name="SAPBEXrevision" hidden="1">1</definedName>
    <definedName name="SAPBEXsysID" hidden="1">"BWP"</definedName>
    <definedName name="SAPBEXwbID" hidden="1">"3M0Y5JZ0K259IJHR15SO2N9QE"</definedName>
    <definedName name="SAPsysID" hidden="1">"708C5W7SBKP804JT78WJ0JNKI"</definedName>
    <definedName name="SAPwbID" hidden="1">"ARS"</definedName>
    <definedName name="SchemeType">'[4]B0.6_Data_Constants'!$A$199:$A$206</definedName>
    <definedName name="SecondaryVoltage">'[4]A0.5_Data_Constants'!$A$86:$A$92</definedName>
    <definedName name="specialfeatures">'[4]A0.5_Data_Constants'!$A$135:$A$138</definedName>
    <definedName name="swaplegs">'[4]A0.5_Data_Constants'!$A$142:$A$143</definedName>
    <definedName name="Swvu.CapersView." hidden="1">[3]Sheet1!#REF!</definedName>
    <definedName name="Swvu.Japan_Capers_Ed_Pub." hidden="1">#REF!</definedName>
    <definedName name="Swvu.KJP_CC." hidden="1">#REF!</definedName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OverThreshold" hidden="1">TRUE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"Active Workbook"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TRUE</definedName>
    <definedName name="TopRankTornadoGraphs" hidden="1">TRUE</definedName>
    <definedName name="TopRankUpdateDisplay" hidden="1">FALSE</definedName>
    <definedName name="u" hidden="1">{#VALUE!,#N/A,FALSE,0}</definedName>
    <definedName name="UAG" hidden="1">{#N/A,#N/A,FALSE,"DI 2 YEAR MASTER SCHEDULE"}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>'[7]B0.6_Data_Constants'!$D$92:$D$95</definedName>
    <definedName name="v" hidden="1">{"Japan_Capers_Ed_Pub",#N/A,FALSE,"DI 2 YEAR MASTER SCHEDULE"}</definedName>
    <definedName name="Voltage">'[4]A0.5_Data_Constants'!$A$78:$A$83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{#N/A,#N/A,FALSE,"DI 2 YEAR MASTER SCHEDULE"}</definedName>
    <definedName name="y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" hidden="1">{#N/A,#N/A,FALSE,"DI 2 YEAR MASTER SCHEDULE"}</definedName>
    <definedName name="Z_9A428CE1_B4D9_11D0_A8AA_0000C071AEE7_.wvu.Cols" hidden="1">[3]Sheet1!$A$1:$Q$65536,[3]Sheet1!$Y$1:$Z$65536</definedName>
    <definedName name="Z_9A428CE1_B4D9_11D0_A8AA_0000C071AEE7_.wvu.PrintArea" hidden="1">#REF!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0" i="1" l="1"/>
  <c r="I93" i="1" l="1"/>
  <c r="I86" i="1"/>
  <c r="I79" i="1"/>
  <c r="I72" i="1"/>
  <c r="F15" i="1"/>
  <c r="E15" i="1"/>
  <c r="D15" i="1"/>
  <c r="C15" i="1"/>
  <c r="B15" i="1"/>
  <c r="B16" i="1" s="1"/>
  <c r="C14" i="1" s="1"/>
  <c r="C16" i="1" s="1"/>
  <c r="D14" i="1" s="1"/>
  <c r="D16" i="1" s="1"/>
  <c r="E14" i="1" s="1"/>
  <c r="E16" i="1" s="1"/>
  <c r="F14" i="1" s="1"/>
  <c r="F16" i="1" s="1"/>
  <c r="F12" i="1"/>
  <c r="E12" i="1"/>
  <c r="D12" i="1"/>
  <c r="C12" i="1"/>
  <c r="B12" i="1"/>
  <c r="B11" i="1"/>
  <c r="B13" i="1" s="1"/>
  <c r="C11" i="1" s="1"/>
  <c r="C13" i="1" s="1"/>
  <c r="D11" i="1" s="1"/>
  <c r="D13" i="1" s="1"/>
  <c r="E11" i="1" s="1"/>
  <c r="E13" i="1" s="1"/>
  <c r="F11" i="1" s="1"/>
  <c r="F13" i="1" s="1"/>
  <c r="F8" i="1"/>
  <c r="E8" i="1"/>
  <c r="D8" i="1"/>
  <c r="C8" i="1"/>
  <c r="B8" i="1"/>
  <c r="B9" i="1" s="1"/>
  <c r="B18" i="1" s="1"/>
  <c r="F5" i="1"/>
  <c r="E5" i="1"/>
  <c r="D5" i="1"/>
  <c r="C5" i="1"/>
  <c r="B5" i="1"/>
  <c r="B4" i="1"/>
  <c r="B6" i="1" s="1"/>
  <c r="B60" i="1" l="1"/>
  <c r="B53" i="1"/>
  <c r="B45" i="1"/>
  <c r="B37" i="1"/>
  <c r="B19" i="1"/>
  <c r="B20" i="1" s="1"/>
  <c r="I114" i="1" s="1"/>
  <c r="B109" i="1" s="1"/>
  <c r="B74" i="1"/>
  <c r="B102" i="1"/>
  <c r="B95" i="1"/>
  <c r="B17" i="1"/>
  <c r="B21" i="1" s="1"/>
  <c r="C4" i="1"/>
  <c r="C6" i="1" s="1"/>
  <c r="C7" i="1"/>
  <c r="C9" i="1" s="1"/>
  <c r="B67" i="1"/>
  <c r="B81" i="1"/>
  <c r="C81" i="1"/>
  <c r="B88" i="1"/>
  <c r="C88" i="1"/>
  <c r="C18" i="1" l="1"/>
  <c r="D7" i="1"/>
  <c r="D9" i="1" s="1"/>
  <c r="C19" i="1"/>
  <c r="C20" i="1" s="1"/>
  <c r="J114" i="1" s="1"/>
  <c r="C109" i="1" s="1"/>
  <c r="C67" i="1"/>
  <c r="C102" i="1"/>
  <c r="C95" i="1"/>
  <c r="C17" i="1"/>
  <c r="C21" i="1" s="1"/>
  <c r="D4" i="1"/>
  <c r="D6" i="1" s="1"/>
  <c r="C60" i="1"/>
  <c r="C53" i="1"/>
  <c r="C45" i="1"/>
  <c r="C37" i="1"/>
  <c r="C30" i="1"/>
  <c r="C74" i="1"/>
  <c r="B82" i="1"/>
  <c r="B83" i="1" s="1"/>
  <c r="B75" i="1"/>
  <c r="B76" i="1" s="1"/>
  <c r="B110" i="1"/>
  <c r="B111" i="1" s="1"/>
  <c r="B68" i="1"/>
  <c r="B69" i="1" s="1"/>
  <c r="B61" i="1"/>
  <c r="B62" i="1" s="1"/>
  <c r="B54" i="1"/>
  <c r="B55" i="1" s="1"/>
  <c r="B46" i="1"/>
  <c r="B47" i="1" s="1"/>
  <c r="B38" i="1"/>
  <c r="B39" i="1" s="1"/>
  <c r="B31" i="1"/>
  <c r="B32" i="1" s="1"/>
  <c r="B23" i="1"/>
  <c r="B24" i="1" s="1"/>
  <c r="B103" i="1"/>
  <c r="B104" i="1" s="1"/>
  <c r="B96" i="1"/>
  <c r="B97" i="1" s="1"/>
  <c r="B89" i="1"/>
  <c r="B90" i="1" s="1"/>
  <c r="D19" i="1" l="1"/>
  <c r="D20" i="1" s="1"/>
  <c r="K114" i="1" s="1"/>
  <c r="D109" i="1" s="1"/>
  <c r="D45" i="1"/>
  <c r="D37" i="1"/>
  <c r="D102" i="1"/>
  <c r="D95" i="1"/>
  <c r="D17" i="1"/>
  <c r="D67" i="1"/>
  <c r="D60" i="1"/>
  <c r="E4" i="1"/>
  <c r="E6" i="1" s="1"/>
  <c r="D74" i="1"/>
  <c r="D30" i="1"/>
  <c r="D53" i="1"/>
  <c r="D88" i="1"/>
  <c r="D81" i="1"/>
  <c r="C75" i="1"/>
  <c r="C76" i="1" s="1"/>
  <c r="C96" i="1"/>
  <c r="C97" i="1" s="1"/>
  <c r="C110" i="1"/>
  <c r="C111" i="1" s="1"/>
  <c r="C68" i="1"/>
  <c r="C69" i="1" s="1"/>
  <c r="C61" i="1"/>
  <c r="C62" i="1" s="1"/>
  <c r="C54" i="1"/>
  <c r="C55" i="1" s="1"/>
  <c r="C46" i="1"/>
  <c r="C47" i="1" s="1"/>
  <c r="C38" i="1"/>
  <c r="C39" i="1" s="1"/>
  <c r="C31" i="1"/>
  <c r="C32" i="1" s="1"/>
  <c r="C23" i="1"/>
  <c r="C24" i="1" s="1"/>
  <c r="C89" i="1"/>
  <c r="C90" i="1" s="1"/>
  <c r="C103" i="1"/>
  <c r="C104" i="1" s="1"/>
  <c r="C82" i="1"/>
  <c r="C83" i="1" s="1"/>
  <c r="E7" i="1"/>
  <c r="E9" i="1" s="1"/>
  <c r="D18" i="1"/>
  <c r="E60" i="1" l="1"/>
  <c r="E30" i="1"/>
  <c r="E102" i="1"/>
  <c r="E95" i="1"/>
  <c r="E17" i="1"/>
  <c r="E45" i="1"/>
  <c r="E74" i="1"/>
  <c r="E53" i="1"/>
  <c r="E37" i="1"/>
  <c r="E19" i="1"/>
  <c r="E20" i="1" s="1"/>
  <c r="L114" i="1" s="1"/>
  <c r="E109" i="1" s="1"/>
  <c r="F4" i="1"/>
  <c r="F6" i="1" s="1"/>
  <c r="E88" i="1"/>
  <c r="E67" i="1"/>
  <c r="E81" i="1"/>
  <c r="D21" i="1"/>
  <c r="E18" i="1"/>
  <c r="F7" i="1"/>
  <c r="F9" i="1" s="1"/>
  <c r="F18" i="1" s="1"/>
  <c r="E21" i="1" l="1"/>
  <c r="D110" i="1"/>
  <c r="D111" i="1" s="1"/>
  <c r="D68" i="1"/>
  <c r="D69" i="1" s="1"/>
  <c r="D96" i="1"/>
  <c r="D97" i="1" s="1"/>
  <c r="D61" i="1"/>
  <c r="D62" i="1" s="1"/>
  <c r="D54" i="1"/>
  <c r="D55" i="1" s="1"/>
  <c r="D46" i="1"/>
  <c r="D47" i="1" s="1"/>
  <c r="D38" i="1"/>
  <c r="D39" i="1" s="1"/>
  <c r="D31" i="1"/>
  <c r="D32" i="1" s="1"/>
  <c r="D23" i="1"/>
  <c r="D24" i="1" s="1"/>
  <c r="D89" i="1"/>
  <c r="D90" i="1" s="1"/>
  <c r="D82" i="1"/>
  <c r="D83" i="1" s="1"/>
  <c r="D75" i="1"/>
  <c r="D76" i="1" s="1"/>
  <c r="D103" i="1"/>
  <c r="D104" i="1" s="1"/>
  <c r="F102" i="1"/>
  <c r="F95" i="1"/>
  <c r="F17" i="1"/>
  <c r="F21" i="1" s="1"/>
  <c r="F19" i="1"/>
  <c r="F20" i="1" s="1"/>
  <c r="M114" i="1" s="1"/>
  <c r="F109" i="1" s="1"/>
  <c r="F74" i="1"/>
  <c r="F60" i="1"/>
  <c r="F53" i="1"/>
  <c r="F45" i="1"/>
  <c r="F37" i="1"/>
  <c r="F30" i="1"/>
  <c r="F67" i="1"/>
  <c r="F88" i="1"/>
  <c r="F81" i="1"/>
  <c r="F103" i="1" l="1"/>
  <c r="F104" i="1" s="1"/>
  <c r="F96" i="1"/>
  <c r="F97" i="1" s="1"/>
  <c r="F89" i="1"/>
  <c r="F90" i="1" s="1"/>
  <c r="F75" i="1"/>
  <c r="F76" i="1" s="1"/>
  <c r="F82" i="1"/>
  <c r="F83" i="1" s="1"/>
  <c r="F110" i="1"/>
  <c r="F111" i="1" s="1"/>
  <c r="F68" i="1"/>
  <c r="F69" i="1" s="1"/>
  <c r="F61" i="1"/>
  <c r="F62" i="1" s="1"/>
  <c r="F54" i="1"/>
  <c r="F55" i="1" s="1"/>
  <c r="F46" i="1"/>
  <c r="F47" i="1" s="1"/>
  <c r="F38" i="1"/>
  <c r="F39" i="1" s="1"/>
  <c r="F31" i="1"/>
  <c r="F32" i="1" s="1"/>
  <c r="F23" i="1"/>
  <c r="F24" i="1" s="1"/>
  <c r="E61" i="1"/>
  <c r="E62" i="1" s="1"/>
  <c r="F63" i="1" s="1"/>
  <c r="E54" i="1"/>
  <c r="E55" i="1" s="1"/>
  <c r="F56" i="1" s="1"/>
  <c r="E46" i="1"/>
  <c r="E47" i="1" s="1"/>
  <c r="F48" i="1" s="1"/>
  <c r="E38" i="1"/>
  <c r="E39" i="1" s="1"/>
  <c r="F40" i="1" s="1"/>
  <c r="E31" i="1"/>
  <c r="E32" i="1" s="1"/>
  <c r="F33" i="1" s="1"/>
  <c r="E23" i="1"/>
  <c r="E24" i="1" s="1"/>
  <c r="E82" i="1"/>
  <c r="E83" i="1" s="1"/>
  <c r="E75" i="1"/>
  <c r="E76" i="1" s="1"/>
  <c r="F77" i="1" s="1"/>
  <c r="E103" i="1"/>
  <c r="E104" i="1" s="1"/>
  <c r="E96" i="1"/>
  <c r="E97" i="1" s="1"/>
  <c r="F98" i="1" s="1"/>
  <c r="E89" i="1"/>
  <c r="E90" i="1" s="1"/>
  <c r="F91" i="1" s="1"/>
  <c r="E110" i="1"/>
  <c r="E111" i="1" s="1"/>
  <c r="E68" i="1"/>
  <c r="E69" i="1" s="1"/>
  <c r="F25" i="1" l="1"/>
  <c r="F70" i="1"/>
  <c r="F112" i="1"/>
  <c r="F84" i="1"/>
  <c r="F105" i="1"/>
</calcChain>
</file>

<file path=xl/sharedStrings.xml><?xml version="1.0" encoding="utf-8"?>
<sst xmlns="http://schemas.openxmlformats.org/spreadsheetml/2006/main" count="180" uniqueCount="48">
  <si>
    <t>Assumptions:</t>
  </si>
  <si>
    <t>2021/22</t>
  </si>
  <si>
    <t>2022/23</t>
  </si>
  <si>
    <t>2023/24</t>
  </si>
  <si>
    <t>2024/25</t>
  </si>
  <si>
    <t>2025/26</t>
  </si>
  <si>
    <t>Average T1 Leak Perfomance</t>
  </si>
  <si>
    <t>Assets insulated with G3 have an specified and actual leakage rate that is similar to assets insulated with SF6</t>
  </si>
  <si>
    <t>SF6 (kg)</t>
  </si>
  <si>
    <t>Assumes all additions and disposals are "justified"</t>
  </si>
  <si>
    <t>Pre-T2 Inventory (open)</t>
  </si>
  <si>
    <t>Average T1 Leak Perfomance (with 15% improvement)</t>
  </si>
  <si>
    <t>Time factor set to 0.5 as the exact time that assets will be added to the network is unknown</t>
  </si>
  <si>
    <t>Pre-T2 Inventory (disposals)</t>
  </si>
  <si>
    <t>Average Leak Performance of New Assets</t>
  </si>
  <si>
    <t>Pre-T2 Inventory (close)</t>
  </si>
  <si>
    <t>GWP of SF6</t>
  </si>
  <si>
    <t>T2 Inventory (open)</t>
  </si>
  <si>
    <t>GWP of G3</t>
  </si>
  <si>
    <t>T2 Inventory (additions)</t>
  </si>
  <si>
    <t>TF</t>
  </si>
  <si>
    <t>T2 Inventory (close)</t>
  </si>
  <si>
    <t>G3 (kg)</t>
  </si>
  <si>
    <t>Baseline (tCO2e)</t>
  </si>
  <si>
    <t>Justified Additions (SF6) (tCO2e)</t>
  </si>
  <si>
    <t>Allowed SF6 kg per year</t>
  </si>
  <si>
    <t>% annual target</t>
  </si>
  <si>
    <t>Ofgem Target Emissions (tCO2e)</t>
  </si>
  <si>
    <t>Internal Forecast Emissions (tCO2e)</t>
  </si>
  <si>
    <t>Variance</t>
  </si>
  <si>
    <t>Expected Reward</t>
  </si>
  <si>
    <t>TOTAL</t>
  </si>
  <si>
    <t>Average emissions forecast with updated target</t>
  </si>
  <si>
    <t>Actual Leakage Rate</t>
  </si>
  <si>
    <t>Internal Forecast Emissions (tCO2e) at 0.38%</t>
  </si>
  <si>
    <t>Non traded carbon price (£)</t>
  </si>
  <si>
    <t>Worst case emissions forecast (1.01%) with updated target</t>
  </si>
  <si>
    <t>Best case emissions forecast (0%) with updated target</t>
  </si>
  <si>
    <t>Emissions forecast with T1 average target (0.38%)</t>
  </si>
  <si>
    <t>Average emissions forecast (1.01%) with updated target</t>
  </si>
  <si>
    <t>Average emissions forecast (0.39%) with updated target</t>
  </si>
  <si>
    <t>Internal Forecast Emissions (tCO2e) at 0.39%</t>
  </si>
  <si>
    <t>Average emissions forecast (0.38%) with updated target</t>
  </si>
  <si>
    <t xml:space="preserve">Internal Forecast Emissions (tCO2e) </t>
  </si>
  <si>
    <t>Average emissions forecast (0.32%) with updated target</t>
  </si>
  <si>
    <t>Average emissions forecast (0.22%) with updated target</t>
  </si>
  <si>
    <t>Average emissions forecast (0.21%) with updated target</t>
  </si>
  <si>
    <r>
      <t>Average emissions forecast (0.14</t>
    </r>
    <r>
      <rPr>
        <strike/>
        <sz val="10"/>
        <rFont val="Arial"/>
        <family val="2"/>
      </rPr>
      <t>%</t>
    </r>
    <r>
      <rPr>
        <sz val="10"/>
        <rFont val="Arial"/>
        <family val="2"/>
      </rPr>
      <t>) with updated target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</si>
</sst>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43" formatCode="_-* #,##0.00_-;\-* #,##0.00_-;_-* &quot;-&quot;??_-;_-@_-"/>
    <numFmt numFmtId="164" formatCode="0.0"/>
  </numFmts>
  <fonts count="7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trike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25">
    <xf numFmtId="0" fontId="0" fillId="0" borderId="0" xfId="0"/>
    <xf numFmtId="0" fontId="0" fillId="0" borderId="2" xfId="0" applyFill="1" applyBorder="1"/>
    <xf numFmtId="0" fontId="0" fillId="0" borderId="3" xfId="0" applyBorder="1"/>
    <xf numFmtId="0" fontId="0" fillId="0" borderId="0" xfId="0" applyAlignment="1">
      <alignment horizontal="right"/>
    </xf>
    <xf numFmtId="10" fontId="0" fillId="0" borderId="0" xfId="0" applyNumberFormat="1"/>
    <xf numFmtId="0" fontId="4" fillId="3" borderId="0" xfId="3" applyFont="1" applyBorder="1"/>
    <xf numFmtId="0" fontId="1" fillId="3" borderId="0" xfId="3" applyBorder="1"/>
    <xf numFmtId="43" fontId="1" fillId="3" borderId="0" xfId="3" applyNumberFormat="1" applyBorder="1"/>
    <xf numFmtId="164" fontId="0" fillId="0" borderId="0" xfId="0" applyNumberFormat="1"/>
    <xf numFmtId="43" fontId="1" fillId="3" borderId="0" xfId="3" applyNumberFormat="1"/>
    <xf numFmtId="0" fontId="4" fillId="4" borderId="0" xfId="4" applyFont="1" applyBorder="1"/>
    <xf numFmtId="43" fontId="1" fillId="4" borderId="0" xfId="4" applyNumberFormat="1" applyBorder="1"/>
    <xf numFmtId="0" fontId="1" fillId="4" borderId="0" xfId="4" applyBorder="1"/>
    <xf numFmtId="43" fontId="1" fillId="4" borderId="0" xfId="4" applyNumberFormat="1"/>
    <xf numFmtId="0" fontId="2" fillId="2" borderId="1" xfId="2"/>
    <xf numFmtId="43" fontId="2" fillId="2" borderId="1" xfId="2" applyNumberFormat="1"/>
    <xf numFmtId="10" fontId="2" fillId="2" borderId="1" xfId="1" applyNumberFormat="1" applyFont="1" applyFill="1" applyBorder="1"/>
    <xf numFmtId="4" fontId="0" fillId="0" borderId="3" xfId="0" applyNumberFormat="1" applyBorder="1"/>
    <xf numFmtId="8" fontId="0" fillId="0" borderId="3" xfId="0" applyNumberFormat="1" applyBorder="1"/>
    <xf numFmtId="10" fontId="0" fillId="5" borderId="3" xfId="1" applyNumberFormat="1" applyFont="1" applyFill="1" applyBorder="1"/>
    <xf numFmtId="0" fontId="5" fillId="0" borderId="0" xfId="0" applyFont="1" applyAlignment="1">
      <alignment horizontal="right"/>
    </xf>
    <xf numFmtId="0" fontId="0" fillId="0" borderId="0" xfId="0" applyBorder="1"/>
    <xf numFmtId="8" fontId="0" fillId="0" borderId="0" xfId="0" applyNumberFormat="1" applyBorder="1"/>
    <xf numFmtId="0" fontId="5" fillId="0" borderId="0" xfId="0" applyFont="1"/>
    <xf numFmtId="10" fontId="0" fillId="0" borderId="0" xfId="1" applyNumberFormat="1" applyFont="1"/>
  </cellXfs>
  <cellStyles count="5">
    <cellStyle name="20% - Accent2" xfId="3" builtinId="34"/>
    <cellStyle name="60% - Accent2" xfId="4" builtinId="36"/>
    <cellStyle name="Input" xfId="2" builtinId="20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Potential Ofgem IIG incentive</a:t>
            </a:r>
            <a:r>
              <a:rPr lang="en-US" baseline="0"/>
              <a:t> outcomes </a:t>
            </a:r>
            <a:endParaRPr lang="en-US"/>
          </a:p>
        </c:rich>
      </c:tx>
      <c:layout>
        <c:manualLayout>
          <c:xMode val="edge"/>
          <c:yMode val="edge"/>
          <c:x val="0.35416325360314882"/>
          <c:y val="1.81867391463116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62387575601588E-2"/>
          <c:y val="0.19123356212346651"/>
          <c:w val="0.91989449333907802"/>
          <c:h val="0.7515825088439582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'Updated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'Updated Analysis'!#REF!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'Updated Analysis'!#REF!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0C94-4A58-BE17-1DC952F94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12250440"/>
        <c:axId val="91224912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'Updated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'Updated Analysis'!#REF!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'Updated Analysis'!#REF!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0C94-4A58-BE17-1DC952F946C1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'Updated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'Updated Analysis'!#REF!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'Updated Analysis'!#REF!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0C94-4A58-BE17-1DC952F946C1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'Updated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'Updated Analysis'!#REF!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'Updated Analysis'!#REF!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0C94-4A58-BE17-1DC952F94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250440"/>
        <c:axId val="912249128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/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uri="{02D57815-91ED-43cb-92C2-25804820EDAC}">
                    <c15:filteredSeriesTitle>
                      <c15:tx>
                        <c:strRef>
                          <c:extLst>
                            <c:ext uri="{02D57815-91ED-43cb-92C2-25804820EDAC}">
                              <c15:formulaRef>
                                <c15:sqref/>
                              </c15:formulaRef>
                            </c:ext>
                          </c:extLst>
                          <c:strCache>
                            <c:ptCount val="1"/>
                            <c:pt idx="0">
                              <c:v>#REF!</c:v>
                            </c:pt>
                          </c:strCache>
                        </c:strRef>
                      </c15:tx>
                    </c15:filteredSeriesTitle>
                  </c:ext>
                  <c:ext uri="{02D57815-91ED-43cb-92C2-25804820EDAC}">
                    <c15:filteredCategoryTitle>
                      <c15:cat>
                        <c:strRef>
                          <c:extLst>
                            <c:ext uri="{02D57815-91ED-43cb-92C2-25804820EDAC}">
                              <c15:formulaRef>
                                <c15:sqref>'Updated Analysis'!#REF!</c15:sqref>
                              </c15:formulaRef>
                            </c:ext>
                          </c:extLst>
                          <c:strCache>
                            <c:ptCount val="1"/>
                            <c:pt idx="0">
                              <c:v>#REF!</c:v>
                            </c:pt>
                          </c:strCache>
                        </c:str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04-0C94-4A58-BE17-1DC952F946C1}"/>
                  </c:ext>
                </c:extLst>
              </c15:ser>
            </c15:filteredLineSeries>
            <c15:filteredLineSeries>
              <c15:ser>
                <c:idx val="3"/>
                <c:order val="3"/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/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5="http://schemas.microsoft.com/office/drawing/2012/chart" uri="{02D57815-91ED-43cb-92C2-25804820EDAC}">
                    <c15:filteredSeriesTitle>
                      <c15:tx>
                        <c:strRef>
                          <c:extLst>
                            <c:ext uri="{02D57815-91ED-43cb-92C2-25804820EDAC}">
                              <c15:formulaRef>
                                <c15:sqref/>
                              </c15:formulaRef>
                            </c:ext>
                          </c:extLst>
                          <c:strCache>
                            <c:ptCount val="1"/>
                            <c:pt idx="0">
                              <c:v>#REF!</c:v>
                            </c:pt>
                          </c:strCache>
                        </c:strRef>
                      </c15:tx>
                    </c15:filteredSeriesTitle>
                  </c:ext>
                  <c:ext xmlns:c15="http://schemas.microsoft.com/office/drawing/2012/chart" uri="{02D57815-91ED-43cb-92C2-25804820EDAC}">
                    <c15:filteredCategoryTitle>
                      <c15:cat>
                        <c:strRef>
                          <c:extLst>
                            <c:ext uri="{02D57815-91ED-43cb-92C2-25804820EDAC}">
                              <c15:formulaRef>
                                <c15:sqref>'Updated Analysis'!#REF!</c15:sqref>
                              </c15:formulaRef>
                            </c:ext>
                          </c:extLst>
                          <c:strCache>
                            <c:ptCount val="1"/>
                            <c:pt idx="0">
                              <c:v>#REF!</c:v>
                            </c:pt>
                          </c:strCache>
                        </c:str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05-0C94-4A58-BE17-1DC952F946C1}"/>
                  </c:ext>
                </c:extLst>
              </c15:ser>
            </c15:filteredLineSeries>
          </c:ext>
        </c:extLst>
      </c:lineChart>
      <c:catAx>
        <c:axId val="912250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249128"/>
        <c:crosses val="autoZero"/>
        <c:auto val="1"/>
        <c:lblAlgn val="ctr"/>
        <c:lblOffset val="100"/>
        <c:noMultiLvlLbl val="0"/>
      </c:catAx>
      <c:valAx>
        <c:axId val="912249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250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571501</xdr:colOff>
      <xdr:row>88</xdr:row>
      <xdr:rowOff>96384</xdr:rowOff>
    </xdr:from>
    <xdr:to>
      <xdr:col>35</xdr:col>
      <xdr:colOff>36060</xdr:colOff>
      <xdr:row>114</xdr:row>
      <xdr:rowOff>40821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CE6647-9DFB-4ACE-B42C-13068396C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ofgem.gov.uk/TG/Transmission/Transmission_Price_Controls_Lib/Regulatory_Reporting/RRP_2010/Transmission%20PCRRP%20tables_SPTL_200910%20draf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dsswrk002.uk.corporg.net\home3_wrk$\My%20Documents\Ant\Other\Graph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EXECFIN\FINPLAN\Monthly%20Reporting\0506\04%20-%20July\Report%20Schedules\T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ationalgridplc.sharepoint.com/sites/GRP_INT_RIIO-T2/BPDT/BPDT_ET/02._December/1.%20FINAL%20SUBMISSION%20DOCUMENTS/BPDT_Template_v1.9%209%20December%202019%20FINAL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ostergmk\LOCALS~1\Temp\10%20year%20maturity%20T%20Bonds%20v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byrnespj\LOCALS~1\Temp\Beta%20Retail%20Examp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ssen-networks-rtbp/BPDTs%20October%202019/BPDT_Template_v1.62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L464266-local\AppData\Local\Microsoft\Windows\INetCache\Content.Outlook\M3050TP4\SF6%20Target%20Forecasting%20(Aug-20%20Update)%20(update%20following%20Ofgem%20call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Updated%20Scenarios%20(Aug-20)%20G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Universal data"/>
      <sheetName val="Check and Balances"/>
      <sheetName val="1.1 Published Data"/>
      <sheetName val="1.2s Ofgem Adjustments Scots"/>
      <sheetName val="1.3s Accounting C Costs Scots"/>
      <sheetName val="1.4s Performance Scots"/>
      <sheetName val="1.5s Reconciliation Scots"/>
      <sheetName val="2.1 Eng Opex Elec "/>
      <sheetName val="2.2 Non Op Capex"/>
      <sheetName val="2.4 Exc &amp; Demin "/>
      <sheetName val="2.5 Corporate Costs Scots"/>
      <sheetName val="2.6 IT Scots"/>
      <sheetName val="2.7s Insurance"/>
      <sheetName val="2.7 Captive Insure"/>
      <sheetName val="2.10 Related Party Scots"/>
      <sheetName val="2.11s Staff Scots"/>
      <sheetName val="2.14 Year on Year Movt"/>
      <sheetName val="2.16.1 Recharge Model"/>
      <sheetName val="2.16.2 Recharge Model"/>
      <sheetName val="3.1s Pensions Scots"/>
      <sheetName val="3.1.1 DB Pension cost"/>
      <sheetName val="3.1.2 DB Pension Detail"/>
      <sheetName val="3.1.3 Second DB Pension Det"/>
      <sheetName val="3.1.4 Pensions DC"/>
      <sheetName val="3.1.5 Pension PPF levy"/>
      <sheetName val="3.1.6 Pension Admin"/>
      <sheetName val="3.2 Net Debt"/>
      <sheetName val="3.3 Tax"/>
      <sheetName val="3.4s Disposals"/>
      <sheetName val="3.5 P&amp;L"/>
      <sheetName val="3.5.1 Bal Sht"/>
      <sheetName val="3.5.2 Cashflow"/>
      <sheetName val="3.6 Fin Require"/>
      <sheetName val="3.7 Tax allocations"/>
      <sheetName val="3.7.1 Tax allocations CT600"/>
      <sheetName val="4.1  System Info"/>
      <sheetName val="4.2  Activity indicators"/>
      <sheetName val="4.3_System_perf_SHETL_SPT"/>
      <sheetName val="4.4  Defects SPTL"/>
      <sheetName val="4.5  Faults"/>
      <sheetName val="4.6  Failures"/>
      <sheetName val="4.7 Condition Assessment SPTL"/>
      <sheetName val="4.8_Boundary_transf_capab"/>
      <sheetName val="4.9_Demand_&amp;_Supply_at_sub"/>
      <sheetName val="4.10 Reactive compensation"/>
      <sheetName val="4.11 Asset description SPTL"/>
      <sheetName val="4.12 Asset age 2007"/>
      <sheetName val="4.12 Asset age 2008"/>
      <sheetName val="4.12 Asset age 2009"/>
      <sheetName val="4.12 Asset age 2010"/>
      <sheetName val="4.13 Asset disposal LRE by age"/>
      <sheetName val="4.14 Asset disposal NLRE by age"/>
      <sheetName val="4.15 Asset adds &amp; disps"/>
      <sheetName val="4.16 Asset lives"/>
      <sheetName val="4.17 Unit costs"/>
      <sheetName val="4.18 Capex summary e"/>
      <sheetName val="4.19 Scheme Listing LR"/>
      <sheetName val="4.20 Scheme Listing NLR"/>
      <sheetName val="4.21 Quasi capex"/>
      <sheetName val="4.22 Other Capex costs"/>
      <sheetName val="4.23 TIRG"/>
      <sheetName val="4.24 Revenue Driver info"/>
      <sheetName val="4.25 CEI"/>
      <sheetName val="4.26 Capex Movement"/>
      <sheetName val="4.27.1 Capex Price Vol Var"/>
      <sheetName val="4.27.2 Capex Price Vol Var"/>
      <sheetName val="4.28A_Asset_health_&amp;_crit"/>
      <sheetName val="4.28B_Asset_health_&amp;_crit"/>
      <sheetName val="4.29C_Criticality_subs_SP"/>
      <sheetName val="4.30 TPCR Forecast"/>
      <sheetName val="4.31 E3 Grid"/>
      <sheetName val="3.1 P&amp;L"/>
      <sheetName val="3.2 Bal Sht"/>
      <sheetName val="3.3 Cashflow"/>
      <sheetName val="3.3.1 Fin Require"/>
      <sheetName val="3.5 Net Debt"/>
      <sheetName val="3.6 Tax"/>
      <sheetName val="3.8 DB Pension cost"/>
      <sheetName val="3.8.1 DB Pension Detail"/>
      <sheetName val="3.8.2 Second DB Pension Det"/>
      <sheetName val="3.9 Pensions DC"/>
      <sheetName val="3.10 Pension PPF levy"/>
      <sheetName val="3.11 Pension Admin"/>
      <sheetName val="4.3  System perf - SPTL"/>
      <sheetName val="4.8  Boundary Transfers"/>
      <sheetName val="4.9  Demand &amp; Supply at subs"/>
      <sheetName val="4.28 Asset Health"/>
      <sheetName val="4.29 Asset Criticality"/>
      <sheetName val="4.30 Asset Rep Priority"/>
      <sheetName val="4.31 Asset Live Det"/>
      <sheetName val="4.32 TPCR Forecast"/>
      <sheetName val="4.33 E3 Grid"/>
      <sheetName val="Lists"/>
    </sheetNames>
    <sheetDataSet>
      <sheetData sheetId="0"/>
      <sheetData sheetId="1"/>
      <sheetData sheetId="2">
        <row r="21">
          <cell r="C21" t="str">
            <v>2009/10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CKET"/>
      <sheetName val="SUN"/>
      <sheetName val="FF 02"/>
      <sheetName val="FF 03"/>
      <sheetName val="Graphs"/>
      <sheetName val="Lists"/>
      <sheetName val="FF_02"/>
      <sheetName val="FF_03"/>
      <sheetName val="dropdowns"/>
    </sheetNames>
    <sheetDataSet>
      <sheetData sheetId="0"/>
      <sheetData sheetId="1"/>
      <sheetData sheetId="2"/>
      <sheetData sheetId="3"/>
      <sheetData sheetId="4">
        <row r="5">
          <cell r="D5">
            <v>-20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est"/>
      <sheetName val="Incentives"/>
      <sheetName val="Income collected"/>
      <sheetName val="Opex subjective"/>
      <sheetName val="Capex Comp"/>
      <sheetName val="Capex Comparators FOC"/>
      <sheetName val="Incentive Forecast"/>
      <sheetName val="Opex Comparators-sensitivities"/>
      <sheetName val="Opex Objective YTD"/>
      <sheetName val="Opex by FOC"/>
      <sheetName val="Opex Trend &amp; MAT"/>
      <sheetName val="Manpower"/>
      <sheetName val="Incentive Graphs"/>
      <sheetName val="Opex Objective Discrete Mths"/>
      <sheetName val="risk"/>
      <sheetName val="Manpower Summary"/>
      <sheetName val="Opex Subj by Mth"/>
      <sheetName val="Opex Objective Mth"/>
      <sheetName val="#REF"/>
      <sheetName val="By Account Code"/>
      <sheetName val="By Business Unit"/>
      <sheetName val="SummCapex"/>
      <sheetName val="ETO Capx"/>
      <sheetName val="ESO Capx"/>
      <sheetName val="GAS SO Capx"/>
      <sheetName val="GAS TO Capx "/>
      <sheetName val="Range Names"/>
      <sheetName val="Income_collected"/>
      <sheetName val="Opex_subjective"/>
      <sheetName val="Capex_Comp"/>
      <sheetName val="Capex_Comparators_FOC"/>
      <sheetName val="Incentive_Forecast"/>
      <sheetName val="Opex_Comparators-sensitivities"/>
      <sheetName val="Opex_Objective_YTD"/>
      <sheetName val="Opex_by_FOC"/>
      <sheetName val="Opex_Trend_&amp;_MAT"/>
      <sheetName val="Incentive_Graphs"/>
      <sheetName val="Opex_Objective_Discrete_Mths"/>
      <sheetName val="Manpower_Summary"/>
      <sheetName val="Opex_Subj_by_Mth"/>
      <sheetName val="Opex_Objective_Mth"/>
      <sheetName val="By_Account_Code"/>
      <sheetName val="By_Business_Unit"/>
      <sheetName val="ETO_Capx"/>
      <sheetName val="ESO_Capx"/>
      <sheetName val="GAS_SO_Capx"/>
      <sheetName val="GAS_TO_Capx_"/>
      <sheetName val="Range_Names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DT_Cover"/>
      <sheetName val="A0.1_Contents"/>
      <sheetName val="A0.2_Version_History"/>
      <sheetName val="A0.3_Change_Log"/>
      <sheetName val="A0.4_Data_Checks"/>
      <sheetName val="A0.5_Data_Constants"/>
      <sheetName val="A0.6_Assumptions"/>
      <sheetName val="A1_Totex"/>
      <sheetName val="A1.1_Totex_AP"/>
      <sheetName val="A1.4_Data_Inputs"/>
      <sheetName val="A1.5_Universal_Data"/>
      <sheetName val="A1.51_BPFM_Inputs"/>
      <sheetName val="A1.51_BPFM_Inputs_2"/>
      <sheetName val="A1.51_Difference"/>
      <sheetName val="A1.52_Sum_Cost_Matrix_Summary"/>
      <sheetName val="A1.52_BP_Financial_Requirements"/>
      <sheetName val="A1.52b_Debt"/>
      <sheetName val="A1.52c_Interest"/>
      <sheetName val="A1.53_BP_Tax_Inputs"/>
      <sheetName val="A1.54_BP_Disposals_1"/>
      <sheetName val="A1.55_BP_Disposals_2"/>
      <sheetName val="A1.6_RPE_Table"/>
      <sheetName val="A2.0_Overview_Tables"/>
      <sheetName val="A2.1_Cost_Matrix_2014"/>
      <sheetName val="A2.1_Cost_Matrix_2015"/>
      <sheetName val="A2.1_Cost_Matrix_2016"/>
      <sheetName val="A2.1_Cost_Matrix_2017"/>
      <sheetName val="A2.1_Cost_Matrix_2018"/>
      <sheetName val="A2.1_Cost_Matrix_2019"/>
      <sheetName val="A2.1_Cost_Matrix_2020"/>
      <sheetName val="A2.1_Cost_Matrix_2021"/>
      <sheetName val="A2.1_Cost_Matrix_2022"/>
      <sheetName val="A2.1_Cost_Matrix_2023"/>
      <sheetName val="A2.1_Cost_Matrix_2024"/>
      <sheetName val="A2.1_Cost_Matrix_2025"/>
      <sheetName val="A2.1_Cost_Matrix_2026"/>
      <sheetName val="A2.1_Cost_Matrix_2027"/>
      <sheetName val="A2.1_Cost_Matrix_2028"/>
      <sheetName val="A2.1_Cost_Matrix_2029"/>
      <sheetName val="A2.1_Cost_Matrix_2030"/>
      <sheetName val="A2.1_Cost_Matrix_2031"/>
      <sheetName val="A3.10_Salary_and_FTE_numbers"/>
      <sheetName val="A6.02_Innovation"/>
      <sheetName val="A3.14_Pass_Through"/>
      <sheetName val="A4.2_Related_Party_Margin"/>
      <sheetName val="A4.3_BCF"/>
      <sheetName val="A4.4_EAP"/>
      <sheetName val="A5.1_System_Chars_and_Activity"/>
      <sheetName val="A6.5_IIG_SF6_Incentive"/>
      <sheetName val="A7_Asset_Movements_2014"/>
      <sheetName val="A7_Asset_Movements_2015"/>
      <sheetName val="A7_Asset_Movements_2016"/>
      <sheetName val="A7_Asset_Movements_2017"/>
      <sheetName val="A7_Asset_Movements_2018"/>
      <sheetName val="A7_Asset_Movements_2019"/>
      <sheetName val="A7_Asset_Movements_2020"/>
      <sheetName val="A7_Asset_Movements_2021"/>
      <sheetName val="A7_Asset_Movements_2022"/>
      <sheetName val="A7_Asset_Movements_2023"/>
      <sheetName val="A7_Asset_Movements_2024"/>
      <sheetName val="A7_Asset_Movements_2025"/>
      <sheetName val="A7_Asset_Movements_2026"/>
      <sheetName val="A7_Asset_Movements_2027"/>
      <sheetName val="A7_Asset_Movements_2028"/>
      <sheetName val="A7_Asset_Movements_2029"/>
      <sheetName val="A7_Asset_Movements_2030"/>
      <sheetName val="A7_Asset_Movements_2031"/>
      <sheetName val="B0.6_Data_Constants"/>
      <sheetName val="B0.7_Load_Master_Data"/>
      <sheetName val="B4.2a_Scheme_Summary"/>
      <sheetName val="B4.2c_CV_Table_Gen"/>
      <sheetName val="B4.2c_CV_Table_Demand"/>
      <sheetName val="B4.2c_CV_Table_WW"/>
      <sheetName val="B4.4b_Asset_Cost_List"/>
      <sheetName val="B4.5_Scheme_Asset_Breakdown"/>
      <sheetName val="B4.5a_Scheme_Asset_Breakdown"/>
      <sheetName val="B4.6_Scheme_Output_Profile"/>
      <sheetName val="B4.7_Excl_Services"/>
      <sheetName val="B4.8_Risk_and_Contingency"/>
      <sheetName val="B4.9_SWW_Memo"/>
      <sheetName val="B4.10_Planning_Consent_Req"/>
      <sheetName val="C0.7_Non_Load_Master_Data"/>
      <sheetName val="C2.2a_Scheme_Summary_AP"/>
      <sheetName val="C2.2a_Scheme_Summary_CI"/>
      <sheetName val="C2.4b_Asset_Cost_List"/>
      <sheetName val="C2.5_Scheme_Asset_Breakdown"/>
      <sheetName val="C2.5a_Scheme_Asset_Breakdown"/>
      <sheetName val="C2.7_Replacement"/>
      <sheetName val="C2.8_Refurb_Major"/>
      <sheetName val="C2.9_Refurb_Minor"/>
      <sheetName val="C2.10_Decommissioning"/>
      <sheetName val="C2.11_Spares"/>
      <sheetName val="C2.12_Black_Start"/>
      <sheetName val="C2.13_Losses"/>
      <sheetName val="C2.20_Faults"/>
      <sheetName val="C2.21_Inspections"/>
      <sheetName val="C2.22_Repairs_&amp;_Maint"/>
      <sheetName val="C2.23_Veg_Mgt"/>
      <sheetName val="C2.24_Legal_&amp;_Safety"/>
      <sheetName val="C2.25_Op_Prot_Meas_&amp;_IT_Capex"/>
      <sheetName val="C2.26_Visual_Amenity"/>
      <sheetName val="C2.3_Risk_and_Contingency"/>
      <sheetName val="C4.0_Asset_Identification"/>
      <sheetName val="C5_Faults_and_Failures"/>
      <sheetName val="D4.3a_Non_Op_Capex"/>
      <sheetName val="D4.3b_Uncertain_Costs"/>
      <sheetName val="D4.4a_Physical_Security_Capex"/>
      <sheetName val="D4.4b_Physical_Security_Opex"/>
      <sheetName val="D4.5_CAI"/>
      <sheetName val="D4.6_BS"/>
      <sheetName val="D4.6b_BS_Alloc"/>
      <sheetName val="D4.7_Op_Training_(CAI)"/>
      <sheetName val="D4.8a_TO_Cyber_Security_OT"/>
      <sheetName val="D4.8b_TO_Cyber_Security_IT"/>
      <sheetName val="5.18_Bespoke_Uncertain"/>
    </sheetNames>
    <sheetDataSet>
      <sheetData sheetId="0">
        <row r="8">
          <cell r="B8" t="str">
            <v>National Grid Electricity Transmission</v>
          </cell>
        </row>
      </sheetData>
      <sheetData sheetId="1">
        <row r="8">
          <cell r="A8" t="str">
            <v>Tab Name</v>
          </cell>
        </row>
      </sheetData>
      <sheetData sheetId="2" refreshError="1"/>
      <sheetData sheetId="3" refreshError="1"/>
      <sheetData sheetId="4" refreshError="1"/>
      <sheetData sheetId="5">
        <row r="7">
          <cell r="B7">
            <v>0.01</v>
          </cell>
        </row>
        <row r="35">
          <cell r="A35">
            <v>2014</v>
          </cell>
        </row>
        <row r="36">
          <cell r="A36">
            <v>2015</v>
          </cell>
        </row>
        <row r="37">
          <cell r="A37">
            <v>2016</v>
          </cell>
        </row>
        <row r="38">
          <cell r="A38">
            <v>2017</v>
          </cell>
        </row>
        <row r="39">
          <cell r="A39">
            <v>2018</v>
          </cell>
        </row>
        <row r="40">
          <cell r="A40">
            <v>2019</v>
          </cell>
        </row>
        <row r="41">
          <cell r="A41">
            <v>2020</v>
          </cell>
        </row>
        <row r="42">
          <cell r="A42">
            <v>2021</v>
          </cell>
        </row>
        <row r="43">
          <cell r="A43">
            <v>2022</v>
          </cell>
        </row>
        <row r="44">
          <cell r="A44">
            <v>2023</v>
          </cell>
        </row>
        <row r="45">
          <cell r="A45">
            <v>2024</v>
          </cell>
        </row>
        <row r="46">
          <cell r="A46">
            <v>2025</v>
          </cell>
        </row>
        <row r="47">
          <cell r="A47">
            <v>2026</v>
          </cell>
        </row>
        <row r="55">
          <cell r="A55" t="str">
            <v>Load</v>
          </cell>
          <cell r="B55" t="str">
            <v>33kV CB (Air Insulated Busbars) (ID) (GM)</v>
          </cell>
        </row>
        <row r="56">
          <cell r="A56" t="str">
            <v>Non-Load</v>
          </cell>
          <cell r="B56" t="str">
            <v>33kV CB (Air Insulated Busbars) (OD) (GM)</v>
          </cell>
        </row>
        <row r="57">
          <cell r="B57" t="str">
            <v>33kV CB (Gas Insulated Busbars) (ID) (GM)</v>
          </cell>
        </row>
        <row r="58">
          <cell r="A58" t="str">
            <v>Replacement</v>
          </cell>
          <cell r="B58" t="str">
            <v>33kV CB (Gas Insulated Busbars) (OD) (GM)</v>
          </cell>
        </row>
        <row r="59">
          <cell r="A59" t="str">
            <v>Refurbishment (Major)</v>
          </cell>
          <cell r="B59" t="str">
            <v>132kV CB (Air Insulated Busbars) (ID)</v>
          </cell>
        </row>
        <row r="60">
          <cell r="A60" t="str">
            <v>Refurbishment (Minor)</v>
          </cell>
          <cell r="B60" t="str">
            <v>132kV CB (Air Insulated Busbars) (OD)</v>
          </cell>
        </row>
        <row r="61">
          <cell r="A61" t="str">
            <v>Decommission</v>
          </cell>
          <cell r="B61" t="str">
            <v>132kV CB (Gas Insulated Busbars) (ID)</v>
          </cell>
        </row>
        <row r="62">
          <cell r="A62" t="str">
            <v>Spare</v>
          </cell>
          <cell r="B62" t="str">
            <v>132kV CB (Gas Insulated Busbars) (OD)</v>
          </cell>
        </row>
        <row r="63">
          <cell r="A63" t="str">
            <v>Addition</v>
          </cell>
          <cell r="B63" t="str">
            <v>132kV FACTS Equipment</v>
          </cell>
        </row>
        <row r="64">
          <cell r="A64" t="str">
            <v>Replacement - P&amp;C</v>
          </cell>
          <cell r="B64" t="str">
            <v>132kV Reactor</v>
          </cell>
        </row>
        <row r="65">
          <cell r="A65" t="str">
            <v>Refurbishment (Major) - P&amp;C</v>
          </cell>
          <cell r="B65" t="str">
            <v>132kV Transformer</v>
          </cell>
        </row>
        <row r="66">
          <cell r="A66" t="str">
            <v>Refurbishment (Minor) - P&amp;C</v>
          </cell>
          <cell r="B66" t="str">
            <v>275kV CB (Air Insulated Busbars) (ID)</v>
          </cell>
        </row>
        <row r="67">
          <cell r="B67" t="str">
            <v>275kV CB (Air Insulated Busbars) (OD)</v>
          </cell>
        </row>
        <row r="68">
          <cell r="B68" t="str">
            <v>275kV CB (Gas Insulated Busbars) (ID)</v>
          </cell>
        </row>
        <row r="69">
          <cell r="B69" t="str">
            <v>275kV CB (Gas Insulated Busbars) (OD)</v>
          </cell>
        </row>
        <row r="70">
          <cell r="B70" t="str">
            <v>275kV FACTS Equipment</v>
          </cell>
        </row>
        <row r="71">
          <cell r="A71" t="str">
            <v>Circuit Breaker</v>
          </cell>
          <cell r="B71" t="str">
            <v>275kV Reactor</v>
          </cell>
        </row>
        <row r="72">
          <cell r="A72" t="str">
            <v>FACTS</v>
          </cell>
          <cell r="B72" t="str">
            <v>275kV Transformer</v>
          </cell>
        </row>
        <row r="73">
          <cell r="A73" t="str">
            <v xml:space="preserve">Transformer </v>
          </cell>
          <cell r="B73" t="str">
            <v>400kV CB (Air Insulated Busbars) (ID)</v>
          </cell>
        </row>
        <row r="74">
          <cell r="A74" t="str">
            <v>Reactor</v>
          </cell>
          <cell r="B74" t="str">
            <v>400kV CB (Air Insulated Busbars) (OD)</v>
          </cell>
        </row>
        <row r="75">
          <cell r="A75" t="str">
            <v>HVDC</v>
          </cell>
          <cell r="B75" t="str">
            <v>400kV CB (Gas Insulated Busbars) (ID)</v>
          </cell>
        </row>
        <row r="76">
          <cell r="A76" t="str">
            <v>Protection &amp; Control</v>
          </cell>
          <cell r="B76" t="str">
            <v>400kV CB (Gas Insulated Busbars) (OD)</v>
          </cell>
        </row>
        <row r="77">
          <cell r="B77" t="str">
            <v>400kV FACTS Equipment</v>
          </cell>
        </row>
        <row r="78">
          <cell r="A78">
            <v>33</v>
          </cell>
          <cell r="B78" t="str">
            <v>400kV Reactor</v>
          </cell>
        </row>
        <row r="79">
          <cell r="A79">
            <v>132</v>
          </cell>
          <cell r="B79" t="str">
            <v>400kV Transformer</v>
          </cell>
        </row>
        <row r="80">
          <cell r="A80">
            <v>275</v>
          </cell>
          <cell r="B80" t="str">
            <v>HVDC</v>
          </cell>
        </row>
        <row r="81">
          <cell r="A81">
            <v>400</v>
          </cell>
          <cell r="B81" t="str">
            <v>HVDC Equipment</v>
          </cell>
        </row>
        <row r="82">
          <cell r="A82" t="str">
            <v>HVDC</v>
          </cell>
          <cell r="B82" t="str">
            <v>Convertor Transformer</v>
          </cell>
        </row>
        <row r="83">
          <cell r="A83" t="str">
            <v>N/A</v>
          </cell>
          <cell r="B83" t="str">
            <v>Feeder Protection</v>
          </cell>
        </row>
        <row r="84">
          <cell r="B84" t="str">
            <v>Mesh Corner Busbar Protection</v>
          </cell>
        </row>
        <row r="85">
          <cell r="B85" t="str">
            <v>Circuit Breaker Fail (CBF): MC &amp; DBB Protection</v>
          </cell>
        </row>
        <row r="86">
          <cell r="A86">
            <v>11</v>
          </cell>
          <cell r="B86" t="str">
            <v>SGT Protection</v>
          </cell>
        </row>
        <row r="87">
          <cell r="A87">
            <v>25</v>
          </cell>
          <cell r="B87" t="str">
            <v>Double Busbar Protection</v>
          </cell>
        </row>
        <row r="88">
          <cell r="A88">
            <v>33</v>
          </cell>
          <cell r="B88" t="str">
            <v>High Impedance Busbar Protection</v>
          </cell>
        </row>
        <row r="89">
          <cell r="A89">
            <v>66</v>
          </cell>
          <cell r="B89" t="str">
            <v>QB Control</v>
          </cell>
        </row>
        <row r="90">
          <cell r="A90">
            <v>132</v>
          </cell>
          <cell r="B90" t="str">
            <v>Mesh Corner DAR</v>
          </cell>
        </row>
        <row r="91">
          <cell r="A91">
            <v>275</v>
          </cell>
          <cell r="B91" t="str">
            <v>Auto Switching (Auto Close and Hot Standby Units)</v>
          </cell>
        </row>
        <row r="92">
          <cell r="A92" t="str">
            <v>N/A</v>
          </cell>
          <cell r="B92" t="str">
            <v>Operational Tripping Scheme (OTS)</v>
          </cell>
        </row>
        <row r="93">
          <cell r="B93" t="str">
            <v>Reactive Equipment; MSC P&amp;C</v>
          </cell>
        </row>
        <row r="94">
          <cell r="B94" t="str">
            <v>Reactive Equipment; SVC P&amp;C</v>
          </cell>
        </row>
        <row r="95">
          <cell r="B95" t="str">
            <v>Automatic Reactive Switching</v>
          </cell>
        </row>
        <row r="96">
          <cell r="B96" t="str">
            <v>Automatic Voltage Control (AVC)</v>
          </cell>
        </row>
        <row r="97">
          <cell r="B97" t="str">
            <v>Cable SCADA System</v>
          </cell>
        </row>
        <row r="98">
          <cell r="B98" t="str">
            <v>Gas Density Monitoring (GDM)</v>
          </cell>
        </row>
        <row r="99">
          <cell r="B99" t="str">
            <v>Fault Recorder</v>
          </cell>
        </row>
        <row r="100">
          <cell r="B100" t="str">
            <v>Dynamic System Monitoring (DSM)</v>
          </cell>
        </row>
        <row r="101">
          <cell r="B101" t="str">
            <v>Settlement Metering</v>
          </cell>
        </row>
        <row r="102">
          <cell r="B102" t="str">
            <v>Substation Control System (SCS)</v>
          </cell>
        </row>
        <row r="103">
          <cell r="B103" t="str">
            <v>Other</v>
          </cell>
        </row>
        <row r="113">
          <cell r="A113" t="str">
            <v>Fixed rate</v>
          </cell>
          <cell r="B113" t="str">
            <v>Senior</v>
          </cell>
        </row>
        <row r="114">
          <cell r="A114" t="str">
            <v>Floating</v>
          </cell>
          <cell r="B114" t="str">
            <v>Junior</v>
          </cell>
        </row>
        <row r="115">
          <cell r="A115" t="str">
            <v>Inflation-linked</v>
          </cell>
        </row>
        <row r="123">
          <cell r="A123" t="str">
            <v>Not applicable</v>
          </cell>
          <cell r="B123" t="str">
            <v>GBP</v>
          </cell>
        </row>
        <row r="124">
          <cell r="A124" t="str">
            <v>LIBOR 3 month</v>
          </cell>
          <cell r="B124" t="str">
            <v>EUR</v>
          </cell>
        </row>
        <row r="125">
          <cell r="A125" t="str">
            <v>LIBOR 6 month</v>
          </cell>
          <cell r="B125" t="str">
            <v>USD</v>
          </cell>
        </row>
        <row r="126">
          <cell r="A126" t="str">
            <v>EURIBOR 3 month</v>
          </cell>
          <cell r="B126" t="str">
            <v>HKD</v>
          </cell>
        </row>
        <row r="127">
          <cell r="A127" t="str">
            <v>BOE base rate</v>
          </cell>
          <cell r="B127" t="str">
            <v>CAD</v>
          </cell>
        </row>
        <row r="128">
          <cell r="A128" t="str">
            <v>RPI 12 month</v>
          </cell>
        </row>
        <row r="129">
          <cell r="A129" t="str">
            <v>CPI 12 month</v>
          </cell>
        </row>
        <row r="135">
          <cell r="A135" t="str">
            <v>Callable</v>
          </cell>
          <cell r="B135" t="str">
            <v>EIB</v>
          </cell>
        </row>
        <row r="136">
          <cell r="A136" t="str">
            <v>Puttable</v>
          </cell>
          <cell r="B136" t="str">
            <v>RBS</v>
          </cell>
        </row>
        <row r="142">
          <cell r="A142" t="str">
            <v>Fixed rate</v>
          </cell>
        </row>
        <row r="143">
          <cell r="A143" t="str">
            <v>Floating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73">
          <cell r="A73" t="str">
            <v>Island</v>
          </cell>
        </row>
        <row r="199">
          <cell r="A199" t="str">
            <v>Replacement</v>
          </cell>
        </row>
        <row r="200">
          <cell r="A200" t="str">
            <v>Refurbishment - Major</v>
          </cell>
        </row>
        <row r="201">
          <cell r="A201" t="str">
            <v>Refurbishment - Minor</v>
          </cell>
        </row>
        <row r="202">
          <cell r="A202" t="str">
            <v>Decommissioning</v>
          </cell>
        </row>
        <row r="203">
          <cell r="A203" t="str">
            <v>Spares</v>
          </cell>
        </row>
        <row r="204">
          <cell r="A204" t="str">
            <v>Black Start</v>
          </cell>
        </row>
        <row r="205">
          <cell r="A205" t="str">
            <v xml:space="preserve">Losses </v>
          </cell>
        </row>
        <row r="206">
          <cell r="A206" t="str">
            <v>Other (Please provide details in Notes section)</v>
          </cell>
        </row>
      </sheetData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>
        <row r="11">
          <cell r="A11" t="str">
            <v>YES</v>
          </cell>
        </row>
      </sheetData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GcaSummary"/>
      <sheetName val="MarginSummary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Year ROIC Trees"/>
      <sheetName val="5 Year ROIC Trees"/>
      <sheetName val="Beta"/>
      <sheetName val="Cost of Debt (Industrial)"/>
      <sheetName val="Spread"/>
      <sheetName val="IBES Estimates"/>
      <sheetName val="Sheet4"/>
      <sheetName val="Risk-Free Rate"/>
      <sheetName val="Sheet3"/>
      <sheetName val="Operating Leases"/>
      <sheetName val="Sheet1"/>
      <sheetName val="Sheet2"/>
      <sheetName val="Spread|Growth"/>
      <sheetName val="Summary"/>
      <sheetName val="ABS"/>
      <sheetName val="ABS (Adjusted)"/>
      <sheetName val="ABS (2)"/>
      <sheetName val="AHMY"/>
      <sheetName val="AHMY (Adjusted)"/>
      <sheetName val="AHMY (2)"/>
      <sheetName val="BJ"/>
      <sheetName val="BJ (Adjusted)"/>
      <sheetName val="BJ (2)"/>
      <sheetName val="CAUFM"/>
      <sheetName val="CAUFM (Adjusted) "/>
      <sheetName val="CAUFM (2)"/>
      <sheetName val="COST"/>
      <sheetName val="COST (Adjusted)"/>
      <sheetName val="COST (2)"/>
      <sheetName val="DEFI"/>
      <sheetName val="DEFI (Adjusted) "/>
      <sheetName val="DEFI (2)"/>
      <sheetName val="GAP"/>
      <sheetName val="GAP (Adjusted) "/>
      <sheetName val="GAP (2)"/>
      <sheetName val="KM"/>
      <sheetName val="KM (Adjusted)"/>
      <sheetName val="KM (2)"/>
      <sheetName val="KR"/>
      <sheetName val="KR (Adjusted)"/>
      <sheetName val="KR (2)"/>
      <sheetName val="IMKTA"/>
      <sheetName val="IMKTA (Adjusted) "/>
      <sheetName val="IMKTA (2)"/>
      <sheetName val="METOL"/>
      <sheetName val="METOL (Adjusted)"/>
      <sheetName val="METOL (2)"/>
      <sheetName val="PUSH"/>
      <sheetName val="PUSH (Adjusted)"/>
      <sheetName val="PUSH (2)"/>
      <sheetName val="RDK"/>
      <sheetName val="RDK (Adjusted)"/>
      <sheetName val="RDK (2)"/>
      <sheetName val="SAGFO"/>
      <sheetName val="SAGFO (Adjusted) "/>
      <sheetName val="SAGFO (2)"/>
      <sheetName val="SVU"/>
      <sheetName val="SVU (Adjusted)"/>
      <sheetName val="SVU (2)"/>
      <sheetName val="SWY"/>
      <sheetName val="SWY (Adjusted)"/>
      <sheetName val="SWY (2)"/>
      <sheetName val="TEPH"/>
      <sheetName val="TEPH (Adjusted) "/>
      <sheetName val="TEPH (2)"/>
      <sheetName val="WIN"/>
      <sheetName val="WIN (Adjusted)"/>
      <sheetName val="WIN (2)"/>
      <sheetName val="WMK"/>
      <sheetName val="WMK (Adjusted)"/>
      <sheetName val="WMK (2)"/>
      <sheetName val="WMT"/>
      <sheetName val="WMT (Adjusted)"/>
      <sheetName val="WMT (2)"/>
      <sheetName val="3_Year_ROIC_Trees"/>
      <sheetName val="5_Year_ROIC_Trees"/>
      <sheetName val="Cost_of_Debt_(Industrial)"/>
      <sheetName val="IBES_Estimates"/>
      <sheetName val="Risk-Free_Rate"/>
      <sheetName val="Operating_Leases"/>
      <sheetName val="ABS_(Adjusted)"/>
      <sheetName val="ABS_(2)"/>
      <sheetName val="AHMY_(Adjusted)"/>
      <sheetName val="AHMY_(2)"/>
      <sheetName val="BJ_(Adjusted)"/>
      <sheetName val="BJ_(2)"/>
      <sheetName val="CAUFM_(Adjusted)_"/>
      <sheetName val="CAUFM_(2)"/>
      <sheetName val="COST_(Adjusted)"/>
      <sheetName val="COST_(2)"/>
      <sheetName val="DEFI_(Adjusted)_"/>
      <sheetName val="DEFI_(2)"/>
      <sheetName val="GAP_(Adjusted)_"/>
      <sheetName val="GAP_(2)"/>
      <sheetName val="KM_(Adjusted)"/>
      <sheetName val="KM_(2)"/>
      <sheetName val="KR_(Adjusted)"/>
      <sheetName val="KR_(2)"/>
      <sheetName val="IMKTA_(Adjusted)_"/>
      <sheetName val="IMKTA_(2)"/>
      <sheetName val="METOL_(Adjusted)"/>
      <sheetName val="METOL_(2)"/>
      <sheetName val="PUSH_(Adjusted)"/>
      <sheetName val="PUSH_(2)"/>
      <sheetName val="RDK_(Adjusted)"/>
      <sheetName val="RDK_(2)"/>
      <sheetName val="SAGFO_(Adjusted)_"/>
      <sheetName val="SAGFO_(2)"/>
      <sheetName val="SVU_(Adjusted)"/>
      <sheetName val="SVU_(2)"/>
      <sheetName val="SWY_(Adjusted)"/>
      <sheetName val="SWY_(2)"/>
      <sheetName val="TEPH_(Adjusted)_"/>
      <sheetName val="TEPH_(2)"/>
      <sheetName val="WIN_(Adjusted)"/>
      <sheetName val="WIN_(2)"/>
      <sheetName val="WMK_(Adjusted)"/>
      <sheetName val="WMK_(2)"/>
      <sheetName val="WMT_(Adjusted)"/>
      <sheetName val="WMT_(2)"/>
    </sheetNames>
    <sheetDataSet>
      <sheetData sheetId="0"/>
      <sheetData sheetId="1"/>
      <sheetData sheetId="2"/>
      <sheetData sheetId="3">
        <row r="5">
          <cell r="B5" t="str">
            <v>WMT</v>
          </cell>
        </row>
      </sheetData>
      <sheetData sheetId="4">
        <row r="52">
          <cell r="E52" t="str">
            <v>Without Goodwill</v>
          </cell>
        </row>
      </sheetData>
      <sheetData sheetId="5"/>
      <sheetData sheetId="6"/>
      <sheetData sheetId="7">
        <row r="15">
          <cell r="A15" t="e">
            <v>#NAME?</v>
          </cell>
          <cell r="D15" t="e">
            <v>#NAME?</v>
          </cell>
          <cell r="G15" t="e">
            <v>#NAME?</v>
          </cell>
          <cell r="J15" t="e">
            <v>#NAME?</v>
          </cell>
          <cell r="M15" t="e">
            <v>#NAME?</v>
          </cell>
          <cell r="P15" t="e">
            <v>#NAME?</v>
          </cell>
          <cell r="S15" t="e">
            <v>#NAME?</v>
          </cell>
          <cell r="V15" t="e">
            <v>#NAME?</v>
          </cell>
          <cell r="Y15" t="e">
            <v>#NAME?</v>
          </cell>
          <cell r="AB15" t="e">
            <v>#NAME?</v>
          </cell>
          <cell r="AE15" t="e">
            <v>#NAME?</v>
          </cell>
          <cell r="AH15" t="e">
            <v>#NAME?</v>
          </cell>
          <cell r="AK15" t="e">
            <v>#NAME?</v>
          </cell>
          <cell r="AN15" t="e">
            <v>#NAME?</v>
          </cell>
          <cell r="AQ15" t="e">
            <v>#NAME?</v>
          </cell>
        </row>
      </sheetData>
      <sheetData sheetId="8"/>
      <sheetData sheetId="9">
        <row r="11">
          <cell r="D11" t="str">
            <v>WMT</v>
          </cell>
        </row>
      </sheetData>
      <sheetData sheetId="10"/>
      <sheetData sheetId="11"/>
      <sheetData sheetId="12"/>
      <sheetData sheetId="13"/>
      <sheetData sheetId="14">
        <row r="14">
          <cell r="B14" t="str">
            <v>Net Sales</v>
          </cell>
        </row>
      </sheetData>
      <sheetData sheetId="15">
        <row r="82">
          <cell r="Z82" t="str">
            <v>Mid-Year ROIC w/o GW</v>
          </cell>
        </row>
      </sheetData>
      <sheetData sheetId="16">
        <row r="637">
          <cell r="B637" t="str">
            <v>ROIC</v>
          </cell>
        </row>
      </sheetData>
      <sheetData sheetId="17">
        <row r="14">
          <cell r="B14" t="str">
            <v>Net Sales</v>
          </cell>
        </row>
      </sheetData>
      <sheetData sheetId="18">
        <row r="82">
          <cell r="Z82" t="str">
            <v>Mid-Year ROIC w/o GW</v>
          </cell>
        </row>
      </sheetData>
      <sheetData sheetId="19">
        <row r="637">
          <cell r="B637" t="str">
            <v>ROIC</v>
          </cell>
        </row>
      </sheetData>
      <sheetData sheetId="20">
        <row r="14">
          <cell r="B14" t="str">
            <v>Net Sales</v>
          </cell>
        </row>
      </sheetData>
      <sheetData sheetId="21">
        <row r="82">
          <cell r="Z82" t="str">
            <v>Mid-Year ROIC w/o GW</v>
          </cell>
        </row>
      </sheetData>
      <sheetData sheetId="22">
        <row r="637">
          <cell r="B637" t="str">
            <v>ROIC</v>
          </cell>
        </row>
      </sheetData>
      <sheetData sheetId="23">
        <row r="14">
          <cell r="B14" t="str">
            <v>Net Sales</v>
          </cell>
        </row>
      </sheetData>
      <sheetData sheetId="24">
        <row r="82">
          <cell r="Z82" t="str">
            <v>Mid-Year ROIC w/o GW</v>
          </cell>
        </row>
      </sheetData>
      <sheetData sheetId="25">
        <row r="637">
          <cell r="B637" t="str">
            <v>ROIC</v>
          </cell>
        </row>
      </sheetData>
      <sheetData sheetId="26">
        <row r="14">
          <cell r="B14" t="str">
            <v>Net Sales</v>
          </cell>
        </row>
      </sheetData>
      <sheetData sheetId="27">
        <row r="82">
          <cell r="Z82" t="str">
            <v>Mid-Year ROIC w/o GW</v>
          </cell>
        </row>
      </sheetData>
      <sheetData sheetId="28">
        <row r="637">
          <cell r="B637" t="str">
            <v>ROIC</v>
          </cell>
        </row>
      </sheetData>
      <sheetData sheetId="29">
        <row r="14">
          <cell r="B14" t="str">
            <v>Net Sales</v>
          </cell>
        </row>
      </sheetData>
      <sheetData sheetId="30">
        <row r="82">
          <cell r="Z82" t="str">
            <v>Mid-Year ROIC w/o GW</v>
          </cell>
        </row>
      </sheetData>
      <sheetData sheetId="31">
        <row r="637">
          <cell r="B637" t="str">
            <v>ROIC</v>
          </cell>
        </row>
      </sheetData>
      <sheetData sheetId="32">
        <row r="14">
          <cell r="B14" t="str">
            <v>Net Sales</v>
          </cell>
        </row>
      </sheetData>
      <sheetData sheetId="33">
        <row r="82">
          <cell r="Z82" t="str">
            <v>Mid-Year ROIC w/o GW</v>
          </cell>
        </row>
      </sheetData>
      <sheetData sheetId="34">
        <row r="637">
          <cell r="B637" t="str">
            <v>ROIC</v>
          </cell>
        </row>
      </sheetData>
      <sheetData sheetId="35">
        <row r="14">
          <cell r="B14" t="str">
            <v>Net Sales</v>
          </cell>
        </row>
      </sheetData>
      <sheetData sheetId="36">
        <row r="82">
          <cell r="Z82" t="str">
            <v>Mid-Year ROIC w/o GW</v>
          </cell>
        </row>
      </sheetData>
      <sheetData sheetId="37">
        <row r="637">
          <cell r="B637" t="str">
            <v>ROIC</v>
          </cell>
        </row>
      </sheetData>
      <sheetData sheetId="38">
        <row r="14">
          <cell r="B14" t="str">
            <v>Net Sales</v>
          </cell>
        </row>
      </sheetData>
      <sheetData sheetId="39">
        <row r="82">
          <cell r="Z82" t="str">
            <v>Mid-Year ROIC w/o GW</v>
          </cell>
        </row>
      </sheetData>
      <sheetData sheetId="40">
        <row r="637">
          <cell r="B637" t="str">
            <v>ROIC</v>
          </cell>
        </row>
      </sheetData>
      <sheetData sheetId="41">
        <row r="14">
          <cell r="B14" t="str">
            <v>Net Sales</v>
          </cell>
        </row>
      </sheetData>
      <sheetData sheetId="42">
        <row r="82">
          <cell r="Z82" t="str">
            <v>Mid-Year ROIC w/o GW</v>
          </cell>
        </row>
      </sheetData>
      <sheetData sheetId="43">
        <row r="578">
          <cell r="I578">
            <v>638.01157331319416</v>
          </cell>
        </row>
      </sheetData>
      <sheetData sheetId="44">
        <row r="14">
          <cell r="B14" t="str">
            <v>Net Sales</v>
          </cell>
        </row>
      </sheetData>
      <sheetData sheetId="45">
        <row r="82">
          <cell r="Z82" t="str">
            <v>Mid-Year ROIC w/o GW</v>
          </cell>
        </row>
      </sheetData>
      <sheetData sheetId="46">
        <row r="637">
          <cell r="B637" t="str">
            <v>ROIC</v>
          </cell>
        </row>
      </sheetData>
      <sheetData sheetId="47">
        <row r="14">
          <cell r="B14" t="str">
            <v>Net Sales</v>
          </cell>
        </row>
      </sheetData>
      <sheetData sheetId="48">
        <row r="82">
          <cell r="Z82" t="str">
            <v>Mid-Year ROIC w/o GW</v>
          </cell>
        </row>
      </sheetData>
      <sheetData sheetId="49">
        <row r="636">
          <cell r="B636" t="str">
            <v>ROIC</v>
          </cell>
        </row>
      </sheetData>
      <sheetData sheetId="50">
        <row r="14">
          <cell r="B14" t="str">
            <v>Net Sales</v>
          </cell>
        </row>
      </sheetData>
      <sheetData sheetId="51">
        <row r="82">
          <cell r="Z82" t="str">
            <v>Mid-Year ROIC w/o GW</v>
          </cell>
        </row>
      </sheetData>
      <sheetData sheetId="52">
        <row r="578">
          <cell r="I578">
            <v>721.97970823114861</v>
          </cell>
        </row>
      </sheetData>
      <sheetData sheetId="53">
        <row r="14">
          <cell r="B14" t="str">
            <v>Net Sales</v>
          </cell>
        </row>
      </sheetData>
      <sheetData sheetId="54">
        <row r="82">
          <cell r="Z82" t="str">
            <v>Mid-Year ROIC w/o GW</v>
          </cell>
        </row>
      </sheetData>
      <sheetData sheetId="55">
        <row r="637">
          <cell r="B637" t="str">
            <v>ROIC</v>
          </cell>
        </row>
      </sheetData>
      <sheetData sheetId="56">
        <row r="14">
          <cell r="B14" t="str">
            <v>Net Sales</v>
          </cell>
        </row>
      </sheetData>
      <sheetData sheetId="57">
        <row r="82">
          <cell r="Z82" t="str">
            <v>Mid-Year ROIC w/o GW</v>
          </cell>
        </row>
      </sheetData>
      <sheetData sheetId="58">
        <row r="637">
          <cell r="B637" t="str">
            <v>ROIC</v>
          </cell>
        </row>
      </sheetData>
      <sheetData sheetId="59">
        <row r="14">
          <cell r="B14" t="str">
            <v>Net Sales</v>
          </cell>
        </row>
      </sheetData>
      <sheetData sheetId="60">
        <row r="13">
          <cell r="AD13">
            <v>1679.8990687479065</v>
          </cell>
        </row>
      </sheetData>
      <sheetData sheetId="61">
        <row r="578">
          <cell r="I578">
            <v>9046.6720141866208</v>
          </cell>
        </row>
      </sheetData>
      <sheetData sheetId="62">
        <row r="14">
          <cell r="B14" t="str">
            <v>Net Sales</v>
          </cell>
        </row>
      </sheetData>
      <sheetData sheetId="63">
        <row r="82">
          <cell r="Z82" t="str">
            <v>Mid-Year ROIC w/o GW</v>
          </cell>
        </row>
      </sheetData>
      <sheetData sheetId="64">
        <row r="637">
          <cell r="B637" t="str">
            <v>ROIC</v>
          </cell>
        </row>
      </sheetData>
      <sheetData sheetId="65">
        <row r="14">
          <cell r="B14" t="str">
            <v>Net Sales</v>
          </cell>
        </row>
      </sheetData>
      <sheetData sheetId="66">
        <row r="82">
          <cell r="Z82" t="str">
            <v>Mid-Year ROIC w/o GW</v>
          </cell>
        </row>
      </sheetData>
      <sheetData sheetId="67">
        <row r="637">
          <cell r="B637" t="str">
            <v>ROIC</v>
          </cell>
        </row>
      </sheetData>
      <sheetData sheetId="68">
        <row r="14">
          <cell r="B14" t="str">
            <v>Net Sales</v>
          </cell>
        </row>
      </sheetData>
      <sheetData sheetId="69">
        <row r="82">
          <cell r="Z82" t="str">
            <v>Mid-Year ROIC w/o GW</v>
          </cell>
        </row>
      </sheetData>
      <sheetData sheetId="70">
        <row r="637">
          <cell r="B637" t="str">
            <v>ROIC</v>
          </cell>
        </row>
      </sheetData>
      <sheetData sheetId="71">
        <row r="14">
          <cell r="B14" t="str">
            <v>Net Sales</v>
          </cell>
        </row>
      </sheetData>
      <sheetData sheetId="72">
        <row r="82">
          <cell r="Z82" t="str">
            <v>Mid-Year ROIC w/o GW</v>
          </cell>
        </row>
      </sheetData>
      <sheetData sheetId="73">
        <row r="637">
          <cell r="B637" t="str">
            <v>ROIC</v>
          </cell>
        </row>
      </sheetData>
      <sheetData sheetId="74"/>
      <sheetData sheetId="75"/>
      <sheetData sheetId="76"/>
      <sheetData sheetId="77"/>
      <sheetData sheetId="78">
        <row r="15">
          <cell r="A15">
            <v>0</v>
          </cell>
        </row>
      </sheetData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DT_Cover"/>
      <sheetName val="A0.1_Contents"/>
      <sheetName val="A0.2_Version_History"/>
      <sheetName val="A0.3_Change_Log"/>
      <sheetName val="A0.4_Data_Checks"/>
      <sheetName val="A0.5_Workbook_Links"/>
      <sheetName val="A0.5_Data_Constants"/>
      <sheetName val="A0.6_Assumptions"/>
      <sheetName val="A1_Totex"/>
      <sheetName val="A1.1_Totex_AP"/>
      <sheetName val="A1.4_Data_Inputs"/>
      <sheetName val="A1.5_Universal_Data"/>
      <sheetName val="A1.51_BPFM_Inputs"/>
      <sheetName val="A1.52_BP_Financial_Requirements"/>
      <sheetName val="A1.53_BP_Tax_Inputs"/>
      <sheetName val="A1.54_BP_Disposals_1"/>
      <sheetName val="A1.55_BP_Disposals_2"/>
      <sheetName val="SL summary DO NOT DELETE"/>
      <sheetName val="A2.1_Cost_Matrix_2014"/>
      <sheetName val="A2.1_Cost_Matrix_2015"/>
      <sheetName val="A2.1_Cost_Matrix_2016"/>
      <sheetName val="A2.1_Cost_Matrix_2017"/>
      <sheetName val="A2.1_Cost_Matrix_2018"/>
      <sheetName val="A2.1_Cost_Matrix_2019"/>
      <sheetName val="A2.1_Cost_Matrix_2020"/>
      <sheetName val="A2.1_Cost_Matrix_2021"/>
      <sheetName val="A2.1_Cost_Matrix_2022"/>
      <sheetName val="A2.1_Cost_Matrix_2023"/>
      <sheetName val="A2.1_Cost_Matrix_2024"/>
      <sheetName val="A2.1_Cost_Matrix_2025"/>
      <sheetName val="A2.1_Cost_Matrix_2026"/>
      <sheetName val="A2.1_Cost_Matrix_2027"/>
      <sheetName val="A2.1_Cost_Matrix_2028"/>
      <sheetName val="A2.1_Cost_Matrix_2029"/>
      <sheetName val="A2.1_Cost_Matrix_2030"/>
      <sheetName val="A2.1_Cost_Matrix_2031"/>
      <sheetName val="A3.10_Salary_and_FTE_numbers"/>
      <sheetName val="A3.11_IRM_Expenditure"/>
      <sheetName val="A3.12_NIA_Expenditure"/>
      <sheetName val="A3.13_NIC_Expenditure"/>
      <sheetName val="A3.14_Pass_Through"/>
      <sheetName val="A4.2_Related_Party_Margin"/>
      <sheetName val="A4.3_BCF"/>
      <sheetName val="A4.4_EAP"/>
      <sheetName val="A5.1_System_Chars_and_Activity"/>
      <sheetName val="A6.5_IIG_SF6_Incentive"/>
      <sheetName val="A7_Asset_Movements_2014"/>
      <sheetName val="A7_Asset_Movements_2015"/>
      <sheetName val="A7_Asset_Movements_2016"/>
      <sheetName val="A7_Asset_Movements_2017"/>
      <sheetName val="A7_Asset_Movements_2018"/>
      <sheetName val="A7_Asset_Movements_2019"/>
      <sheetName val="A7_Asset_Movements_2020"/>
      <sheetName val="A7_Asset_Movements_2021"/>
      <sheetName val="A7_Asset_Movements_2022"/>
      <sheetName val="A7_Asset_Movements_2023"/>
      <sheetName val="A7_Asset_Movements_2024"/>
      <sheetName val="A7_Asset_Movements_2025"/>
      <sheetName val="A7_Asset_Movements_2026"/>
      <sheetName val="A7_Asset_Movements_2027"/>
      <sheetName val="A7_Asset_Movements_2028"/>
      <sheetName val="A7_Asset_Movements_2029"/>
      <sheetName val="A7_Asset_Movements_2030"/>
      <sheetName val="A7_Asset_Movements_2031"/>
      <sheetName val="B0.6_Data_Constants"/>
      <sheetName val="Asset check v1.5 v 1.62"/>
      <sheetName val="B0.7_Load_Master_Data"/>
      <sheetName val="B4.2a_Scheme_Summary"/>
      <sheetName val="B4.2c_CV_Table_Gen"/>
      <sheetName val="B4.2c_CV_Table_Demand"/>
      <sheetName val="B4.2c_CV_Table_WW"/>
      <sheetName val="B4.4b_Asset_Cost_List"/>
      <sheetName val="B4.5_Scheme_Asset_Breakdown"/>
      <sheetName val="B4.5a_Scheme_Asset_Breakdown"/>
      <sheetName val="B4.6_Scheme_Output_Profile"/>
      <sheetName val="B4.7_Excl_Services"/>
      <sheetName val="B4.8_Risk_and_Contingency"/>
      <sheetName val="B4.9_SWW_Memo"/>
      <sheetName val="B4.10_Planning_Consent_Req"/>
      <sheetName val="C0.5_Data_Constants"/>
      <sheetName val="C0.7_Non_Load_Master_Data"/>
      <sheetName val="C2.2a_Scheme_Summary_AP"/>
      <sheetName val="C2.2a_Scheme_Summary_CI"/>
      <sheetName val="C2.4b_Asset_Cost_List"/>
      <sheetName val="C2.5_Scheme_Asset_Breakdown"/>
      <sheetName val="C2.5a_Scheme_Asset_Breakdown"/>
      <sheetName val="C2.7_Replacement"/>
      <sheetName val="C2.8_Refurb_Major"/>
      <sheetName val="C2.9_Refurb_Minor"/>
      <sheetName val="C2.10_Decommissioning"/>
      <sheetName val="C2.11_Spares"/>
      <sheetName val="C2.12_Black_Start"/>
      <sheetName val="C2.13_Losses"/>
      <sheetName val="C2.20_Faults"/>
      <sheetName val="C2.21_Inspections"/>
      <sheetName val="C2.22_Repairs_&amp;_Maint"/>
      <sheetName val="C2.23_Veg_Mgt"/>
      <sheetName val="C2.24_Legal_&amp;_Safety"/>
      <sheetName val="C2.25_Op_Prot_Meas_&amp;_IT_Capex"/>
      <sheetName val="C2.26_Visual_Amenity"/>
      <sheetName val="C2.3_Risk_and_Contingency"/>
      <sheetName val="C5_Faults_and_Failures"/>
      <sheetName val="D4.3a_Non_Op_Capex"/>
      <sheetName val="D4.3b_Uncertain_Costs"/>
      <sheetName val="D4.4a_Physical_Security_Capex"/>
      <sheetName val="D4.4b_Physical_Security_Opex"/>
      <sheetName val="D4.5_CAI"/>
      <sheetName val="D4.6_BS"/>
      <sheetName val="D4.6b_BS_Alloc"/>
      <sheetName val="D4.7_Op_Training_(CAI)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B7">
            <v>0.01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>
        <row r="73">
          <cell r="A73" t="str">
            <v>Island</v>
          </cell>
          <cell r="B73" t="str">
            <v>0-1 km</v>
          </cell>
        </row>
        <row r="74">
          <cell r="A74" t="str">
            <v>London</v>
          </cell>
          <cell r="B74" t="str">
            <v>1-3 km</v>
          </cell>
        </row>
        <row r="75">
          <cell r="A75" t="str">
            <v>Urban</v>
          </cell>
          <cell r="B75" t="str">
            <v>3+ km</v>
          </cell>
        </row>
        <row r="76">
          <cell r="A76" t="str">
            <v>Rural</v>
          </cell>
        </row>
        <row r="77">
          <cell r="A77" t="str">
            <v>Offshore</v>
          </cell>
        </row>
        <row r="78">
          <cell r="A78" t="str">
            <v>Greenfield</v>
          </cell>
        </row>
        <row r="79">
          <cell r="A79" t="str">
            <v>Brownfield</v>
          </cell>
        </row>
        <row r="80">
          <cell r="A80" t="str">
            <v>In-situ</v>
          </cell>
        </row>
        <row r="81">
          <cell r="A81" t="str">
            <v>Offline</v>
          </cell>
        </row>
        <row r="85">
          <cell r="A85" t="str">
            <v>Environmental
 Surveys</v>
          </cell>
          <cell r="B85" t="str">
            <v>Peat</v>
          </cell>
        </row>
        <row r="86">
          <cell r="A86" t="str">
            <v>Consents &gt;
 statutory period</v>
          </cell>
          <cell r="B86" t="str">
            <v>Rock</v>
          </cell>
        </row>
        <row r="87">
          <cell r="A87" t="str">
            <v>Route assessments</v>
          </cell>
          <cell r="B87" t="str">
            <v>Access Roads required</v>
          </cell>
        </row>
        <row r="88">
          <cell r="B88" t="str">
            <v>High Water Table</v>
          </cell>
        </row>
        <row r="92">
          <cell r="A92" t="str">
            <v>Contamination</v>
          </cell>
          <cell r="B92" t="str">
            <v>Generation: MW</v>
          </cell>
          <cell r="D92" t="str">
            <v>MW</v>
          </cell>
        </row>
        <row r="93">
          <cell r="A93" t="str">
            <v>Flora</v>
          </cell>
          <cell r="B93" t="str">
            <v>Baseline Wider Works (MW)</v>
          </cell>
          <cell r="D93" t="str">
            <v>MVA</v>
          </cell>
        </row>
        <row r="94">
          <cell r="A94" t="str">
            <v>Fauna</v>
          </cell>
          <cell r="B94" t="str">
            <v>Strategic Wider Works: Construction Only (Approved) MW</v>
          </cell>
          <cell r="D94" t="str">
            <v>MVAR</v>
          </cell>
        </row>
        <row r="95">
          <cell r="A95" t="str">
            <v>Project
Complexity</v>
          </cell>
          <cell r="B95" t="str">
            <v>Strategic Wider Works: Not Approved MW</v>
          </cell>
          <cell r="D95" t="str">
            <v>#</v>
          </cell>
        </row>
        <row r="96">
          <cell r="B96" t="str">
            <v>Incremental Wider Works (MW)</v>
          </cell>
        </row>
        <row r="97">
          <cell r="B97" t="str">
            <v>Generation: New Infrastructure (MVA)</v>
          </cell>
        </row>
        <row r="98">
          <cell r="B98" t="str">
            <v>Planning consent requirements (undergrounding)</v>
          </cell>
        </row>
        <row r="99">
          <cell r="B99" t="str">
            <v>Planning consent requirements (DNO mitigation)</v>
          </cell>
        </row>
        <row r="100">
          <cell r="B100" t="str">
            <v>Boundary Transfer Capability Increase (MW)</v>
          </cell>
        </row>
        <row r="101">
          <cell r="B101" t="str">
            <v>Infrastructure Reinforcement</v>
          </cell>
        </row>
        <row r="102">
          <cell r="B102" t="str">
            <v>Transmission Connection - ES1</v>
          </cell>
        </row>
        <row r="103">
          <cell r="B103" t="str">
            <v>ES2</v>
          </cell>
        </row>
        <row r="104">
          <cell r="B104" t="str">
            <v>ES3</v>
          </cell>
        </row>
        <row r="105">
          <cell r="B105" t="str">
            <v>ES4</v>
          </cell>
        </row>
        <row r="106">
          <cell r="B106" t="str">
            <v>ES5</v>
          </cell>
        </row>
        <row r="107">
          <cell r="B107" t="str">
            <v>ES6</v>
          </cell>
        </row>
        <row r="108">
          <cell r="B108" t="str">
            <v>ES7</v>
          </cell>
        </row>
        <row r="109">
          <cell r="A109" t="str">
            <v>B0</v>
          </cell>
          <cell r="B109" t="str">
            <v>Generation: MVAR</v>
          </cell>
        </row>
        <row r="110">
          <cell r="A110" t="str">
            <v>B1</v>
          </cell>
          <cell r="B110" t="str">
            <v>Baseline Wider Works (MVAR)</v>
          </cell>
        </row>
        <row r="111">
          <cell r="A111" t="str">
            <v>B1a</v>
          </cell>
          <cell r="B111" t="str">
            <v>Strategic Wider Works: Construction Only (Approved) MVAR</v>
          </cell>
        </row>
        <row r="112">
          <cell r="A112" t="str">
            <v>B2</v>
          </cell>
          <cell r="B112" t="str">
            <v>Strategic Wider Works: Not Approved MVAR</v>
          </cell>
        </row>
        <row r="113">
          <cell r="A113" t="str">
            <v>B2a</v>
          </cell>
          <cell r="B113" t="str">
            <v>Incremental Wider Works (MVAR)</v>
          </cell>
        </row>
        <row r="114">
          <cell r="A114" t="str">
            <v>B3b</v>
          </cell>
          <cell r="B114" t="str">
            <v>Boundary Transfer Capability Increase (MVAR)</v>
          </cell>
        </row>
        <row r="115">
          <cell r="A115" t="str">
            <v>B4</v>
          </cell>
        </row>
        <row r="116">
          <cell r="A116" t="str">
            <v>B5</v>
          </cell>
        </row>
        <row r="117">
          <cell r="A117" t="str">
            <v>B6</v>
          </cell>
        </row>
        <row r="118">
          <cell r="A118" t="str">
            <v>B7</v>
          </cell>
        </row>
        <row r="119">
          <cell r="A119" t="str">
            <v>B7a</v>
          </cell>
        </row>
        <row r="120">
          <cell r="A120" t="str">
            <v>B8</v>
          </cell>
        </row>
        <row r="121">
          <cell r="A121" t="str">
            <v>B9</v>
          </cell>
        </row>
        <row r="122">
          <cell r="A122" t="str">
            <v>B10</v>
          </cell>
        </row>
        <row r="123">
          <cell r="A123" t="str">
            <v>B11</v>
          </cell>
        </row>
        <row r="124">
          <cell r="A124" t="str">
            <v>B12</v>
          </cell>
        </row>
        <row r="125">
          <cell r="A125" t="str">
            <v>B13</v>
          </cell>
        </row>
        <row r="126">
          <cell r="A126" t="str">
            <v>B14</v>
          </cell>
        </row>
        <row r="127">
          <cell r="A127" t="str">
            <v>B14e</v>
          </cell>
        </row>
        <row r="128">
          <cell r="A128" t="str">
            <v>B15</v>
          </cell>
        </row>
        <row r="129">
          <cell r="A129" t="str">
            <v>B16</v>
          </cell>
        </row>
        <row r="130">
          <cell r="A130" t="str">
            <v>B17</v>
          </cell>
        </row>
        <row r="131">
          <cell r="A131" t="str">
            <v>EC1</v>
          </cell>
        </row>
        <row r="132">
          <cell r="A132" t="str">
            <v>EC3</v>
          </cell>
        </row>
        <row r="133">
          <cell r="A133" t="str">
            <v>EC5</v>
          </cell>
        </row>
        <row r="134">
          <cell r="A134" t="str">
            <v>LE1</v>
          </cell>
        </row>
        <row r="135">
          <cell r="A135" t="str">
            <v>NW1</v>
          </cell>
        </row>
        <row r="136">
          <cell r="A136" t="str">
            <v>NW2</v>
          </cell>
        </row>
        <row r="137">
          <cell r="A137" t="str">
            <v>NW3</v>
          </cell>
        </row>
        <row r="138">
          <cell r="A138" t="str">
            <v>NW4</v>
          </cell>
        </row>
        <row r="139">
          <cell r="A139" t="str">
            <v>SC1</v>
          </cell>
        </row>
        <row r="140">
          <cell r="A140" t="str">
            <v>SC2</v>
          </cell>
        </row>
        <row r="141">
          <cell r="A141" t="str">
            <v>SC3</v>
          </cell>
        </row>
        <row r="142">
          <cell r="A142" t="str">
            <v>SW1</v>
          </cell>
        </row>
        <row r="143">
          <cell r="A143" t="str">
            <v>Non-RIIO</v>
          </cell>
        </row>
      </sheetData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11">
          <cell r="A11" t="str">
            <v>YES</v>
          </cell>
          <cell r="B11" t="str">
            <v>YES</v>
          </cell>
          <cell r="C11" t="str">
            <v>YES</v>
          </cell>
        </row>
      </sheetData>
      <sheetData sheetId="77"/>
      <sheetData sheetId="78"/>
      <sheetData sheetId="79">
        <row r="67">
          <cell r="A67" t="str">
            <v>Island</v>
          </cell>
        </row>
        <row r="68">
          <cell r="A68" t="str">
            <v>London</v>
          </cell>
        </row>
        <row r="69">
          <cell r="A69" t="str">
            <v>Urban</v>
          </cell>
        </row>
        <row r="70">
          <cell r="A70" t="str">
            <v>Rural</v>
          </cell>
        </row>
        <row r="71">
          <cell r="A71" t="str">
            <v>Offshore</v>
          </cell>
        </row>
        <row r="72">
          <cell r="A72" t="str">
            <v>Greenfield</v>
          </cell>
        </row>
        <row r="73">
          <cell r="A73" t="str">
            <v>Brownfield</v>
          </cell>
        </row>
        <row r="74">
          <cell r="A74" t="str">
            <v>In-situ</v>
          </cell>
        </row>
        <row r="75">
          <cell r="A75" t="str">
            <v>Offline</v>
          </cell>
        </row>
      </sheetData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 Comparison"/>
      <sheetName val="Updated Scenarios 0.5% LR - Arc"/>
      <sheetName val="Updated Analysis"/>
      <sheetName val="Forecast Leakage with new IIGs "/>
      <sheetName val="Summary (formatted)"/>
      <sheetName val="Forecast Leakage with SF6"/>
      <sheetName val="SBT"/>
      <sheetName val="Updated Scenarios (Aug-20)"/>
      <sheetName val="Updated Scenarios (Aug-20) (2)"/>
      <sheetName val="A6.5_IIG_SF6_Incentive (Dec-20)"/>
      <sheetName val="A6.5"/>
      <sheetName val="Leakage rate calculator"/>
      <sheetName val="LR for SHET"/>
      <sheetName val="Incentive (Aug-20 IIG Strat)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F4">
            <v>58.9</v>
          </cell>
          <cell r="G4">
            <v>45.120000000000005</v>
          </cell>
          <cell r="H4">
            <v>284.59999999999997</v>
          </cell>
          <cell r="I4">
            <v>330.74</v>
          </cell>
          <cell r="J4">
            <v>1320.2000000000003</v>
          </cell>
        </row>
        <row r="5">
          <cell r="F5">
            <v>669.0100000000001</v>
          </cell>
          <cell r="G5">
            <v>333.34000000000003</v>
          </cell>
          <cell r="H5">
            <v>15333.710000000001</v>
          </cell>
          <cell r="I5">
            <v>4248.3699999999972</v>
          </cell>
          <cell r="J5">
            <v>586.39</v>
          </cell>
        </row>
        <row r="8">
          <cell r="E8">
            <v>62117.824999999983</v>
          </cell>
        </row>
        <row r="17"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F18">
            <v>0</v>
          </cell>
          <cell r="G18">
            <v>0</v>
          </cell>
          <cell r="H18">
            <v>9725</v>
          </cell>
          <cell r="I18">
            <v>3457.3200000000015</v>
          </cell>
          <cell r="J18">
            <v>6491.1699999999973</v>
          </cell>
        </row>
        <row r="21">
          <cell r="E21">
            <v>6677.1000000000013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dated Scenarios (Aug-20) GB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02AC4-6196-4AC6-A1EB-A03A62006C09}">
  <sheetPr>
    <tabColor rgb="FF92D050"/>
  </sheetPr>
  <dimension ref="A1:O114"/>
  <sheetViews>
    <sheetView tabSelected="1" workbookViewId="0">
      <selection activeCell="B31" sqref="B31"/>
    </sheetView>
  </sheetViews>
  <sheetFormatPr defaultRowHeight="12.6"/>
  <cols>
    <col min="1" max="1" width="40.140625" customWidth="1"/>
    <col min="2" max="2" width="11.85546875" bestFit="1" customWidth="1"/>
    <col min="3" max="5" width="14.140625" bestFit="1" customWidth="1"/>
    <col min="6" max="6" width="15.140625" bestFit="1" customWidth="1"/>
    <col min="7" max="7" width="4.7109375" customWidth="1"/>
    <col min="8" max="8" width="43" customWidth="1"/>
    <col min="9" max="9" width="9" bestFit="1" customWidth="1"/>
  </cols>
  <sheetData>
    <row r="1" spans="1:11">
      <c r="A1" s="1"/>
      <c r="K1" t="s">
        <v>0</v>
      </c>
    </row>
    <row r="2" spans="1:11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H2" s="3" t="s">
        <v>6</v>
      </c>
      <c r="I2" s="4">
        <v>3.8E-3</v>
      </c>
      <c r="K2" t="s">
        <v>7</v>
      </c>
    </row>
    <row r="3" spans="1:11" ht="14.45">
      <c r="A3" s="5" t="s">
        <v>8</v>
      </c>
      <c r="B3" s="6"/>
      <c r="C3" s="6"/>
      <c r="D3" s="6"/>
      <c r="E3" s="6"/>
      <c r="F3" s="6"/>
      <c r="H3" s="3"/>
      <c r="I3" s="4"/>
      <c r="K3" t="s">
        <v>9</v>
      </c>
    </row>
    <row r="4" spans="1:11" ht="14.45">
      <c r="A4" s="6" t="s">
        <v>10</v>
      </c>
      <c r="B4" s="7">
        <f>[8]SBT!E8</f>
        <v>62117.824999999983</v>
      </c>
      <c r="C4" s="7">
        <f>B6</f>
        <v>62058.924999999981</v>
      </c>
      <c r="D4" s="7">
        <f t="shared" ref="D4:F4" si="0">C6</f>
        <v>62013.804999999978</v>
      </c>
      <c r="E4" s="7">
        <f t="shared" si="0"/>
        <v>61729.20499999998</v>
      </c>
      <c r="F4" s="7">
        <f t="shared" si="0"/>
        <v>61398.464999999982</v>
      </c>
      <c r="H4" s="3" t="s">
        <v>11</v>
      </c>
      <c r="I4" s="4">
        <v>3.3E-3</v>
      </c>
      <c r="K4" t="s">
        <v>12</v>
      </c>
    </row>
    <row r="5" spans="1:11" ht="14.45">
      <c r="A5" s="6" t="s">
        <v>13</v>
      </c>
      <c r="B5" s="7">
        <f>[8]SBT!F4</f>
        <v>58.9</v>
      </c>
      <c r="C5" s="7">
        <f>[8]SBT!G4</f>
        <v>45.120000000000005</v>
      </c>
      <c r="D5" s="7">
        <f>[8]SBT!H4</f>
        <v>284.59999999999997</v>
      </c>
      <c r="E5" s="7">
        <f>[8]SBT!I4</f>
        <v>330.74</v>
      </c>
      <c r="F5" s="7">
        <f>[8]SBT!J4</f>
        <v>1320.2000000000003</v>
      </c>
      <c r="H5" s="3" t="s">
        <v>14</v>
      </c>
      <c r="I5" s="4">
        <v>5.0000000000000001E-3</v>
      </c>
    </row>
    <row r="6" spans="1:11" ht="14.45">
      <c r="A6" s="6" t="s">
        <v>15</v>
      </c>
      <c r="B6" s="7">
        <f>B4-B5</f>
        <v>62058.924999999981</v>
      </c>
      <c r="C6" s="7">
        <f t="shared" ref="C6:F6" si="1">C4-C5</f>
        <v>62013.804999999978</v>
      </c>
      <c r="D6" s="7">
        <f t="shared" si="1"/>
        <v>61729.20499999998</v>
      </c>
      <c r="E6" s="7">
        <f t="shared" si="1"/>
        <v>61398.464999999982</v>
      </c>
      <c r="F6" s="7">
        <f t="shared" si="1"/>
        <v>60078.264999999985</v>
      </c>
      <c r="H6" s="3" t="s">
        <v>16</v>
      </c>
      <c r="I6" s="8">
        <v>23.5</v>
      </c>
    </row>
    <row r="7" spans="1:11" ht="14.45">
      <c r="A7" s="6" t="s">
        <v>17</v>
      </c>
      <c r="B7" s="7">
        <v>0</v>
      </c>
      <c r="C7" s="7">
        <f>B9</f>
        <v>669.0100000000001</v>
      </c>
      <c r="D7" s="7">
        <f t="shared" ref="D7:F7" si="2">C9</f>
        <v>1002.3500000000001</v>
      </c>
      <c r="E7" s="7">
        <f t="shared" si="2"/>
        <v>16336.060000000001</v>
      </c>
      <c r="F7" s="7">
        <f t="shared" si="2"/>
        <v>20584.43</v>
      </c>
      <c r="H7" s="3" t="s">
        <v>18</v>
      </c>
      <c r="I7" s="8">
        <v>0.4</v>
      </c>
    </row>
    <row r="8" spans="1:11" ht="14.45">
      <c r="A8" s="6" t="s">
        <v>19</v>
      </c>
      <c r="B8" s="7">
        <f>[8]SBT!F5</f>
        <v>669.0100000000001</v>
      </c>
      <c r="C8" s="7">
        <f>[8]SBT!G5</f>
        <v>333.34000000000003</v>
      </c>
      <c r="D8" s="7">
        <f>[8]SBT!H5</f>
        <v>15333.710000000001</v>
      </c>
      <c r="E8" s="7">
        <f>[8]SBT!I5</f>
        <v>4248.3699999999972</v>
      </c>
      <c r="F8" s="7">
        <f>[8]SBT!J5</f>
        <v>586.39</v>
      </c>
      <c r="H8" s="3" t="s">
        <v>20</v>
      </c>
      <c r="I8" s="4">
        <v>0.5</v>
      </c>
    </row>
    <row r="9" spans="1:11" ht="14.45">
      <c r="A9" s="6" t="s">
        <v>21</v>
      </c>
      <c r="B9" s="9">
        <f>B7+B8</f>
        <v>669.0100000000001</v>
      </c>
      <c r="C9" s="9">
        <f t="shared" ref="C9:F9" si="3">C7+C8</f>
        <v>1002.3500000000001</v>
      </c>
      <c r="D9" s="9">
        <f t="shared" si="3"/>
        <v>16336.060000000001</v>
      </c>
      <c r="E9" s="9">
        <f t="shared" si="3"/>
        <v>20584.43</v>
      </c>
      <c r="F9" s="9">
        <f t="shared" si="3"/>
        <v>21170.82</v>
      </c>
      <c r="H9" s="3"/>
      <c r="I9" s="4"/>
    </row>
    <row r="10" spans="1:11" ht="14.45">
      <c r="A10" s="10" t="s">
        <v>22</v>
      </c>
      <c r="B10" s="11"/>
      <c r="C10" s="11"/>
      <c r="D10" s="11"/>
      <c r="E10" s="11"/>
      <c r="F10" s="11"/>
      <c r="H10" s="3"/>
      <c r="I10" s="4"/>
    </row>
    <row r="11" spans="1:11" ht="14.45">
      <c r="A11" s="12" t="s">
        <v>10</v>
      </c>
      <c r="B11" s="11">
        <f>[8]SBT!E21</f>
        <v>6677.1000000000013</v>
      </c>
      <c r="C11" s="11">
        <f>B13</f>
        <v>6677.1000000000013</v>
      </c>
      <c r="D11" s="11">
        <f t="shared" ref="D11:F11" si="4">C13</f>
        <v>6677.1000000000013</v>
      </c>
      <c r="E11" s="11">
        <f t="shared" si="4"/>
        <v>6677.1000000000013</v>
      </c>
      <c r="F11" s="11">
        <f t="shared" si="4"/>
        <v>6677.1000000000013</v>
      </c>
      <c r="H11" s="3"/>
      <c r="I11" s="4"/>
    </row>
    <row r="12" spans="1:11" ht="14.45">
      <c r="A12" s="12" t="s">
        <v>13</v>
      </c>
      <c r="B12" s="11">
        <f>[8]SBT!F17</f>
        <v>0</v>
      </c>
      <c r="C12" s="11">
        <f>[8]SBT!G17</f>
        <v>0</v>
      </c>
      <c r="D12" s="11">
        <f>[8]SBT!H17</f>
        <v>0</v>
      </c>
      <c r="E12" s="11">
        <f>[8]SBT!I17</f>
        <v>0</v>
      </c>
      <c r="F12" s="11">
        <f>[8]SBT!J17</f>
        <v>0</v>
      </c>
      <c r="H12" s="3"/>
      <c r="I12" s="4"/>
    </row>
    <row r="13" spans="1:11" ht="14.45">
      <c r="A13" s="12" t="s">
        <v>15</v>
      </c>
      <c r="B13" s="11">
        <f>B11-B12</f>
        <v>6677.1000000000013</v>
      </c>
      <c r="C13" s="11">
        <f t="shared" ref="C13:F13" si="5">C11-C12</f>
        <v>6677.1000000000013</v>
      </c>
      <c r="D13" s="11">
        <f t="shared" si="5"/>
        <v>6677.1000000000013</v>
      </c>
      <c r="E13" s="11">
        <f t="shared" si="5"/>
        <v>6677.1000000000013</v>
      </c>
      <c r="F13" s="11">
        <f t="shared" si="5"/>
        <v>6677.1000000000013</v>
      </c>
      <c r="H13" s="3"/>
      <c r="I13" s="4"/>
    </row>
    <row r="14" spans="1:11" ht="14.45">
      <c r="A14" s="12" t="s">
        <v>17</v>
      </c>
      <c r="B14" s="11">
        <v>0</v>
      </c>
      <c r="C14" s="11">
        <f>B16</f>
        <v>0</v>
      </c>
      <c r="D14" s="11">
        <f t="shared" ref="D14:F14" si="6">C16</f>
        <v>0</v>
      </c>
      <c r="E14" s="11">
        <f t="shared" si="6"/>
        <v>9725</v>
      </c>
      <c r="F14" s="11">
        <f t="shared" si="6"/>
        <v>13182.320000000002</v>
      </c>
      <c r="H14" s="3"/>
      <c r="I14" s="4"/>
    </row>
    <row r="15" spans="1:11" ht="14.45">
      <c r="A15" s="12" t="s">
        <v>19</v>
      </c>
      <c r="B15" s="11">
        <f>[8]SBT!F18</f>
        <v>0</v>
      </c>
      <c r="C15" s="11">
        <f>[8]SBT!G18</f>
        <v>0</v>
      </c>
      <c r="D15" s="11">
        <f>[8]SBT!H18</f>
        <v>9725</v>
      </c>
      <c r="E15" s="11">
        <f>[8]SBT!I18</f>
        <v>3457.3200000000015</v>
      </c>
      <c r="F15" s="11">
        <f>[8]SBT!J18</f>
        <v>6491.1699999999973</v>
      </c>
      <c r="H15" s="3"/>
      <c r="I15" s="4"/>
    </row>
    <row r="16" spans="1:11" ht="14.45">
      <c r="A16" s="12" t="s">
        <v>21</v>
      </c>
      <c r="B16" s="13">
        <f>B14+B15</f>
        <v>0</v>
      </c>
      <c r="C16" s="13">
        <f t="shared" ref="C16:F16" si="7">C14+C15</f>
        <v>0</v>
      </c>
      <c r="D16" s="13">
        <f t="shared" si="7"/>
        <v>9725</v>
      </c>
      <c r="E16" s="13">
        <f t="shared" si="7"/>
        <v>13182.320000000002</v>
      </c>
      <c r="F16" s="13">
        <f t="shared" si="7"/>
        <v>19673.489999999998</v>
      </c>
    </row>
    <row r="17" spans="1:15" ht="14.45">
      <c r="A17" s="14" t="s">
        <v>23</v>
      </c>
      <c r="B17" s="15">
        <f>(B6*$I$4*$I$6)+(B13*$I$4*$I$7)</f>
        <v>4821.4834057499993</v>
      </c>
      <c r="C17" s="15">
        <f t="shared" ref="C17:F17" si="8">(C6*$I$4*$I$6)+(C13*$I$4*$I$7)</f>
        <v>4817.9843497499987</v>
      </c>
      <c r="D17" s="15">
        <f t="shared" si="8"/>
        <v>4795.9136197499984</v>
      </c>
      <c r="E17" s="15">
        <f t="shared" si="8"/>
        <v>4770.264732749999</v>
      </c>
      <c r="F17" s="15">
        <f t="shared" si="8"/>
        <v>4667.8832227499988</v>
      </c>
    </row>
    <row r="18" spans="1:15" ht="14.45">
      <c r="A18" s="14" t="s">
        <v>24</v>
      </c>
      <c r="B18" s="15">
        <f>(B9*$I$5*$I$8*$I$6)+(B16*$I$5*$I$8*$I$7)</f>
        <v>39.304337500000003</v>
      </c>
      <c r="C18" s="15">
        <f t="shared" ref="C18:F18" si="9">(C9*$I$5*$I$8*$I$6)+(C16*$I$5*$I$8*$I$7)</f>
        <v>58.888062500000011</v>
      </c>
      <c r="D18" s="15">
        <f t="shared" si="9"/>
        <v>969.468525</v>
      </c>
      <c r="E18" s="15">
        <f>(E9*$I$5*$I$8*$I$6)+(E16*$I$5*$I$8*$I$7)</f>
        <v>1222.5175824999999</v>
      </c>
      <c r="F18" s="15">
        <f t="shared" si="9"/>
        <v>1263.459165</v>
      </c>
    </row>
    <row r="19" spans="1:15" ht="14.45">
      <c r="A19" s="14" t="s">
        <v>25</v>
      </c>
      <c r="B19" s="15">
        <f>(B6*$I$4)+(B9*$I$5)</f>
        <v>208.13950249999994</v>
      </c>
      <c r="C19" s="15">
        <f t="shared" ref="C19:F19" si="10">(C6*$I$4)+(C9*$I$5)</f>
        <v>209.65730649999995</v>
      </c>
      <c r="D19" s="15">
        <f t="shared" si="10"/>
        <v>285.38667649999991</v>
      </c>
      <c r="E19" s="15">
        <f t="shared" si="10"/>
        <v>305.53708449999993</v>
      </c>
      <c r="F19" s="15">
        <f t="shared" si="10"/>
        <v>304.11237449999993</v>
      </c>
    </row>
    <row r="20" spans="1:15" ht="14.45">
      <c r="A20" s="14" t="s">
        <v>26</v>
      </c>
      <c r="B20" s="16">
        <f>B19/SUM(B6,B9)</f>
        <v>3.3181309491536744E-3</v>
      </c>
      <c r="C20" s="16">
        <f t="shared" ref="C20:F20" si="11">C19/SUM(C6,C9)</f>
        <v>3.3270406056986504E-3</v>
      </c>
      <c r="D20" s="16">
        <f t="shared" si="11"/>
        <v>3.6557446708212669E-3</v>
      </c>
      <c r="E20" s="16">
        <f t="shared" si="11"/>
        <v>3.7268394157098255E-3</v>
      </c>
      <c r="F20" s="16">
        <f t="shared" si="11"/>
        <v>3.7429636838371776E-3</v>
      </c>
    </row>
    <row r="21" spans="1:15" ht="14.45">
      <c r="A21" s="14" t="s">
        <v>27</v>
      </c>
      <c r="B21" s="15">
        <f>SUM(B17:B18)</f>
        <v>4860.787743249999</v>
      </c>
      <c r="C21" s="15">
        <f t="shared" ref="C21:F21" si="12">SUM(C17:C18)</f>
        <v>4876.8724122499989</v>
      </c>
      <c r="D21" s="15">
        <f t="shared" si="12"/>
        <v>5765.3821447499986</v>
      </c>
      <c r="E21" s="15">
        <f>SUM(E17:E18)</f>
        <v>5992.7823152499986</v>
      </c>
      <c r="F21" s="15">
        <f t="shared" si="12"/>
        <v>5931.342387749999</v>
      </c>
    </row>
    <row r="22" spans="1:15">
      <c r="A22" s="2" t="s">
        <v>28</v>
      </c>
      <c r="B22" s="17">
        <v>2540.5</v>
      </c>
      <c r="C22" s="17">
        <v>3312.7</v>
      </c>
      <c r="D22" s="17">
        <v>4433.7</v>
      </c>
      <c r="E22" s="17">
        <v>4228.3</v>
      </c>
      <c r="F22" s="17">
        <v>3468.3</v>
      </c>
    </row>
    <row r="23" spans="1:15">
      <c r="A23" s="2" t="s">
        <v>29</v>
      </c>
      <c r="B23" s="17">
        <f>B21-B22</f>
        <v>2320.287743249999</v>
      </c>
      <c r="C23" s="17">
        <f t="shared" ref="C23:F23" si="13">C21-C22</f>
        <v>1564.1724122499991</v>
      </c>
      <c r="D23" s="17">
        <f t="shared" si="13"/>
        <v>1331.6821447499988</v>
      </c>
      <c r="E23" s="17">
        <f t="shared" si="13"/>
        <v>1764.4823152499985</v>
      </c>
      <c r="F23" s="17">
        <f t="shared" si="13"/>
        <v>2463.0423877499989</v>
      </c>
    </row>
    <row r="24" spans="1:15">
      <c r="A24" s="2" t="s">
        <v>30</v>
      </c>
      <c r="B24" s="18">
        <f>B23*K$32</f>
        <v>167060.71751399993</v>
      </c>
      <c r="C24" s="18">
        <f>C23*L$32</f>
        <v>114184.58609424993</v>
      </c>
      <c r="D24" s="18">
        <f>D23*M$32</f>
        <v>98544.478711499905</v>
      </c>
      <c r="E24" s="18">
        <f>E23*N$32</f>
        <v>132336.17364374988</v>
      </c>
      <c r="F24" s="18">
        <f>F23*O$32</f>
        <v>187191.22146899992</v>
      </c>
    </row>
    <row r="25" spans="1:15">
      <c r="A25" s="2" t="s">
        <v>31</v>
      </c>
      <c r="B25" s="2"/>
      <c r="C25" s="2"/>
      <c r="D25" s="2"/>
      <c r="E25" s="2"/>
      <c r="F25" s="18">
        <f>SUM(B24:F24)</f>
        <v>699317.17743249959</v>
      </c>
    </row>
    <row r="28" spans="1:15">
      <c r="A28" s="1" t="s">
        <v>32</v>
      </c>
    </row>
    <row r="29" spans="1:15">
      <c r="A29" s="2"/>
      <c r="B29" s="2" t="s">
        <v>1</v>
      </c>
      <c r="C29" s="2" t="s">
        <v>2</v>
      </c>
      <c r="D29" s="2" t="s">
        <v>3</v>
      </c>
      <c r="E29" s="2" t="s">
        <v>4</v>
      </c>
      <c r="F29" s="2" t="s">
        <v>5</v>
      </c>
      <c r="H29" t="s">
        <v>33</v>
      </c>
      <c r="I29" s="4">
        <v>3.8E-3</v>
      </c>
    </row>
    <row r="30" spans="1:15">
      <c r="A30" s="2" t="s">
        <v>34</v>
      </c>
      <c r="B30" s="17">
        <f>((SUM(B$6,B$9)*$I$6)+(SUM(B$13,B$16)*$I$7))*$I29</f>
        <v>5611.7537874999989</v>
      </c>
      <c r="C30" s="17">
        <f>((SUM(C$6,C$9)*$I$6)+(SUM(C$13,C$16)*$I$7))*$I29</f>
        <v>5637.4918334999975</v>
      </c>
      <c r="D30" s="17">
        <f>((SUM(D$6,D$9)*$I$6)+(SUM(D$13,D$16)*$I$7))*$I29</f>
        <v>6996.1593564999985</v>
      </c>
      <c r="E30" s="17">
        <f>((SUM(E$6,E$9)*$I$6)+(SUM(E$13,E$16)*$I$7))*$I29</f>
        <v>7351.2588418999985</v>
      </c>
      <c r="F30" s="17">
        <f>((SUM(F$6,F$9)*$I$6)+(SUM(F$13,F$16)*$I$7))*$I29</f>
        <v>7295.5961872999997</v>
      </c>
      <c r="K30" s="2" t="s">
        <v>1</v>
      </c>
      <c r="L30" s="2" t="s">
        <v>2</v>
      </c>
      <c r="M30" s="2" t="s">
        <v>3</v>
      </c>
      <c r="N30" s="2" t="s">
        <v>4</v>
      </c>
      <c r="O30" s="2" t="s">
        <v>5</v>
      </c>
    </row>
    <row r="31" spans="1:15">
      <c r="A31" s="2" t="s">
        <v>29</v>
      </c>
      <c r="B31" s="17">
        <f>B$21-B30</f>
        <v>-750.96604424999987</v>
      </c>
      <c r="C31" s="17">
        <f>C$21-C30</f>
        <v>-760.6194212499986</v>
      </c>
      <c r="D31" s="17">
        <f>D$21-D30</f>
        <v>-1230.7772117499999</v>
      </c>
      <c r="E31" s="17">
        <f>E$21-E30</f>
        <v>-1358.4765266499999</v>
      </c>
      <c r="F31" s="17">
        <f>F$21-F30</f>
        <v>-1364.2537995500006</v>
      </c>
      <c r="I31" s="4"/>
      <c r="K31" s="19">
        <v>1.5340420101506609E-3</v>
      </c>
      <c r="L31" s="19">
        <v>1.516008117283576E-3</v>
      </c>
      <c r="M31" s="19">
        <v>2.1747160212675898E-3</v>
      </c>
      <c r="N31" s="19">
        <v>1.6672508027436698E-3</v>
      </c>
      <c r="O31" s="19">
        <v>1.5134764429008962E-3</v>
      </c>
    </row>
    <row r="32" spans="1:15" ht="13.5">
      <c r="A32" s="2" t="s">
        <v>30</v>
      </c>
      <c r="B32" s="18">
        <f>B31*K$32</f>
        <v>-54069.55518599999</v>
      </c>
      <c r="C32" s="18">
        <f>C31*L$32</f>
        <v>-55525.217751249897</v>
      </c>
      <c r="D32" s="18">
        <f>D31*M$32</f>
        <v>-91077.513669499996</v>
      </c>
      <c r="E32" s="18">
        <f>E31*N$32</f>
        <v>-101885.73949874999</v>
      </c>
      <c r="F32" s="18">
        <f>F31*O$32</f>
        <v>-103683.28876580004</v>
      </c>
      <c r="I32" s="4"/>
      <c r="J32" s="20" t="s">
        <v>35</v>
      </c>
      <c r="K32">
        <v>72</v>
      </c>
      <c r="L32">
        <v>73</v>
      </c>
      <c r="M32">
        <v>74</v>
      </c>
      <c r="N32">
        <v>75</v>
      </c>
      <c r="O32">
        <v>76</v>
      </c>
    </row>
    <row r="33" spans="1:9">
      <c r="A33" s="2" t="s">
        <v>31</v>
      </c>
      <c r="B33" s="2"/>
      <c r="C33" s="2"/>
      <c r="D33" s="2"/>
      <c r="E33" s="2"/>
      <c r="F33" s="18">
        <f>SUM(B32:F32)</f>
        <v>-406241.3148712999</v>
      </c>
    </row>
    <row r="34" spans="1:9">
      <c r="A34" s="21"/>
      <c r="B34" s="21"/>
      <c r="C34" s="21"/>
      <c r="D34" s="21"/>
      <c r="E34" s="21"/>
      <c r="F34" s="22"/>
    </row>
    <row r="35" spans="1:9">
      <c r="A35" s="1" t="s">
        <v>36</v>
      </c>
    </row>
    <row r="36" spans="1:9">
      <c r="A36" s="2"/>
      <c r="B36" s="2" t="s">
        <v>1</v>
      </c>
      <c r="C36" s="2" t="s">
        <v>2</v>
      </c>
      <c r="D36" s="2" t="s">
        <v>3</v>
      </c>
      <c r="E36" s="2" t="s">
        <v>4</v>
      </c>
      <c r="F36" s="2" t="s">
        <v>5</v>
      </c>
      <c r="H36" t="s">
        <v>33</v>
      </c>
      <c r="I36" s="4">
        <v>1.01E-2</v>
      </c>
    </row>
    <row r="37" spans="1:9">
      <c r="A37" s="2" t="s">
        <v>28</v>
      </c>
      <c r="B37" s="17">
        <f>((SUM(B$6,B$9)*$I$6)+(SUM(B$13,B$16)*$I$7))*$I36</f>
        <v>14915.450856249998</v>
      </c>
      <c r="C37" s="17">
        <f>((SUM(C$6,C$9)*$I$6)+(SUM(C$13,C$16)*$I$7))*$I36</f>
        <v>14983.859873249994</v>
      </c>
      <c r="D37" s="17">
        <f>((SUM(D$6,D$9)*$I$6)+(SUM(D$13,D$16)*$I$7))*$I36</f>
        <v>18595.055131749996</v>
      </c>
      <c r="E37" s="17">
        <f>((SUM(E$6,E$9)*$I$6)+(SUM(E$13,E$16)*$I$7))*$I36</f>
        <v>19538.872185049997</v>
      </c>
      <c r="F37" s="17">
        <f>((SUM(F$6,F$9)*$I$6)+(SUM(F$13,F$16)*$I$7))*$I36</f>
        <v>19390.926708349998</v>
      </c>
    </row>
    <row r="38" spans="1:9" ht="13.5">
      <c r="A38" s="2" t="s">
        <v>29</v>
      </c>
      <c r="B38" s="17">
        <f>B$21-B37</f>
        <v>-10054.663112999999</v>
      </c>
      <c r="C38" s="17">
        <f>C$21-C37</f>
        <v>-10106.987460999995</v>
      </c>
      <c r="D38" s="17">
        <f>D$21-D37</f>
        <v>-12829.672986999998</v>
      </c>
      <c r="E38" s="17">
        <f>E$21-E37</f>
        <v>-13546.089869799998</v>
      </c>
      <c r="F38" s="17">
        <f>F$21-F37</f>
        <v>-13459.584320599999</v>
      </c>
      <c r="H38" s="20"/>
      <c r="I38" s="23"/>
    </row>
    <row r="39" spans="1:9">
      <c r="A39" s="2" t="s">
        <v>30</v>
      </c>
      <c r="B39" s="18">
        <f>B38*K$32</f>
        <v>-723935.74413599994</v>
      </c>
      <c r="C39" s="18">
        <f>C38*L$32</f>
        <v>-737810.08465299965</v>
      </c>
      <c r="D39" s="18">
        <f>D38*M$32</f>
        <v>-949395.8010379998</v>
      </c>
      <c r="E39" s="18">
        <f>E38*N$32</f>
        <v>-1015956.7402349999</v>
      </c>
      <c r="F39" s="18">
        <f>F38*O$32</f>
        <v>-1022928.4083655999</v>
      </c>
    </row>
    <row r="40" spans="1:9">
      <c r="A40" s="2" t="s">
        <v>31</v>
      </c>
      <c r="B40" s="2"/>
      <c r="C40" s="2"/>
      <c r="D40" s="2"/>
      <c r="E40" s="2"/>
      <c r="F40" s="18">
        <f>SUM(B39:F39)</f>
        <v>-4450026.778427599</v>
      </c>
    </row>
    <row r="43" spans="1:9">
      <c r="A43" s="1" t="s">
        <v>37</v>
      </c>
    </row>
    <row r="44" spans="1:9">
      <c r="A44" s="2"/>
      <c r="B44" s="2" t="s">
        <v>1</v>
      </c>
      <c r="C44" s="2" t="s">
        <v>2</v>
      </c>
      <c r="D44" s="2" t="s">
        <v>3</v>
      </c>
      <c r="E44" s="2" t="s">
        <v>4</v>
      </c>
      <c r="F44" s="2" t="s">
        <v>5</v>
      </c>
      <c r="H44" t="s">
        <v>33</v>
      </c>
      <c r="I44" s="4">
        <v>0</v>
      </c>
    </row>
    <row r="45" spans="1:9">
      <c r="A45" s="2" t="s">
        <v>28</v>
      </c>
      <c r="B45" s="17">
        <f>((SUM(B$6,B$9)*$I$6)+(SUM(B$13,B$16)*$I$7))*$I44</f>
        <v>0</v>
      </c>
      <c r="C45" s="17">
        <f>((SUM(C$6,C$9)*$I$6)+(SUM(C$13,C$16)*$I$7))*$I44</f>
        <v>0</v>
      </c>
      <c r="D45" s="17">
        <f>((SUM(D$6,D$9)*$I$6)+(SUM(D$13,D$16)*$I$7))*$I44</f>
        <v>0</v>
      </c>
      <c r="E45" s="17">
        <f>((SUM(E$6,E$9)*$I$6)+(SUM(E$13,E$16)*$I$7))*$I44</f>
        <v>0</v>
      </c>
      <c r="F45" s="17">
        <f>((SUM(F$6,F$9)*$I$6)+(SUM(F$13,F$16)*$I$7))*$I44</f>
        <v>0</v>
      </c>
    </row>
    <row r="46" spans="1:9">
      <c r="A46" s="2" t="s">
        <v>29</v>
      </c>
      <c r="B46" s="17">
        <f>B$21-B45</f>
        <v>4860.787743249999</v>
      </c>
      <c r="C46" s="17">
        <f>C$21-C45</f>
        <v>4876.8724122499989</v>
      </c>
      <c r="D46" s="17">
        <f>D$21-D45</f>
        <v>5765.3821447499986</v>
      </c>
      <c r="E46" s="17">
        <f>E$21-E45</f>
        <v>5992.7823152499986</v>
      </c>
      <c r="F46" s="17">
        <f>F$21-F45</f>
        <v>5931.342387749999</v>
      </c>
    </row>
    <row r="47" spans="1:9">
      <c r="A47" s="2" t="s">
        <v>30</v>
      </c>
      <c r="B47" s="18">
        <f>B46*K$32</f>
        <v>349976.7175139999</v>
      </c>
      <c r="C47" s="18">
        <f>C46*L$32</f>
        <v>356011.68609424995</v>
      </c>
      <c r="D47" s="18">
        <f>D46*M$32</f>
        <v>426638.27871149988</v>
      </c>
      <c r="E47" s="18">
        <f>E46*N$32</f>
        <v>449458.67364374991</v>
      </c>
      <c r="F47" s="18">
        <f>F46*O$32</f>
        <v>450782.02146899991</v>
      </c>
    </row>
    <row r="48" spans="1:9" ht="13.5">
      <c r="A48" s="2" t="s">
        <v>31</v>
      </c>
      <c r="B48" s="2"/>
      <c r="C48" s="2"/>
      <c r="D48" s="2"/>
      <c r="E48" s="2"/>
      <c r="F48" s="18">
        <f>SUM(B47:F47)</f>
        <v>2032867.3774324995</v>
      </c>
      <c r="H48" s="20"/>
      <c r="I48" s="23"/>
    </row>
    <row r="50" spans="1:13" ht="12.75"/>
    <row r="51" spans="1:13" ht="12.75">
      <c r="A51" s="1" t="s">
        <v>38</v>
      </c>
      <c r="I51" s="2" t="s">
        <v>1</v>
      </c>
      <c r="J51" s="2" t="s">
        <v>2</v>
      </c>
      <c r="K51" s="2" t="s">
        <v>3</v>
      </c>
      <c r="L51" s="2" t="s">
        <v>4</v>
      </c>
      <c r="M51" s="2" t="s">
        <v>5</v>
      </c>
    </row>
    <row r="52" spans="1:13" ht="12.75">
      <c r="A52" s="2"/>
      <c r="B52" s="2" t="s">
        <v>1</v>
      </c>
      <c r="C52" s="2" t="s">
        <v>2</v>
      </c>
      <c r="D52" s="2" t="s">
        <v>3</v>
      </c>
      <c r="E52" s="2" t="s">
        <v>4</v>
      </c>
      <c r="F52" s="2" t="s">
        <v>5</v>
      </c>
    </row>
    <row r="53" spans="1:13" ht="12.75">
      <c r="A53" s="2" t="s">
        <v>28</v>
      </c>
      <c r="B53" s="17">
        <f>((SUM(B$6,B$9)*$I$6)+(SUM(B$13,B$16)*$I$7))*$I58</f>
        <v>4873.3651312499996</v>
      </c>
      <c r="C53" s="17">
        <f>((SUM(C$6,C$9)*$I$6)+(SUM(C$13,C$16)*$I$7))*$I58</f>
        <v>4895.716592249998</v>
      </c>
      <c r="D53" s="17">
        <f>((SUM(D$6,D$9)*$I$6)+(SUM(D$13,D$16)*$I$7))*$I58</f>
        <v>6075.6120727499992</v>
      </c>
      <c r="E53" s="17">
        <f>((SUM(E$6,E$9)*$I$6)+(SUM(E$13,E$16)*$I$7))*$I58</f>
        <v>6383.9879416499989</v>
      </c>
      <c r="F53" s="17">
        <f>((SUM(F$6,F$9)*$I$6)+(SUM(F$13,F$16)*$I$7))*$I58</f>
        <v>6335.6493205499992</v>
      </c>
      <c r="I53" s="19">
        <v>1.5340420101506609E-3</v>
      </c>
      <c r="J53" s="19">
        <v>1.516008117283576E-3</v>
      </c>
      <c r="K53" s="19">
        <v>2.1747160212675898E-3</v>
      </c>
      <c r="L53" s="19">
        <v>1.6672508027436698E-3</v>
      </c>
      <c r="M53" s="19">
        <v>1.5134764429008962E-3</v>
      </c>
    </row>
    <row r="54" spans="1:13" ht="12.75">
      <c r="A54" s="2" t="s">
        <v>29</v>
      </c>
      <c r="B54" s="17">
        <f>B$21-B53</f>
        <v>-12.57738800000061</v>
      </c>
      <c r="C54" s="17">
        <f>C$21-C53</f>
        <v>-18.844179999999142</v>
      </c>
      <c r="D54" s="17">
        <f>D$21-D53</f>
        <v>-310.22992800000065</v>
      </c>
      <c r="E54" s="17">
        <f>E$21-E53</f>
        <v>-391.20562640000026</v>
      </c>
      <c r="F54" s="17">
        <f>F$21-F53</f>
        <v>-404.30693280000014</v>
      </c>
    </row>
    <row r="55" spans="1:13" ht="12.75">
      <c r="A55" s="2" t="s">
        <v>30</v>
      </c>
      <c r="B55" s="18">
        <f>B54*K$32</f>
        <v>-905.57193600004393</v>
      </c>
      <c r="C55" s="18">
        <f>C54*L$32</f>
        <v>-1375.6251399999373</v>
      </c>
      <c r="D55" s="18">
        <f>D54*M$32</f>
        <v>-22957.014672000048</v>
      </c>
      <c r="E55" s="18">
        <f>E54*N$32</f>
        <v>-29340.421980000021</v>
      </c>
      <c r="F55" s="18">
        <f>F54*O$32</f>
        <v>-30727.326892800011</v>
      </c>
    </row>
    <row r="56" spans="1:13" ht="12.75">
      <c r="A56" s="2" t="s">
        <v>31</v>
      </c>
      <c r="B56" s="2"/>
      <c r="C56" s="2"/>
      <c r="D56" s="2"/>
      <c r="E56" s="2"/>
      <c r="F56" s="18">
        <f>SUM(B55:F55)</f>
        <v>-85305.960620800062</v>
      </c>
    </row>
    <row r="57" spans="1:13" ht="12.75"/>
    <row r="58" spans="1:13" ht="12.75">
      <c r="A58" s="1" t="s">
        <v>39</v>
      </c>
      <c r="H58" t="s">
        <v>33</v>
      </c>
      <c r="I58" s="4">
        <v>3.3E-3</v>
      </c>
    </row>
    <row r="59" spans="1:13" ht="12.75">
      <c r="A59" s="2"/>
      <c r="B59" s="2" t="s">
        <v>1</v>
      </c>
      <c r="C59" s="2" t="s">
        <v>2</v>
      </c>
      <c r="D59" s="2" t="s">
        <v>3</v>
      </c>
      <c r="E59" s="2" t="s">
        <v>4</v>
      </c>
      <c r="F59" s="2" t="s">
        <v>5</v>
      </c>
    </row>
    <row r="60" spans="1:13" ht="12.75">
      <c r="A60" s="2" t="s">
        <v>34</v>
      </c>
      <c r="B60" s="17">
        <f>((SUM(B$6,B$9)*$I$6)+(SUM(B$13,B$16)*$I$7))*$I65</f>
        <v>14915.450856249998</v>
      </c>
      <c r="C60" s="17">
        <f>((SUM(C$6,C$9)*$I$6)+(SUM(C$13,C$16)*$I$7))*$I65</f>
        <v>14983.859873249994</v>
      </c>
      <c r="D60" s="17">
        <f>((SUM(D$6,D$9)*$I$6)+(SUM(D$13,D$16)*$I$7))*$I65</f>
        <v>18595.055131749996</v>
      </c>
      <c r="E60" s="17">
        <f>((SUM(E$6,E$9)*$I$6)+(SUM(E$13,E$16)*$I$7))*$I65</f>
        <v>19538.872185049997</v>
      </c>
      <c r="F60" s="17">
        <f>((SUM(F$6,F$9)*$I$6)+(SUM(F$13,F$16)*$I$7))*$I65</f>
        <v>19390.926708349998</v>
      </c>
    </row>
    <row r="61" spans="1:13" ht="12.75">
      <c r="A61" s="2" t="s">
        <v>29</v>
      </c>
      <c r="B61" s="17">
        <f>B$21-B60</f>
        <v>-10054.663112999999</v>
      </c>
      <c r="C61" s="17">
        <f>C$21-C60</f>
        <v>-10106.987460999995</v>
      </c>
      <c r="D61" s="17">
        <f>D$21-D60</f>
        <v>-12829.672986999998</v>
      </c>
      <c r="E61" s="17">
        <f>E$21-E60</f>
        <v>-13546.089869799998</v>
      </c>
      <c r="F61" s="17">
        <f>F$21-F60</f>
        <v>-13459.584320599999</v>
      </c>
    </row>
    <row r="62" spans="1:13" ht="12.75">
      <c r="A62" s="2" t="s">
        <v>30</v>
      </c>
      <c r="B62" s="18">
        <f>B61*K$32</f>
        <v>-723935.74413599994</v>
      </c>
      <c r="C62" s="18">
        <f>C61*L$32</f>
        <v>-737810.08465299965</v>
      </c>
      <c r="D62" s="18">
        <f>D61*M$32</f>
        <v>-949395.8010379998</v>
      </c>
      <c r="E62" s="18">
        <f>E61*N$32</f>
        <v>-1015956.7402349999</v>
      </c>
      <c r="F62" s="18">
        <f>F61*O$32</f>
        <v>-1022928.4083655999</v>
      </c>
    </row>
    <row r="63" spans="1:13" ht="12.75">
      <c r="A63" s="2" t="s">
        <v>31</v>
      </c>
      <c r="B63" s="2"/>
      <c r="C63" s="2"/>
      <c r="D63" s="2"/>
      <c r="E63" s="2"/>
      <c r="F63" s="18">
        <f>SUM(B62:F62)</f>
        <v>-4450026.778427599</v>
      </c>
    </row>
    <row r="64" spans="1:13" ht="12.75"/>
    <row r="65" spans="1:9" ht="12.75">
      <c r="A65" s="1" t="s">
        <v>40</v>
      </c>
      <c r="H65" t="s">
        <v>33</v>
      </c>
      <c r="I65" s="24">
        <v>1.01E-2</v>
      </c>
    </row>
    <row r="66" spans="1:9" ht="12.75">
      <c r="A66" s="2"/>
      <c r="B66" s="2" t="s">
        <v>1</v>
      </c>
      <c r="C66" s="2" t="s">
        <v>2</v>
      </c>
      <c r="D66" s="2" t="s">
        <v>3</v>
      </c>
      <c r="E66" s="2" t="s">
        <v>4</v>
      </c>
      <c r="F66" s="2" t="s">
        <v>5</v>
      </c>
    </row>
    <row r="67" spans="1:9" ht="12.75">
      <c r="A67" s="2" t="s">
        <v>41</v>
      </c>
      <c r="B67" s="17">
        <f>((SUM(B$6,B$9)*$I$6)+(SUM(B$13,B$16)*$I$7))*$I72</f>
        <v>5759.4315187499997</v>
      </c>
      <c r="C67" s="17">
        <f>((SUM(C$6,C$9)*$I$6)+(SUM(C$13,C$16)*$I$7))*$I72</f>
        <v>5785.8468817499979</v>
      </c>
      <c r="D67" s="17">
        <f>((SUM(D$6,D$9)*$I$6)+(SUM(D$13,D$16)*$I$7))*$I72</f>
        <v>7180.2688132499989</v>
      </c>
      <c r="E67" s="17">
        <f>((SUM(E$6,E$9)*$I$6)+(SUM(E$13,E$16)*$I$7))*$I72</f>
        <v>7544.7130219499995</v>
      </c>
      <c r="F67" s="17">
        <f>((SUM(F$6,F$9)*$I$6)+(SUM(F$13,F$16)*$I$7))*$I72</f>
        <v>7487.5855606499999</v>
      </c>
    </row>
    <row r="68" spans="1:9" ht="12.75">
      <c r="A68" s="2" t="s">
        <v>29</v>
      </c>
      <c r="B68" s="17">
        <f>B$21-B67</f>
        <v>-898.64377550000063</v>
      </c>
      <c r="C68" s="17">
        <f>C$21-C67</f>
        <v>-908.97446949999903</v>
      </c>
      <c r="D68" s="17">
        <f>D$21-D67</f>
        <v>-1414.8866685000003</v>
      </c>
      <c r="E68" s="17">
        <f>E$21-E67</f>
        <v>-1551.9307067000009</v>
      </c>
      <c r="F68" s="17">
        <f>F$21-F67</f>
        <v>-1556.2431729000009</v>
      </c>
    </row>
    <row r="69" spans="1:9" ht="12.75">
      <c r="A69" s="2" t="s">
        <v>30</v>
      </c>
      <c r="B69" s="18">
        <f>B68*K$32</f>
        <v>-64702.351836000045</v>
      </c>
      <c r="C69" s="18">
        <f>C68*L$32</f>
        <v>-66355.136273499927</v>
      </c>
      <c r="D69" s="18">
        <f>D68*M$32</f>
        <v>-104701.61346900002</v>
      </c>
      <c r="E69" s="18">
        <f>E68*N$32</f>
        <v>-116394.80300250006</v>
      </c>
      <c r="F69" s="18">
        <f>F68*O$32</f>
        <v>-118274.48114040006</v>
      </c>
    </row>
    <row r="70" spans="1:9" ht="12.75">
      <c r="A70" s="2" t="s">
        <v>31</v>
      </c>
      <c r="B70" s="2"/>
      <c r="C70" s="2"/>
      <c r="D70" s="2"/>
      <c r="E70" s="2"/>
      <c r="F70" s="18">
        <f>SUM(B69:F69)</f>
        <v>-470428.38572140015</v>
      </c>
    </row>
    <row r="71" spans="1:9" ht="12.75"/>
    <row r="72" spans="1:9" ht="12.75">
      <c r="A72" s="1" t="s">
        <v>42</v>
      </c>
      <c r="H72" t="s">
        <v>33</v>
      </c>
      <c r="I72" s="24">
        <f>0.39%</f>
        <v>3.9000000000000003E-3</v>
      </c>
    </row>
    <row r="73" spans="1:9" ht="12.75">
      <c r="A73" s="2"/>
      <c r="B73" s="2" t="s">
        <v>1</v>
      </c>
      <c r="C73" s="2" t="s">
        <v>2</v>
      </c>
      <c r="D73" s="2" t="s">
        <v>3</v>
      </c>
      <c r="E73" s="2" t="s">
        <v>4</v>
      </c>
      <c r="F73" s="2" t="s">
        <v>5</v>
      </c>
      <c r="H73" s="24"/>
    </row>
    <row r="74" spans="1:9" ht="12.75">
      <c r="A74" s="2" t="s">
        <v>43</v>
      </c>
      <c r="B74" s="17">
        <f>((SUM(B$6,B$9)*$I$6)+(SUM(B$13,B$16)*$I$7))*$I79</f>
        <v>5611.7537874999989</v>
      </c>
      <c r="C74" s="17">
        <f>((SUM(C$6,C$9)*$I$6)+(SUM(C$13,C$16)*$I$7))*$I79</f>
        <v>5637.4918334999975</v>
      </c>
      <c r="D74" s="17">
        <f>((SUM(D$6,D$9)*$I$6)+(SUM(D$13,D$16)*$I$7))*$I79</f>
        <v>6996.1593564999985</v>
      </c>
      <c r="E74" s="17">
        <f>((SUM(E$6,E$9)*$I$6)+(SUM(E$13,E$16)*$I$7))*$I79</f>
        <v>7351.2588418999985</v>
      </c>
      <c r="F74" s="17">
        <f>((SUM(F$6,F$9)*$I$6)+(SUM(F$13,F$16)*$I$7))*$I79</f>
        <v>7295.5961872999997</v>
      </c>
    </row>
    <row r="75" spans="1:9" ht="12.75">
      <c r="A75" s="2" t="s">
        <v>29</v>
      </c>
      <c r="B75" s="17">
        <f>B$21-B74</f>
        <v>-750.96604424999987</v>
      </c>
      <c r="C75" s="17">
        <f>C$21-C74</f>
        <v>-760.6194212499986</v>
      </c>
      <c r="D75" s="17">
        <f>D$21-D74</f>
        <v>-1230.7772117499999</v>
      </c>
      <c r="E75" s="17">
        <f>E$21-E74</f>
        <v>-1358.4765266499999</v>
      </c>
      <c r="F75" s="17">
        <f>F$21-F74</f>
        <v>-1364.2537995500006</v>
      </c>
    </row>
    <row r="76" spans="1:9" ht="12.75">
      <c r="A76" s="2" t="s">
        <v>30</v>
      </c>
      <c r="B76" s="18">
        <f>B75*K$32</f>
        <v>-54069.55518599999</v>
      </c>
      <c r="C76" s="18">
        <f>C75*L$32</f>
        <v>-55525.217751249897</v>
      </c>
      <c r="D76" s="18">
        <f>D75*M$32</f>
        <v>-91077.513669499996</v>
      </c>
      <c r="E76" s="18">
        <f>E75*N$32</f>
        <v>-101885.73949874999</v>
      </c>
      <c r="F76" s="18">
        <f>F75*O$32</f>
        <v>-103683.28876580004</v>
      </c>
    </row>
    <row r="77" spans="1:9" ht="12.75">
      <c r="A77" s="2" t="s">
        <v>31</v>
      </c>
      <c r="B77" s="2"/>
      <c r="C77" s="2"/>
      <c r="D77" s="2"/>
      <c r="E77" s="2"/>
      <c r="F77" s="18">
        <f>SUM(B76:F76)</f>
        <v>-406241.3148712999</v>
      </c>
    </row>
    <row r="78" spans="1:9" ht="12.75"/>
    <row r="79" spans="1:9" ht="12.75">
      <c r="A79" s="1" t="s">
        <v>44</v>
      </c>
      <c r="H79" t="s">
        <v>33</v>
      </c>
      <c r="I79" s="24">
        <f>0.38%</f>
        <v>3.8E-3</v>
      </c>
    </row>
    <row r="80" spans="1:9" ht="12.75">
      <c r="A80" s="2"/>
      <c r="B80" s="2" t="s">
        <v>1</v>
      </c>
      <c r="C80" s="2" t="s">
        <v>2</v>
      </c>
      <c r="D80" s="2" t="s">
        <v>3</v>
      </c>
      <c r="E80" s="2" t="s">
        <v>4</v>
      </c>
      <c r="F80" s="2" t="s">
        <v>5</v>
      </c>
    </row>
    <row r="81" spans="1:9" ht="12.75">
      <c r="A81" s="2" t="s">
        <v>43</v>
      </c>
      <c r="B81" s="17">
        <f>((SUM(B$6,B$9)*$I$6)+(SUM(B$13,B$16)*$I$7))*$I86</f>
        <v>4725.6873999999998</v>
      </c>
      <c r="C81" s="17">
        <f>((SUM(C$6,C$9)*$I$6)+(SUM(C$13,C$16)*$I$7))*$I86</f>
        <v>4747.3615439999985</v>
      </c>
      <c r="D81" s="17">
        <f>((SUM(D$6,D$9)*$I$6)+(SUM(D$13,D$16)*$I$7))*$I86</f>
        <v>5891.5026159999989</v>
      </c>
      <c r="E81" s="17">
        <f>((SUM(E$6,E$9)*$I$6)+(SUM(E$13,E$16)*$I$7))*$I86</f>
        <v>6190.5337615999988</v>
      </c>
      <c r="F81" s="17">
        <f>((SUM(F$6,F$9)*$I$6)+(SUM(F$13,F$16)*$I$7))*$I86</f>
        <v>6143.6599471999998</v>
      </c>
      <c r="H81" s="24"/>
    </row>
    <row r="82" spans="1:9" ht="12.75">
      <c r="A82" s="2" t="s">
        <v>29</v>
      </c>
      <c r="B82" s="17">
        <f>B$21-B81</f>
        <v>135.10034324999924</v>
      </c>
      <c r="C82" s="17">
        <f>C$21-C81</f>
        <v>129.51086825000039</v>
      </c>
      <c r="D82" s="17">
        <f>D$21-D81</f>
        <v>-126.12047125000026</v>
      </c>
      <c r="E82" s="17">
        <f>E$21-E81</f>
        <v>-197.75144635000015</v>
      </c>
      <c r="F82" s="17">
        <f>F$21-F81</f>
        <v>-212.31755945000077</v>
      </c>
    </row>
    <row r="83" spans="1:9" ht="12.75">
      <c r="A83" s="2" t="s">
        <v>30</v>
      </c>
      <c r="B83" s="18">
        <f>B82*K$32</f>
        <v>9727.2247139999454</v>
      </c>
      <c r="C83" s="18">
        <f>C82*L$32</f>
        <v>9454.2933822500272</v>
      </c>
      <c r="D83" s="18">
        <f>D82*M$32</f>
        <v>-9332.9148725000196</v>
      </c>
      <c r="E83" s="18">
        <f>E82*N$32</f>
        <v>-14831.35847625001</v>
      </c>
      <c r="F83" s="18">
        <f>F82*O$32</f>
        <v>-16136.134518200059</v>
      </c>
    </row>
    <row r="84" spans="1:9" ht="12.75">
      <c r="A84" s="2" t="s">
        <v>31</v>
      </c>
      <c r="B84" s="2"/>
      <c r="C84" s="2"/>
      <c r="D84" s="2"/>
      <c r="E84" s="2"/>
      <c r="F84" s="18">
        <f>SUM(B83:F83)</f>
        <v>-21118.889770700116</v>
      </c>
    </row>
    <row r="85" spans="1:9" ht="12.75"/>
    <row r="86" spans="1:9" ht="12.75">
      <c r="A86" s="1" t="s">
        <v>45</v>
      </c>
      <c r="H86" t="s">
        <v>33</v>
      </c>
      <c r="I86" s="24">
        <f>0.32%</f>
        <v>3.2000000000000002E-3</v>
      </c>
    </row>
    <row r="87" spans="1:9" ht="12.75">
      <c r="A87" s="2"/>
      <c r="B87" s="2" t="s">
        <v>1</v>
      </c>
      <c r="C87" s="2" t="s">
        <v>2</v>
      </c>
      <c r="D87" s="2" t="s">
        <v>3</v>
      </c>
      <c r="E87" s="2" t="s">
        <v>4</v>
      </c>
      <c r="F87" s="2" t="s">
        <v>5</v>
      </c>
    </row>
    <row r="88" spans="1:9" ht="12.75">
      <c r="A88" s="2" t="s">
        <v>43</v>
      </c>
      <c r="B88" s="17">
        <f>((SUM(B$6,B$9)*$I$6)+(SUM(B$13,B$16)*$I$7))*$I93</f>
        <v>3248.9100874999995</v>
      </c>
      <c r="C88" s="17">
        <f>((SUM(C$6,C$9)*$I$6)+(SUM(C$13,C$16)*$I$7))*$I93</f>
        <v>3263.8110614999991</v>
      </c>
      <c r="D88" s="17">
        <f>((SUM(D$6,D$9)*$I$6)+(SUM(D$13,D$16)*$I$7))*$I93</f>
        <v>4050.4080484999995</v>
      </c>
      <c r="E88" s="17">
        <f>((SUM(E$6,E$9)*$I$6)+(SUM(E$13,E$16)*$I$7))*$I93</f>
        <v>4255.9919610999996</v>
      </c>
      <c r="F88" s="17">
        <f>((SUM(F$6,F$9)*$I$6)+(SUM(F$13,F$16)*$I$7))*$I93</f>
        <v>4223.7662136999998</v>
      </c>
      <c r="H88" s="24"/>
    </row>
    <row r="89" spans="1:9" ht="12.75">
      <c r="A89" s="2" t="s">
        <v>29</v>
      </c>
      <c r="B89" s="17">
        <f>B$21-B88</f>
        <v>1611.8776557499996</v>
      </c>
      <c r="C89" s="17">
        <f>C$21-C88</f>
        <v>1613.0613507499997</v>
      </c>
      <c r="D89" s="17">
        <f>D$21-D88</f>
        <v>1714.9740962499991</v>
      </c>
      <c r="E89" s="17">
        <f>E$21-E88</f>
        <v>1736.7903541499991</v>
      </c>
      <c r="F89" s="17">
        <f>F$21-F88</f>
        <v>1707.5761740499993</v>
      </c>
    </row>
    <row r="90" spans="1:9" ht="12.75">
      <c r="A90" s="2" t="s">
        <v>30</v>
      </c>
      <c r="B90" s="18">
        <f>B89*K$32</f>
        <v>116055.19121399996</v>
      </c>
      <c r="C90" s="18">
        <f>C89*L$32</f>
        <v>117753.47860474998</v>
      </c>
      <c r="D90" s="18">
        <f>D89*M$32</f>
        <v>126908.08312249993</v>
      </c>
      <c r="E90" s="18">
        <f>E89*N$32</f>
        <v>130259.27656124994</v>
      </c>
      <c r="F90" s="18">
        <f>F89*O$32</f>
        <v>129775.78922779995</v>
      </c>
    </row>
    <row r="91" spans="1:9" ht="12.75">
      <c r="A91" s="2" t="s">
        <v>31</v>
      </c>
      <c r="B91" s="2"/>
      <c r="C91" s="2"/>
      <c r="D91" s="2"/>
      <c r="E91" s="2"/>
      <c r="F91" s="18">
        <f>SUM(B90:F90)</f>
        <v>620751.81873029971</v>
      </c>
    </row>
    <row r="92" spans="1:9" ht="12.75"/>
    <row r="93" spans="1:9" ht="12.75">
      <c r="A93" s="1" t="s">
        <v>46</v>
      </c>
      <c r="H93" t="s">
        <v>33</v>
      </c>
      <c r="I93" s="24">
        <f>0.22%</f>
        <v>2.2000000000000001E-3</v>
      </c>
    </row>
    <row r="94" spans="1:9" ht="12.75">
      <c r="A94" s="2"/>
      <c r="B94" s="2" t="s">
        <v>1</v>
      </c>
      <c r="C94" s="2" t="s">
        <v>2</v>
      </c>
      <c r="D94" s="2" t="s">
        <v>3</v>
      </c>
      <c r="E94" s="2" t="s">
        <v>4</v>
      </c>
      <c r="F94" s="2" t="s">
        <v>5</v>
      </c>
    </row>
    <row r="95" spans="1:9" ht="12.75">
      <c r="A95" s="2" t="s">
        <v>43</v>
      </c>
      <c r="B95" s="17">
        <f>((SUM(B$6,B$9)*$I$6)+(SUM(B$13,B$16)*$I$7))*$I100</f>
        <v>3101.2323562499992</v>
      </c>
      <c r="C95" s="17">
        <f>((SUM(C$6,C$9)*$I$6)+(SUM(C$13,C$16)*$I$7))*$I100</f>
        <v>3115.4560132499987</v>
      </c>
      <c r="D95" s="17">
        <f>((SUM(D$6,D$9)*$I$6)+(SUM(D$13,D$16)*$I$7))*$I100</f>
        <v>3866.2985917499991</v>
      </c>
      <c r="E95" s="17">
        <f>((SUM(E$6,E$9)*$I$6)+(SUM(E$13,E$16)*$I$7))*$I100</f>
        <v>4062.537781049999</v>
      </c>
      <c r="F95" s="17">
        <f>((SUM(F$6,F$9)*$I$6)+(SUM(F$13,F$16)*$I$7))*$I100</f>
        <v>4031.7768403499995</v>
      </c>
      <c r="H95" s="24"/>
    </row>
    <row r="96" spans="1:9" ht="12.75">
      <c r="A96" s="2" t="s">
        <v>29</v>
      </c>
      <c r="B96" s="17">
        <f>B$21-B95</f>
        <v>1759.5553869999999</v>
      </c>
      <c r="C96" s="17">
        <f>C$21-C95</f>
        <v>1761.4163990000002</v>
      </c>
      <c r="D96" s="17">
        <f>D$21-D95</f>
        <v>1899.0835529999995</v>
      </c>
      <c r="E96" s="17">
        <f>E$21-E95</f>
        <v>1930.2445341999996</v>
      </c>
      <c r="F96" s="17">
        <f>F$21-F95</f>
        <v>1899.5655473999996</v>
      </c>
      <c r="H96" s="24"/>
    </row>
    <row r="97" spans="1:9" ht="12.75">
      <c r="A97" s="2" t="s">
        <v>30</v>
      </c>
      <c r="B97" s="18">
        <f>B96*K$32</f>
        <v>126687.987864</v>
      </c>
      <c r="C97" s="18">
        <f>C96*L$32</f>
        <v>128583.39712700002</v>
      </c>
      <c r="D97" s="18">
        <f>D96*M$32</f>
        <v>140532.18292199995</v>
      </c>
      <c r="E97" s="18">
        <f>E96*N$32</f>
        <v>144768.34006499997</v>
      </c>
      <c r="F97" s="18">
        <f>F96*O$32</f>
        <v>144366.98160239996</v>
      </c>
      <c r="H97" s="24"/>
    </row>
    <row r="98" spans="1:9" ht="12.75">
      <c r="A98" s="2" t="s">
        <v>31</v>
      </c>
      <c r="B98" s="2"/>
      <c r="C98" s="2"/>
      <c r="D98" s="2"/>
      <c r="E98" s="2"/>
      <c r="F98" s="18">
        <f>SUM(B97:F97)</f>
        <v>684938.88958039985</v>
      </c>
    </row>
    <row r="99" spans="1:9" ht="12.75"/>
    <row r="100" spans="1:9" ht="12.75">
      <c r="A100" s="1" t="s">
        <v>47</v>
      </c>
      <c r="H100" t="s">
        <v>33</v>
      </c>
      <c r="I100" s="4">
        <v>2.0999999999999999E-3</v>
      </c>
    </row>
    <row r="101" spans="1:9" ht="12.75">
      <c r="A101" s="2"/>
      <c r="B101" s="2" t="s">
        <v>1</v>
      </c>
      <c r="C101" s="2" t="s">
        <v>2</v>
      </c>
      <c r="D101" s="2" t="s">
        <v>3</v>
      </c>
      <c r="E101" s="2" t="s">
        <v>4</v>
      </c>
      <c r="F101" s="2" t="s">
        <v>5</v>
      </c>
    </row>
    <row r="102" spans="1:9" ht="12.75">
      <c r="A102" s="2" t="s">
        <v>43</v>
      </c>
      <c r="B102" s="17">
        <f>((SUM(B$6,B$9)*$I$6)+(SUM(B$13,B$16)*$I$7))*$I107</f>
        <v>2067.4882374999997</v>
      </c>
      <c r="C102" s="17">
        <f>((SUM(C$6,C$9)*$I$6)+(SUM(C$13,C$16)*$I$7))*$I107</f>
        <v>2076.9706754999993</v>
      </c>
      <c r="D102" s="17">
        <f>((SUM(D$6,D$9)*$I$6)+(SUM(D$13,D$16)*$I$7))*$I107</f>
        <v>2577.5323944999996</v>
      </c>
      <c r="E102" s="17">
        <f>((SUM(E$6,E$9)*$I$6)+(SUM(E$13,E$16)*$I$7))*$I107</f>
        <v>2708.3585206999996</v>
      </c>
      <c r="F102" s="17">
        <f>((SUM(F$6,F$9)*$I$6)+(SUM(F$13,F$16)*$I$7))*$I107</f>
        <v>2687.8512268999998</v>
      </c>
    </row>
    <row r="103" spans="1:9" ht="12.75">
      <c r="A103" s="2" t="s">
        <v>29</v>
      </c>
      <c r="B103" s="17">
        <f>B$21-B102</f>
        <v>2793.2995057499993</v>
      </c>
      <c r="C103" s="17">
        <f>C$21-C102</f>
        <v>2799.9017367499996</v>
      </c>
      <c r="D103" s="17">
        <f>D$21-D102</f>
        <v>3187.849750249999</v>
      </c>
      <c r="E103" s="17">
        <f>E$21-E102</f>
        <v>3284.423794549999</v>
      </c>
      <c r="F103" s="17">
        <f>F$21-F102</f>
        <v>3243.4911608499992</v>
      </c>
    </row>
    <row r="104" spans="1:9" ht="12.75">
      <c r="A104" s="2" t="s">
        <v>30</v>
      </c>
      <c r="B104" s="18">
        <f>B103*K$32</f>
        <v>201117.56441399996</v>
      </c>
      <c r="C104" s="18">
        <f>C103*L$32</f>
        <v>204392.82678274997</v>
      </c>
      <c r="D104" s="18">
        <f>D103*M$32</f>
        <v>235900.88151849993</v>
      </c>
      <c r="E104" s="18">
        <f>E103*N$32</f>
        <v>246331.78459124992</v>
      </c>
      <c r="F104" s="18">
        <f>F103*O$32</f>
        <v>246505.32822459994</v>
      </c>
    </row>
    <row r="105" spans="1:9" ht="12.75">
      <c r="A105" s="2" t="s">
        <v>31</v>
      </c>
      <c r="B105" s="2"/>
      <c r="C105" s="2"/>
      <c r="D105" s="2"/>
      <c r="E105" s="2"/>
      <c r="F105" s="18">
        <f>SUM(B104:F104)</f>
        <v>1134248.3855310995</v>
      </c>
    </row>
    <row r="106" spans="1:9" ht="12.75"/>
    <row r="107" spans="1:9" ht="12.75">
      <c r="H107" t="s">
        <v>33</v>
      </c>
      <c r="I107" s="4">
        <v>1.4E-3</v>
      </c>
    </row>
    <row r="108" spans="1:9" ht="12.75">
      <c r="A108" s="2"/>
      <c r="B108" s="2" t="s">
        <v>1</v>
      </c>
      <c r="C108" s="2" t="s">
        <v>2</v>
      </c>
      <c r="D108" s="2" t="s">
        <v>3</v>
      </c>
      <c r="E108" s="2" t="s">
        <v>4</v>
      </c>
      <c r="F108" s="2" t="s">
        <v>5</v>
      </c>
    </row>
    <row r="109" spans="1:9" ht="12.75">
      <c r="A109" s="2" t="s">
        <v>43</v>
      </c>
      <c r="B109" s="17">
        <f>((SUM(B$6,B$9)*$I$6)+(SUM(B$13,B$16)*$I$7))*I114</f>
        <v>4900.1405056142366</v>
      </c>
      <c r="C109" s="17">
        <f>((SUM(C$6,C$9)*$I$6)+(SUM(C$13,C$16)*$I$7))*J114</f>
        <v>4935.8326958813232</v>
      </c>
      <c r="D109" s="17">
        <f>((SUM(D$6,D$9)*$I$6)+(SUM(D$13,D$16)*$I$7))*K114</f>
        <v>6730.571653616109</v>
      </c>
      <c r="E109" s="17">
        <f>((SUM(E$6,E$9)*$I$6)+(SUM(E$13,E$16)*$I$7))*L114</f>
        <v>7209.7266334416527</v>
      </c>
      <c r="F109" s="17">
        <f>((SUM(F$6,F$9)*$I$6)+(SUM(F$13,F$16)*$I$7))*M114</f>
        <v>7186.0925213170722</v>
      </c>
    </row>
    <row r="110" spans="1:9" ht="12.75">
      <c r="A110" s="2" t="s">
        <v>29</v>
      </c>
      <c r="B110" s="17">
        <f>B$21-B109</f>
        <v>-39.352762364237606</v>
      </c>
      <c r="C110" s="17">
        <f>C$21-C109</f>
        <v>-58.960283631324273</v>
      </c>
      <c r="D110" s="17">
        <f>D$21-D109</f>
        <v>-965.18950886611037</v>
      </c>
      <c r="E110" s="17">
        <f>E$21-E109</f>
        <v>-1216.944318191654</v>
      </c>
      <c r="F110" s="17">
        <f>F$21-F109</f>
        <v>-1254.7501335670731</v>
      </c>
    </row>
    <row r="111" spans="1:9" ht="12.75">
      <c r="A111" s="2" t="s">
        <v>30</v>
      </c>
      <c r="B111" s="18">
        <f>B110*K$32</f>
        <v>-2833.3988902251076</v>
      </c>
      <c r="C111" s="18">
        <f>C110*L$32</f>
        <v>-4304.100705086672</v>
      </c>
      <c r="D111" s="18">
        <f>D110*M$32</f>
        <v>-71424.023656092162</v>
      </c>
      <c r="E111" s="18">
        <f>E110*N$32</f>
        <v>-91270.823864374048</v>
      </c>
      <c r="F111" s="18">
        <f>F110*O$32</f>
        <v>-95361.010151097551</v>
      </c>
    </row>
    <row r="112" spans="1:9" ht="12.75">
      <c r="A112" s="2" t="s">
        <v>31</v>
      </c>
      <c r="B112" s="2"/>
      <c r="C112" s="2"/>
      <c r="D112" s="2"/>
      <c r="E112" s="2"/>
      <c r="F112" s="18">
        <f>SUM(B111:F111)</f>
        <v>-265193.35726687557</v>
      </c>
    </row>
    <row r="114" spans="8:13" ht="14.45">
      <c r="H114" t="s">
        <v>33</v>
      </c>
      <c r="I114" s="16">
        <f>B20</f>
        <v>3.3181309491536744E-3</v>
      </c>
      <c r="J114" s="16">
        <f>C20</f>
        <v>3.3270406056986504E-3</v>
      </c>
      <c r="K114" s="16">
        <f>D20</f>
        <v>3.6557446708212669E-3</v>
      </c>
      <c r="L114" s="16">
        <f>E20</f>
        <v>3.7268394157098255E-3</v>
      </c>
      <c r="M114" s="16">
        <f>F20</f>
        <v>3.7429636838371776E-3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ternal Document" ma:contentTypeID="0x010100728A6C48D06C0D459BAA78C74513A0FC00954477FFB31ABA4FB5DAEF465076F809" ma:contentTypeVersion="8" ma:contentTypeDescription="Documents not produced by Ofgem" ma:contentTypeScope="" ma:versionID="1da0294cc1496dd2bf22214ea285ee7d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5d50939eea093ce96ff9468dbf8bf3f2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3:_Status" minOccurs="0"/>
                <xsd:element ref="ns2:Ref_x0020_No" minOccurs="0"/>
                <xsd:element ref="ns2:Publication_x0020_Date_x003a_" minOccurs="0"/>
                <xsd:element ref="ns2:_x003a_" minOccurs="0"/>
                <xsd:element ref="ns2:_x003a__x003a_" minOccurs="0"/>
                <xsd:element ref="ns2:Applicable_x0020_Start_x0020_Date" minOccurs="0"/>
                <xsd:element ref="ns2:Applicable_x0020_Duration" minOccurs="0"/>
                <xsd:element ref="ns2:Meeting_x0020_Date" minOccurs="0"/>
                <xsd:element ref="ns2:Classification" minOccurs="0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Ref_x0020_No" ma:index="11" nillable="true" ma:displayName="Ref No" ma:internalName="Ref_x0020_No">
      <xsd:simpleType>
        <xsd:restriction base="dms:Text">
          <xsd:maxLength value="255"/>
        </xsd:restriction>
      </xsd:simpleType>
    </xsd:element>
    <xsd:element name="Publication_x0020_Date_x003a_" ma:index="12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_x003a_" ma:index="13" nillable="true" ma:displayName=":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4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Applicable_x0020_Start_x0020_Date" ma:index="15" nillable="true" ma:displayName="Applicable Start Date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Applicable_x0020_Duration" ma:index="16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Meeting_x0020_Date" ma:index="17" nillable="true" ma:displayName="Meeting Date" ma:description="Enter the date as DD/MM/YYYY" ma:format="DateOnly" ma:internalName="Meeting_x0020_Date">
      <xsd:simpleType>
        <xsd:restriction base="dms:DateTime"/>
      </xsd:simpleType>
    </xsd:element>
    <xsd:element name="Classification" ma:index="18" nillable="true" ma:displayName="Classification" ma:default="Unclassified" ma:format="Dropdown" ma:hidden="true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9" nillable="true" ma:displayName="Descriptor" ma:format="Dropdown" ma:hidden="true" ma:internalName="Descriptor" ma:readOnly="false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9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ble_x0020_Start_x0020_Date xmlns="631298fc-6a88-4548-b7d9-3b164918c4a3" xsi:nil="true"/>
    <_Status xmlns="http://schemas.microsoft.com/sharepoint/v3/fields">Draft</_Status>
    <Meeting_x0020_Date xmlns="631298fc-6a88-4548-b7d9-3b164918c4a3" xsi:nil="true"/>
    <Ref_x0020_No xmlns="631298fc-6a88-4548-b7d9-3b164918c4a3" xsi:nil="true"/>
    <Descriptor xmlns="631298fc-6a88-4548-b7d9-3b164918c4a3" xsi:nil="true"/>
    <_x003a_ xmlns="631298fc-6a88-4548-b7d9-3b164918c4a3" xsi:nil="true"/>
    <Classification xmlns="631298fc-6a88-4548-b7d9-3b164918c4a3">Unclassified</Classification>
    <_x003a__x003a_ xmlns="631298fc-6a88-4548-b7d9-3b164918c4a3">-Main Document</_x003a__x003a_>
    <Applicable_x0020_Duration xmlns="631298fc-6a88-4548-b7d9-3b164918c4a3">-</Applicable_x0020_Duration>
    <Organisation xmlns="631298fc-6a88-4548-b7d9-3b164918c4a3">Choose an Organisation</Organisation>
    <Publication_x0020_Date_x003a_ xmlns="631298fc-6a88-4548-b7d9-3b164918c4a3">2020-09-04T16:54:16+00:00</Publication_x0020_Date_x003a_>
  </documentManagement>
</p:properties>
</file>

<file path=customXml/item4.xml><?xml version="1.0" encoding="utf-8"?>
<?mso-contentType ?>
<SharedContentType xmlns="Microsoft.SharePoint.Taxonomy.ContentTypeSync" SourceId="ca9306fc-8436-45f0-b931-e34f519be3a3" ContentTypeId="0x010100728A6C48D06C0D459BAA78C74513A0FC" PreviousValue="true"/>
</file>

<file path=customXml/itemProps1.xml><?xml version="1.0" encoding="utf-8"?>
<ds:datastoreItem xmlns:ds="http://schemas.openxmlformats.org/officeDocument/2006/customXml" ds:itemID="{47B7C22F-AF0D-491A-BA80-9879560BDEAB}"/>
</file>

<file path=customXml/itemProps2.xml><?xml version="1.0" encoding="utf-8"?>
<ds:datastoreItem xmlns:ds="http://schemas.openxmlformats.org/officeDocument/2006/customXml" ds:itemID="{98639E99-7778-4013-BD3F-E9C28AFDA92E}"/>
</file>

<file path=customXml/itemProps3.xml><?xml version="1.0" encoding="utf-8"?>
<ds:datastoreItem xmlns:ds="http://schemas.openxmlformats.org/officeDocument/2006/customXml" ds:itemID="{7E5554EE-ADA3-4434-B83B-ECE647DE5636}"/>
</file>

<file path=customXml/itemProps4.xml><?xml version="1.0" encoding="utf-8"?>
<ds:datastoreItem xmlns:ds="http://schemas.openxmlformats.org/officeDocument/2006/customXml" ds:itemID="{D85DE405-0EDD-4633-8669-E5E695DA05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WL464266-local</dc:creator>
  <cp:keywords/>
  <dc:description/>
  <cp:lastModifiedBy>Logan, Lauren</cp:lastModifiedBy>
  <cp:revision/>
  <dcterms:created xsi:type="dcterms:W3CDTF">2020-08-26T13:28:35Z</dcterms:created>
  <dcterms:modified xsi:type="dcterms:W3CDTF">2020-08-26T13:46:24Z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0x010100728A6C48D06C0D459BAA78C74513A0FC00954477FFB31ABA4FB5DAEF465076F809</vt:lpwstr>
  </property>
  <property fmtid="{D5CDD505-2E9C-101B-9397-08002B2CF9AE}" pid="3" name="BJSCc5a055b0-1bed-4579_x">
    <vt:lpwstr/>
  </property>
  <property fmtid="{D5CDD505-2E9C-101B-9397-08002B2CF9AE}" pid="4" name="BJSCdd9eba61-d6b9-469b_x">
    <vt:lpwstr/>
  </property>
  <property fmtid="{D5CDD505-2E9C-101B-9397-08002B2CF9AE}" pid="5" name="BJSCSummaryMarking">
    <vt:lpwstr>This item has no classification</vt:lpwstr>
  </property>
  <property fmtid="{D5CDD505-2E9C-101B-9397-08002B2CF9AE}" pid="6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xmlns="http://www.boldonjames.com/2008/01/sie/internal/label" /&gt;</vt:lpwstr>
  </property>
</Properties>
</file>